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3-065-01-01 - SO-01 - ..." sheetId="2" r:id="rId2"/>
    <sheet name="2023-065-01-02 - SO-01 - ..." sheetId="3" r:id="rId3"/>
    <sheet name="2023-065-01-03 - SO-01 - ..." sheetId="4" r:id="rId4"/>
    <sheet name="2023-065-01-04 - SO-01 - ..." sheetId="5" r:id="rId5"/>
    <sheet name="2023-065-01-05 - SO-01 - ..." sheetId="6" r:id="rId6"/>
    <sheet name="2023-065-01-06 - SO-01 - ..." sheetId="7" r:id="rId7"/>
    <sheet name="2023-065-01-01 - SO-01 - ..._01" sheetId="8" r:id="rId8"/>
    <sheet name="2023-065-01-02 - SO-01 - ..._01" sheetId="9" r:id="rId9"/>
    <sheet name="2023-065-01-03 - SO-01 - ..._01" sheetId="10" r:id="rId10"/>
    <sheet name="2023-065-01-02 - SO-01 - ..._02" sheetId="11" r:id="rId11"/>
    <sheet name="2023-065-01-09 - SO-01 - ..." sheetId="12" r:id="rId12"/>
    <sheet name="2023-065-01-02 - SO-01 - ..._03" sheetId="13" r:id="rId13"/>
    <sheet name="2023-065-02 - SO-02 - Veř..." sheetId="14" r:id="rId14"/>
    <sheet name="2023-065-03-01 - SO-03 - ..." sheetId="15" r:id="rId15"/>
    <sheet name="2023-065-03-02 - SO-03 - ..." sheetId="16" r:id="rId16"/>
    <sheet name="2023-065-03-03 - SO-03 - ..." sheetId="17" r:id="rId17"/>
    <sheet name="2023-065-03-04 - SO-03 - ..." sheetId="18" r:id="rId18"/>
    <sheet name="2023-065-03-05 - SO-03 - ..." sheetId="19" r:id="rId19"/>
    <sheet name="2023-065-03-06 - SO-03 - ..." sheetId="20" r:id="rId20"/>
    <sheet name="2023-065-03-03 a - SO-03 ..." sheetId="21" r:id="rId21"/>
    <sheet name="2023-065-04-01 - SO-04 - ..." sheetId="22" r:id="rId22"/>
    <sheet name="2023-065-04-02 - SO-04 - ..." sheetId="23" r:id="rId23"/>
    <sheet name="2023-065-04-03 - SO-04 - ..." sheetId="24" r:id="rId24"/>
    <sheet name="2023-065-04-05 - SO-04 - ..." sheetId="25" r:id="rId25"/>
    <sheet name="2023-065-04-06 - SO-04 - ..." sheetId="26" r:id="rId26"/>
    <sheet name="2023-065-04-07 - SO-04 - ..." sheetId="27" r:id="rId27"/>
    <sheet name="2023-065-04-08 - SO-04 - ..." sheetId="28" r:id="rId28"/>
    <sheet name="2023-065-04-09 - SO-04 - ..." sheetId="29" r:id="rId29"/>
    <sheet name="2023-065-04-10 - SO-04 - ..." sheetId="30" r:id="rId30"/>
    <sheet name="2023-065-04-04 - SO-04 - ..." sheetId="31" r:id="rId31"/>
    <sheet name="2023-065-05 - VRN - vedle..." sheetId="32" r:id="rId32"/>
    <sheet name="Pokyny pro vyplnění" sheetId="33" r:id="rId33"/>
  </sheets>
  <definedNames>
    <definedName name="_xlnm.Print_Area" localSheetId="0">'Rekapitulace stavby'!$D$4:$AO$36,'Rekapitulace stavby'!$C$42:$AQ$95</definedName>
    <definedName name="_xlnm.Print_Titles" localSheetId="0">'Rekapitulace stavby'!$52:$52</definedName>
    <definedName name="_xlnm._FilterDatabase" localSheetId="1" hidden="1">'2023-065-01-01 - SO-01 - ...'!$C$90:$K$499</definedName>
    <definedName name="_xlnm.Print_Area" localSheetId="1">'2023-065-01-01 - SO-01 - ...'!$C$4:$J$41,'2023-065-01-01 - SO-01 - ...'!$C$47:$J$70,'2023-065-01-01 - SO-01 - ...'!$C$76:$K$499</definedName>
    <definedName name="_xlnm.Print_Titles" localSheetId="1">'2023-065-01-01 - SO-01 - ...'!$90:$90</definedName>
    <definedName name="_xlnm._FilterDatabase" localSheetId="2" hidden="1">'2023-065-01-02 - SO-01 - ...'!$C$90:$K$376</definedName>
    <definedName name="_xlnm.Print_Area" localSheetId="2">'2023-065-01-02 - SO-01 - ...'!$C$4:$J$41,'2023-065-01-02 - SO-01 - ...'!$C$47:$J$70,'2023-065-01-02 - SO-01 - ...'!$C$76:$K$376</definedName>
    <definedName name="_xlnm.Print_Titles" localSheetId="2">'2023-065-01-02 - SO-01 - ...'!$90:$90</definedName>
    <definedName name="_xlnm._FilterDatabase" localSheetId="3" hidden="1">'2023-065-01-03 - SO-01 - ...'!$C$87:$K$192</definedName>
    <definedName name="_xlnm.Print_Area" localSheetId="3">'2023-065-01-03 - SO-01 - ...'!$C$4:$J$41,'2023-065-01-03 - SO-01 - ...'!$C$47:$J$67,'2023-065-01-03 - SO-01 - ...'!$C$73:$K$192</definedName>
    <definedName name="_xlnm.Print_Titles" localSheetId="3">'2023-065-01-03 - SO-01 - ...'!$87:$87</definedName>
    <definedName name="_xlnm._FilterDatabase" localSheetId="4" hidden="1">'2023-065-01-04 - SO-01 - ...'!$C$88:$K$156</definedName>
    <definedName name="_xlnm.Print_Area" localSheetId="4">'2023-065-01-04 - SO-01 - ...'!$C$4:$J$41,'2023-065-01-04 - SO-01 - ...'!$C$47:$J$68,'2023-065-01-04 - SO-01 - ...'!$C$74:$K$156</definedName>
    <definedName name="_xlnm.Print_Titles" localSheetId="4">'2023-065-01-04 - SO-01 - ...'!$88:$88</definedName>
    <definedName name="_xlnm._FilterDatabase" localSheetId="5" hidden="1">'2023-065-01-05 - SO-01 - ...'!$C$87:$K$184</definedName>
    <definedName name="_xlnm.Print_Area" localSheetId="5">'2023-065-01-05 - SO-01 - ...'!$C$4:$J$41,'2023-065-01-05 - SO-01 - ...'!$C$47:$J$67,'2023-065-01-05 - SO-01 - ...'!$C$73:$K$184</definedName>
    <definedName name="_xlnm.Print_Titles" localSheetId="5">'2023-065-01-05 - SO-01 - ...'!$87:$87</definedName>
    <definedName name="_xlnm._FilterDatabase" localSheetId="6" hidden="1">'2023-065-01-06 - SO-01 - ...'!$C$91:$K$246</definedName>
    <definedName name="_xlnm.Print_Area" localSheetId="6">'2023-065-01-06 - SO-01 - ...'!$C$4:$J$41,'2023-065-01-06 - SO-01 - ...'!$C$47:$J$71,'2023-065-01-06 - SO-01 - ...'!$C$77:$K$246</definedName>
    <definedName name="_xlnm.Print_Titles" localSheetId="6">'2023-065-01-06 - SO-01 - ...'!$91:$91</definedName>
    <definedName name="_xlnm._FilterDatabase" localSheetId="7" hidden="1">'2023-065-01-01 - SO-01 - ..._01'!$C$93:$K$125</definedName>
    <definedName name="_xlnm.Print_Area" localSheetId="7">'2023-065-01-01 - SO-01 - ..._01'!$C$4:$J$43,'2023-065-01-01 - SO-01 - ..._01'!$C$49:$J$71,'2023-065-01-01 - SO-01 - ..._01'!$C$77:$K$125</definedName>
    <definedName name="_xlnm.Print_Titles" localSheetId="7">'2023-065-01-01 - SO-01 - ..._01'!$93:$93</definedName>
    <definedName name="_xlnm._FilterDatabase" localSheetId="8" hidden="1">'2023-065-01-02 - SO-01 - ..._01'!$C$96:$K$323</definedName>
    <definedName name="_xlnm.Print_Area" localSheetId="8">'2023-065-01-02 - SO-01 - ..._01'!$C$4:$J$43,'2023-065-01-02 - SO-01 - ..._01'!$C$49:$J$74,'2023-065-01-02 - SO-01 - ..._01'!$C$80:$K$323</definedName>
    <definedName name="_xlnm.Print_Titles" localSheetId="8">'2023-065-01-02 - SO-01 - ..._01'!$96:$96</definedName>
    <definedName name="_xlnm._FilterDatabase" localSheetId="9" hidden="1">'2023-065-01-03 - SO-01 - ..._01'!$C$93:$K$150</definedName>
    <definedName name="_xlnm.Print_Area" localSheetId="9">'2023-065-01-03 - SO-01 - ..._01'!$C$4:$J$43,'2023-065-01-03 - SO-01 - ..._01'!$C$49:$J$71,'2023-065-01-03 - SO-01 - ..._01'!$C$77:$K$150</definedName>
    <definedName name="_xlnm.Print_Titles" localSheetId="9">'2023-065-01-03 - SO-01 - ..._01'!$93:$93</definedName>
    <definedName name="_xlnm._FilterDatabase" localSheetId="10" hidden="1">'2023-065-01-02 - SO-01 - ..._02'!$C$92:$K$129</definedName>
    <definedName name="_xlnm.Print_Area" localSheetId="10">'2023-065-01-02 - SO-01 - ..._02'!$C$4:$J$43,'2023-065-01-02 - SO-01 - ..._02'!$C$49:$J$70,'2023-065-01-02 - SO-01 - ..._02'!$C$76:$K$129</definedName>
    <definedName name="_xlnm.Print_Titles" localSheetId="10">'2023-065-01-02 - SO-01 - ..._02'!$92:$92</definedName>
    <definedName name="_xlnm._FilterDatabase" localSheetId="11" hidden="1">'2023-065-01-09 - SO-01 - ...'!$C$97:$K$388</definedName>
    <definedName name="_xlnm.Print_Area" localSheetId="11">'2023-065-01-09 - SO-01 - ...'!$C$4:$J$43,'2023-065-01-09 - SO-01 - ...'!$C$49:$J$75,'2023-065-01-09 - SO-01 - ...'!$C$81:$K$388</definedName>
    <definedName name="_xlnm.Print_Titles" localSheetId="11">'2023-065-01-09 - SO-01 - ...'!$97:$97</definedName>
    <definedName name="_xlnm._FilterDatabase" localSheetId="12" hidden="1">'2023-065-01-02 - SO-01 - ..._03'!$C$94:$K$245</definedName>
    <definedName name="_xlnm.Print_Area" localSheetId="12">'2023-065-01-02 - SO-01 - ..._03'!$C$4:$J$43,'2023-065-01-02 - SO-01 - ..._03'!$C$49:$J$72,'2023-065-01-02 - SO-01 - ..._03'!$C$78:$K$245</definedName>
    <definedName name="_xlnm.Print_Titles" localSheetId="12">'2023-065-01-02 - SO-01 - ..._03'!$94:$94</definedName>
    <definedName name="_xlnm._FilterDatabase" localSheetId="13" hidden="1">'2023-065-02 - SO-02 - Veř...'!$C$113:$K$254</definedName>
    <definedName name="_xlnm.Print_Area" localSheetId="13">'2023-065-02 - SO-02 - Veř...'!$C$4:$J$43,'2023-065-02 - SO-02 - Veř...'!$C$49:$J$91,'2023-065-02 - SO-02 - Veř...'!$C$97:$K$254</definedName>
    <definedName name="_xlnm.Print_Titles" localSheetId="13">'2023-065-02 - SO-02 - Veř...'!$113:$113</definedName>
    <definedName name="_xlnm._FilterDatabase" localSheetId="14" hidden="1">'2023-065-03-01 - SO-03 - ...'!$C$90:$K$198</definedName>
    <definedName name="_xlnm.Print_Area" localSheetId="14">'2023-065-03-01 - SO-03 - ...'!$C$4:$J$41,'2023-065-03-01 - SO-03 - ...'!$C$47:$J$70,'2023-065-03-01 - SO-03 - ...'!$C$76:$K$198</definedName>
    <definedName name="_xlnm.Print_Titles" localSheetId="14">'2023-065-03-01 - SO-03 - ...'!$90:$90</definedName>
    <definedName name="_xlnm._FilterDatabase" localSheetId="15" hidden="1">'2023-065-03-02 - SO-03 - ...'!$C$94:$K$771</definedName>
    <definedName name="_xlnm.Print_Area" localSheetId="15">'2023-065-03-02 - SO-03 - ...'!$C$4:$J$41,'2023-065-03-02 - SO-03 - ...'!$C$47:$J$74,'2023-065-03-02 - SO-03 - ...'!$C$80:$K$771</definedName>
    <definedName name="_xlnm.Print_Titles" localSheetId="15">'2023-065-03-02 - SO-03 - ...'!$94:$94</definedName>
    <definedName name="_xlnm._FilterDatabase" localSheetId="16" hidden="1">'2023-065-03-03 - SO-03 - ...'!$C$86:$K$101</definedName>
    <definedName name="_xlnm.Print_Area" localSheetId="16">'2023-065-03-03 - SO-03 - ...'!$C$4:$J$41,'2023-065-03-03 - SO-03 - ...'!$C$47:$J$66,'2023-065-03-03 - SO-03 - ...'!$C$72:$K$101</definedName>
    <definedName name="_xlnm.Print_Titles" localSheetId="16">'2023-065-03-03 - SO-03 - ...'!$86:$86</definedName>
    <definedName name="_xlnm._FilterDatabase" localSheetId="17" hidden="1">'2023-065-03-04 - SO-03 - ...'!$C$91:$K$168</definedName>
    <definedName name="_xlnm.Print_Area" localSheetId="17">'2023-065-03-04 - SO-03 - ...'!$C$4:$J$41,'2023-065-03-04 - SO-03 - ...'!$C$47:$J$71,'2023-065-03-04 - SO-03 - ...'!$C$77:$K$168</definedName>
    <definedName name="_xlnm.Print_Titles" localSheetId="17">'2023-065-03-04 - SO-03 - ...'!$91:$91</definedName>
    <definedName name="_xlnm._FilterDatabase" localSheetId="18" hidden="1">'2023-065-03-05 - SO-03 - ...'!$C$105:$K$240</definedName>
    <definedName name="_xlnm.Print_Area" localSheetId="18">'2023-065-03-05 - SO-03 - ...'!$C$4:$J$41,'2023-065-03-05 - SO-03 - ...'!$C$47:$J$85,'2023-065-03-05 - SO-03 - ...'!$C$91:$K$240</definedName>
    <definedName name="_xlnm.Print_Titles" localSheetId="18">'2023-065-03-05 - SO-03 - ...'!$105:$105</definedName>
    <definedName name="_xlnm._FilterDatabase" localSheetId="19" hidden="1">'2023-065-03-06 - SO-03 - ...'!$C$87:$K$104</definedName>
    <definedName name="_xlnm.Print_Area" localSheetId="19">'2023-065-03-06 - SO-03 - ...'!$C$4:$J$41,'2023-065-03-06 - SO-03 - ...'!$C$47:$J$67,'2023-065-03-06 - SO-03 - ...'!$C$73:$K$104</definedName>
    <definedName name="_xlnm.Print_Titles" localSheetId="19">'2023-065-03-06 - SO-03 - ...'!$87:$87</definedName>
    <definedName name="_xlnm._FilterDatabase" localSheetId="20" hidden="1">'2023-065-03-03 a - SO-03 ...'!$C$92:$K$98</definedName>
    <definedName name="_xlnm.Print_Area" localSheetId="20">'2023-065-03-03 a - SO-03 ...'!$C$4:$J$43,'2023-065-03-03 a - SO-03 ...'!$C$49:$J$70,'2023-065-03-03 a - SO-03 ...'!$C$76:$K$98</definedName>
    <definedName name="_xlnm.Print_Titles" localSheetId="20">'2023-065-03-03 a - SO-03 ...'!$92:$92</definedName>
    <definedName name="_xlnm._FilterDatabase" localSheetId="21" hidden="1">'2023-065-04-01 - SO-04 - ...'!$C$89:$K$647</definedName>
    <definedName name="_xlnm.Print_Area" localSheetId="21">'2023-065-04-01 - SO-04 - ...'!$C$4:$J$41,'2023-065-04-01 - SO-04 - ...'!$C$47:$J$69,'2023-065-04-01 - SO-04 - ...'!$C$75:$K$647</definedName>
    <definedName name="_xlnm.Print_Titles" localSheetId="21">'2023-065-04-01 - SO-04 - ...'!$89:$89</definedName>
    <definedName name="_xlnm._FilterDatabase" localSheetId="22" hidden="1">'2023-065-04-02 - SO-04 - ...'!$C$87:$K$211</definedName>
    <definedName name="_xlnm.Print_Area" localSheetId="22">'2023-065-04-02 - SO-04 - ...'!$C$4:$J$41,'2023-065-04-02 - SO-04 - ...'!$C$47:$J$67,'2023-065-04-02 - SO-04 - ...'!$C$73:$K$211</definedName>
    <definedName name="_xlnm.Print_Titles" localSheetId="22">'2023-065-04-02 - SO-04 - ...'!$87:$87</definedName>
    <definedName name="_xlnm._FilterDatabase" localSheetId="23" hidden="1">'2023-065-04-03 - SO-04 - ...'!$C$95:$K$254</definedName>
    <definedName name="_xlnm.Print_Area" localSheetId="23">'2023-065-04-03 - SO-04 - ...'!$C$4:$J$41,'2023-065-04-03 - SO-04 - ...'!$C$47:$J$75,'2023-065-04-03 - SO-04 - ...'!$C$81:$K$254</definedName>
    <definedName name="_xlnm.Print_Titles" localSheetId="23">'2023-065-04-03 - SO-04 - ...'!$95:$95</definedName>
    <definedName name="_xlnm._FilterDatabase" localSheetId="24" hidden="1">'2023-065-04-05 - SO-04 - ...'!$C$89:$K$193</definedName>
    <definedName name="_xlnm.Print_Area" localSheetId="24">'2023-065-04-05 - SO-04 - ...'!$C$4:$J$41,'2023-065-04-05 - SO-04 - ...'!$C$47:$J$69,'2023-065-04-05 - SO-04 - ...'!$C$75:$K$193</definedName>
    <definedName name="_xlnm.Print_Titles" localSheetId="24">'2023-065-04-05 - SO-04 - ...'!$89:$89</definedName>
    <definedName name="_xlnm._FilterDatabase" localSheetId="25" hidden="1">'2023-065-04-06 - SO-04 - ...'!$C$87:$K$248</definedName>
    <definedName name="_xlnm.Print_Area" localSheetId="25">'2023-065-04-06 - SO-04 - ...'!$C$4:$J$41,'2023-065-04-06 - SO-04 - ...'!$C$47:$J$67,'2023-065-04-06 - SO-04 - ...'!$C$73:$K$248</definedName>
    <definedName name="_xlnm.Print_Titles" localSheetId="25">'2023-065-04-06 - SO-04 - ...'!$87:$87</definedName>
    <definedName name="_xlnm._FilterDatabase" localSheetId="26" hidden="1">'2023-065-04-07 - SO-04 - ...'!$C$88:$K$641</definedName>
    <definedName name="_xlnm.Print_Area" localSheetId="26">'2023-065-04-07 - SO-04 - ...'!$C$4:$J$41,'2023-065-04-07 - SO-04 - ...'!$C$47:$J$68,'2023-065-04-07 - SO-04 - ...'!$C$74:$K$641</definedName>
    <definedName name="_xlnm.Print_Titles" localSheetId="26">'2023-065-04-07 - SO-04 - ...'!$88:$88</definedName>
    <definedName name="_xlnm._FilterDatabase" localSheetId="27" hidden="1">'2023-065-04-08 - SO-04 - ...'!$C$87:$K$795</definedName>
    <definedName name="_xlnm.Print_Area" localSheetId="27">'2023-065-04-08 - SO-04 - ...'!$C$4:$J$41,'2023-065-04-08 - SO-04 - ...'!$C$47:$J$67,'2023-065-04-08 - SO-04 - ...'!$C$73:$K$795</definedName>
    <definedName name="_xlnm.Print_Titles" localSheetId="27">'2023-065-04-08 - SO-04 - ...'!$87:$87</definedName>
    <definedName name="_xlnm._FilterDatabase" localSheetId="28" hidden="1">'2023-065-04-09 - SO-04 - ...'!$C$87:$K$331</definedName>
    <definedName name="_xlnm.Print_Area" localSheetId="28">'2023-065-04-09 - SO-04 - ...'!$C$4:$J$41,'2023-065-04-09 - SO-04 - ...'!$C$47:$J$67,'2023-065-04-09 - SO-04 - ...'!$C$73:$K$331</definedName>
    <definedName name="_xlnm.Print_Titles" localSheetId="28">'2023-065-04-09 - SO-04 - ...'!$87:$87</definedName>
    <definedName name="_xlnm._FilterDatabase" localSheetId="29" hidden="1">'2023-065-04-10 - SO-04 - ...'!$C$87:$K$505</definedName>
    <definedName name="_xlnm.Print_Area" localSheetId="29">'2023-065-04-10 - SO-04 - ...'!$C$4:$J$41,'2023-065-04-10 - SO-04 - ...'!$C$47:$J$67,'2023-065-04-10 - SO-04 - ...'!$C$73:$K$505</definedName>
    <definedName name="_xlnm.Print_Titles" localSheetId="29">'2023-065-04-10 - SO-04 - ...'!$87:$87</definedName>
    <definedName name="_xlnm._FilterDatabase" localSheetId="30" hidden="1">'2023-065-04-04 - SO-04 - ...'!$C$95:$K$924</definedName>
    <definedName name="_xlnm.Print_Area" localSheetId="30">'2023-065-04-04 - SO-04 - ...'!$C$4:$J$41,'2023-065-04-04 - SO-04 - ...'!$C$47:$J$75,'2023-065-04-04 - SO-04 - ...'!$C$81:$K$924</definedName>
    <definedName name="_xlnm.Print_Titles" localSheetId="30">'2023-065-04-04 - SO-04 - ...'!$95:$95</definedName>
    <definedName name="_xlnm._FilterDatabase" localSheetId="31" hidden="1">'2023-065-05 - VRN - vedle...'!$C$83:$K$122</definedName>
    <definedName name="_xlnm.Print_Area" localSheetId="31">'2023-065-05 - VRN - vedle...'!$C$4:$J$39,'2023-065-05 - VRN - vedle...'!$C$45:$J$65,'2023-065-05 - VRN - vedle...'!$C$71:$K$122</definedName>
    <definedName name="_xlnm.Print_Titles" localSheetId="31">'2023-065-05 - VRN - vedle...'!$83:$83</definedName>
    <definedName name="_xlnm.Print_Area" localSheetId="3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2" l="1" r="J37"/>
  <c r="J36"/>
  <c i="1" r="AY94"/>
  <c i="32" r="J35"/>
  <c i="1" r="AX94"/>
  <c i="32" r="BI121"/>
  <c r="BH121"/>
  <c r="BG121"/>
  <c r="BF121"/>
  <c r="T121"/>
  <c r="T120"/>
  <c r="R121"/>
  <c r="R120"/>
  <c r="P121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74"/>
  <c i="31" r="J39"/>
  <c r="J38"/>
  <c i="1" r="AY93"/>
  <c i="31" r="J37"/>
  <c i="1" r="AX93"/>
  <c i="31" r="BI921"/>
  <c r="BH921"/>
  <c r="BG921"/>
  <c r="BF921"/>
  <c r="T921"/>
  <c r="R921"/>
  <c r="P921"/>
  <c r="BI901"/>
  <c r="BH901"/>
  <c r="BG901"/>
  <c r="BF901"/>
  <c r="T901"/>
  <c r="R901"/>
  <c r="P901"/>
  <c r="BI879"/>
  <c r="BH879"/>
  <c r="BG879"/>
  <c r="BF879"/>
  <c r="T879"/>
  <c r="R879"/>
  <c r="P879"/>
  <c r="BI857"/>
  <c r="BH857"/>
  <c r="BG857"/>
  <c r="BF857"/>
  <c r="T857"/>
  <c r="R857"/>
  <c r="P857"/>
  <c r="BI834"/>
  <c r="BH834"/>
  <c r="BG834"/>
  <c r="BF834"/>
  <c r="T834"/>
  <c r="R834"/>
  <c r="P834"/>
  <c r="BI810"/>
  <c r="BH810"/>
  <c r="BG810"/>
  <c r="BF810"/>
  <c r="T810"/>
  <c r="R810"/>
  <c r="P810"/>
  <c r="BI789"/>
  <c r="BH789"/>
  <c r="BG789"/>
  <c r="BF789"/>
  <c r="T789"/>
  <c r="R789"/>
  <c r="P789"/>
  <c r="BI784"/>
  <c r="BH784"/>
  <c r="BG784"/>
  <c r="BF784"/>
  <c r="T784"/>
  <c r="R784"/>
  <c r="P784"/>
  <c r="BI761"/>
  <c r="BH761"/>
  <c r="BG761"/>
  <c r="BF761"/>
  <c r="T761"/>
  <c r="R761"/>
  <c r="P761"/>
  <c r="BI736"/>
  <c r="BH736"/>
  <c r="BG736"/>
  <c r="BF736"/>
  <c r="T736"/>
  <c r="R736"/>
  <c r="P736"/>
  <c r="BI710"/>
  <c r="BH710"/>
  <c r="BG710"/>
  <c r="BF710"/>
  <c r="T710"/>
  <c r="R710"/>
  <c r="P710"/>
  <c r="BI686"/>
  <c r="BH686"/>
  <c r="BG686"/>
  <c r="BF686"/>
  <c r="T686"/>
  <c r="R686"/>
  <c r="P686"/>
  <c r="BI681"/>
  <c r="BH681"/>
  <c r="BG681"/>
  <c r="BF681"/>
  <c r="T681"/>
  <c r="R681"/>
  <c r="P681"/>
  <c r="BI661"/>
  <c r="BH661"/>
  <c r="BG661"/>
  <c r="BF661"/>
  <c r="T661"/>
  <c r="R661"/>
  <c r="P661"/>
  <c r="BI639"/>
  <c r="BH639"/>
  <c r="BG639"/>
  <c r="BF639"/>
  <c r="T639"/>
  <c r="R639"/>
  <c r="P639"/>
  <c r="BI616"/>
  <c r="BH616"/>
  <c r="BG616"/>
  <c r="BF616"/>
  <c r="T616"/>
  <c r="R616"/>
  <c r="P616"/>
  <c r="BI595"/>
  <c r="BH595"/>
  <c r="BG595"/>
  <c r="BF595"/>
  <c r="T595"/>
  <c r="R595"/>
  <c r="P595"/>
  <c r="BI590"/>
  <c r="BH590"/>
  <c r="BG590"/>
  <c r="BF590"/>
  <c r="T590"/>
  <c r="R590"/>
  <c r="P590"/>
  <c r="BI580"/>
  <c r="BH580"/>
  <c r="BG580"/>
  <c r="BF580"/>
  <c r="T580"/>
  <c r="R580"/>
  <c r="P580"/>
  <c r="BI569"/>
  <c r="BH569"/>
  <c r="BG569"/>
  <c r="BF569"/>
  <c r="T569"/>
  <c r="R569"/>
  <c r="P569"/>
  <c r="BI559"/>
  <c r="BH559"/>
  <c r="BG559"/>
  <c r="BF559"/>
  <c r="T559"/>
  <c r="R559"/>
  <c r="P559"/>
  <c r="BI548"/>
  <c r="BH548"/>
  <c r="BG548"/>
  <c r="BF548"/>
  <c r="T548"/>
  <c r="R548"/>
  <c r="P548"/>
  <c r="BI539"/>
  <c r="BH539"/>
  <c r="BG539"/>
  <c r="BF539"/>
  <c r="T539"/>
  <c r="R539"/>
  <c r="P539"/>
  <c r="BI534"/>
  <c r="BH534"/>
  <c r="BG534"/>
  <c r="BF534"/>
  <c r="T534"/>
  <c r="R534"/>
  <c r="P534"/>
  <c r="BI533"/>
  <c r="BH533"/>
  <c r="BG533"/>
  <c r="BF533"/>
  <c r="T533"/>
  <c r="R533"/>
  <c r="P533"/>
  <c r="BI531"/>
  <c r="BH531"/>
  <c r="BG531"/>
  <c r="BF531"/>
  <c r="T531"/>
  <c r="R531"/>
  <c r="P531"/>
  <c r="BI522"/>
  <c r="BH522"/>
  <c r="BG522"/>
  <c r="BF522"/>
  <c r="T522"/>
  <c r="R522"/>
  <c r="P522"/>
  <c r="BI513"/>
  <c r="BH513"/>
  <c r="BG513"/>
  <c r="BF513"/>
  <c r="T513"/>
  <c r="R513"/>
  <c r="P513"/>
  <c r="BI508"/>
  <c r="BH508"/>
  <c r="BG508"/>
  <c r="BF508"/>
  <c r="T508"/>
  <c r="R508"/>
  <c r="P508"/>
  <c r="BI507"/>
  <c r="BH507"/>
  <c r="BG507"/>
  <c r="BF507"/>
  <c r="T507"/>
  <c r="R507"/>
  <c r="P507"/>
  <c r="BI506"/>
  <c r="BH506"/>
  <c r="BG506"/>
  <c r="BF506"/>
  <c r="T506"/>
  <c r="R506"/>
  <c r="P506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501"/>
  <c r="BH501"/>
  <c r="BG501"/>
  <c r="BF501"/>
  <c r="T501"/>
  <c r="R501"/>
  <c r="P501"/>
  <c r="BI486"/>
  <c r="BH486"/>
  <c r="BG486"/>
  <c r="BF486"/>
  <c r="T486"/>
  <c r="R486"/>
  <c r="P486"/>
  <c r="BI478"/>
  <c r="BH478"/>
  <c r="BG478"/>
  <c r="BF478"/>
  <c r="T478"/>
  <c r="R478"/>
  <c r="P478"/>
  <c r="BI457"/>
  <c r="BH457"/>
  <c r="BG457"/>
  <c r="BF457"/>
  <c r="T457"/>
  <c r="R457"/>
  <c r="P457"/>
  <c r="BI452"/>
  <c r="BH452"/>
  <c r="BG452"/>
  <c r="BF452"/>
  <c r="T452"/>
  <c r="R452"/>
  <c r="P452"/>
  <c r="BI451"/>
  <c r="BH451"/>
  <c r="BG451"/>
  <c r="BF451"/>
  <c r="T451"/>
  <c r="R451"/>
  <c r="P451"/>
  <c r="BI431"/>
  <c r="BH431"/>
  <c r="BG431"/>
  <c r="BF431"/>
  <c r="T431"/>
  <c r="R431"/>
  <c r="P431"/>
  <c r="BI410"/>
  <c r="BH410"/>
  <c r="BG410"/>
  <c r="BF410"/>
  <c r="T410"/>
  <c r="R410"/>
  <c r="P410"/>
  <c r="BI405"/>
  <c r="BH405"/>
  <c r="BG405"/>
  <c r="BF405"/>
  <c r="T405"/>
  <c r="R405"/>
  <c r="P405"/>
  <c r="BI397"/>
  <c r="BH397"/>
  <c r="BG397"/>
  <c r="BF397"/>
  <c r="T397"/>
  <c r="R397"/>
  <c r="P397"/>
  <c r="BI388"/>
  <c r="BH388"/>
  <c r="BG388"/>
  <c r="BF388"/>
  <c r="T388"/>
  <c r="R388"/>
  <c r="P388"/>
  <c r="BI381"/>
  <c r="BH381"/>
  <c r="BG381"/>
  <c r="BF381"/>
  <c r="T381"/>
  <c r="R381"/>
  <c r="P381"/>
  <c r="BI375"/>
  <c r="BH375"/>
  <c r="BG375"/>
  <c r="BF375"/>
  <c r="T375"/>
  <c r="R375"/>
  <c r="P375"/>
  <c r="BI366"/>
  <c r="BH366"/>
  <c r="BG366"/>
  <c r="BF366"/>
  <c r="T366"/>
  <c r="R366"/>
  <c r="P366"/>
  <c r="BI359"/>
  <c r="BH359"/>
  <c r="BG359"/>
  <c r="BF359"/>
  <c r="T359"/>
  <c r="R359"/>
  <c r="P359"/>
  <c r="BI352"/>
  <c r="BH352"/>
  <c r="BG352"/>
  <c r="BF352"/>
  <c r="T352"/>
  <c r="R352"/>
  <c r="P352"/>
  <c r="BI345"/>
  <c r="BH345"/>
  <c r="BG345"/>
  <c r="BF345"/>
  <c r="T345"/>
  <c r="R345"/>
  <c r="P345"/>
  <c r="BI338"/>
  <c r="BH338"/>
  <c r="BG338"/>
  <c r="BF338"/>
  <c r="T338"/>
  <c r="R338"/>
  <c r="P338"/>
  <c r="BI331"/>
  <c r="BH331"/>
  <c r="BG331"/>
  <c r="BF331"/>
  <c r="T331"/>
  <c r="R331"/>
  <c r="P331"/>
  <c r="BI324"/>
  <c r="BH324"/>
  <c r="BG324"/>
  <c r="BF324"/>
  <c r="T324"/>
  <c r="R324"/>
  <c r="P324"/>
  <c r="BI317"/>
  <c r="BH317"/>
  <c r="BG317"/>
  <c r="BF317"/>
  <c r="T317"/>
  <c r="R317"/>
  <c r="P317"/>
  <c r="BI310"/>
  <c r="BH310"/>
  <c r="BG310"/>
  <c r="BF310"/>
  <c r="T310"/>
  <c r="R310"/>
  <c r="P310"/>
  <c r="BI303"/>
  <c r="BH303"/>
  <c r="BG303"/>
  <c r="BF303"/>
  <c r="T303"/>
  <c r="R303"/>
  <c r="P303"/>
  <c r="BI296"/>
  <c r="BH296"/>
  <c r="BG296"/>
  <c r="BF296"/>
  <c r="T296"/>
  <c r="R296"/>
  <c r="P296"/>
  <c r="BI291"/>
  <c r="BH291"/>
  <c r="BG291"/>
  <c r="BF291"/>
  <c r="T291"/>
  <c r="R291"/>
  <c r="P291"/>
  <c r="BI277"/>
  <c r="BH277"/>
  <c r="BG277"/>
  <c r="BF277"/>
  <c r="T277"/>
  <c r="R277"/>
  <c r="P277"/>
  <c r="BI263"/>
  <c r="BH263"/>
  <c r="BG263"/>
  <c r="BF263"/>
  <c r="T263"/>
  <c r="R263"/>
  <c r="P263"/>
  <c r="BI249"/>
  <c r="BH249"/>
  <c r="BG249"/>
  <c r="BF249"/>
  <c r="T249"/>
  <c r="R249"/>
  <c r="P249"/>
  <c r="BI234"/>
  <c r="BH234"/>
  <c r="BG234"/>
  <c r="BF234"/>
  <c r="T234"/>
  <c r="R234"/>
  <c r="P234"/>
  <c r="BI218"/>
  <c r="BH218"/>
  <c r="BG218"/>
  <c r="BF218"/>
  <c r="T218"/>
  <c r="R218"/>
  <c r="P218"/>
  <c r="BI205"/>
  <c r="BH205"/>
  <c r="BG205"/>
  <c r="BF205"/>
  <c r="T205"/>
  <c r="R205"/>
  <c r="P205"/>
  <c r="BI193"/>
  <c r="BH193"/>
  <c r="BG193"/>
  <c r="BF193"/>
  <c r="T193"/>
  <c r="R193"/>
  <c r="P193"/>
  <c r="BI181"/>
  <c r="BH181"/>
  <c r="BG181"/>
  <c r="BF181"/>
  <c r="T181"/>
  <c r="R181"/>
  <c r="P181"/>
  <c r="BI169"/>
  <c r="BH169"/>
  <c r="BG169"/>
  <c r="BF169"/>
  <c r="T169"/>
  <c r="R169"/>
  <c r="P169"/>
  <c r="BI157"/>
  <c r="BH157"/>
  <c r="BG157"/>
  <c r="BF157"/>
  <c r="T157"/>
  <c r="R157"/>
  <c r="P157"/>
  <c r="BI146"/>
  <c r="BH146"/>
  <c r="BG146"/>
  <c r="BF146"/>
  <c r="T146"/>
  <c r="R146"/>
  <c r="P146"/>
  <c r="BI135"/>
  <c r="BH135"/>
  <c r="BG135"/>
  <c r="BF135"/>
  <c r="T135"/>
  <c r="R135"/>
  <c r="P135"/>
  <c r="BI124"/>
  <c r="BH124"/>
  <c r="BG124"/>
  <c r="BF124"/>
  <c r="T124"/>
  <c r="R124"/>
  <c r="P124"/>
  <c r="BI113"/>
  <c r="BH113"/>
  <c r="BG113"/>
  <c r="BF113"/>
  <c r="T113"/>
  <c r="R113"/>
  <c r="P113"/>
  <c r="BI106"/>
  <c r="BH106"/>
  <c r="BG106"/>
  <c r="BF106"/>
  <c r="T106"/>
  <c r="R106"/>
  <c r="P106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56"/>
  <c r="E7"/>
  <c r="E50"/>
  <c i="30" r="J39"/>
  <c r="J38"/>
  <c i="1" r="AY92"/>
  <c i="30" r="J37"/>
  <c i="1" r="AX92"/>
  <c i="30" r="BI504"/>
  <c r="BH504"/>
  <c r="BG504"/>
  <c r="BF504"/>
  <c r="T504"/>
  <c r="T503"/>
  <c r="R504"/>
  <c r="R503"/>
  <c r="P504"/>
  <c r="P503"/>
  <c r="BI502"/>
  <c r="BH502"/>
  <c r="BG502"/>
  <c r="BF502"/>
  <c r="T502"/>
  <c r="R502"/>
  <c r="P502"/>
  <c r="BI462"/>
  <c r="BH462"/>
  <c r="BG462"/>
  <c r="BF462"/>
  <c r="T462"/>
  <c r="R462"/>
  <c r="P462"/>
  <c r="BI422"/>
  <c r="BH422"/>
  <c r="BG422"/>
  <c r="BF422"/>
  <c r="T422"/>
  <c r="R422"/>
  <c r="P422"/>
  <c r="BI384"/>
  <c r="BH384"/>
  <c r="BG384"/>
  <c r="BF384"/>
  <c r="T384"/>
  <c r="R384"/>
  <c r="P384"/>
  <c r="BI349"/>
  <c r="BH349"/>
  <c r="BG349"/>
  <c r="BF349"/>
  <c r="T349"/>
  <c r="R349"/>
  <c r="P349"/>
  <c r="BI336"/>
  <c r="BH336"/>
  <c r="BG336"/>
  <c r="BF336"/>
  <c r="T336"/>
  <c r="R336"/>
  <c r="P336"/>
  <c r="BI324"/>
  <c r="BH324"/>
  <c r="BG324"/>
  <c r="BF324"/>
  <c r="T324"/>
  <c r="R324"/>
  <c r="P324"/>
  <c r="BI305"/>
  <c r="BH305"/>
  <c r="BG305"/>
  <c r="BF305"/>
  <c r="T305"/>
  <c r="R305"/>
  <c r="P305"/>
  <c r="BI286"/>
  <c r="BH286"/>
  <c r="BG286"/>
  <c r="BF286"/>
  <c r="T286"/>
  <c r="R286"/>
  <c r="P286"/>
  <c r="BI260"/>
  <c r="BH260"/>
  <c r="BG260"/>
  <c r="BF260"/>
  <c r="T260"/>
  <c r="R260"/>
  <c r="P260"/>
  <c r="BI234"/>
  <c r="BH234"/>
  <c r="BG234"/>
  <c r="BF234"/>
  <c r="T234"/>
  <c r="R234"/>
  <c r="P234"/>
  <c r="BI208"/>
  <c r="BH208"/>
  <c r="BG208"/>
  <c r="BF208"/>
  <c r="T208"/>
  <c r="R208"/>
  <c r="P208"/>
  <c r="BI182"/>
  <c r="BH182"/>
  <c r="BG182"/>
  <c r="BF182"/>
  <c r="T182"/>
  <c r="R182"/>
  <c r="P182"/>
  <c r="BI156"/>
  <c r="BH156"/>
  <c r="BG156"/>
  <c r="BF156"/>
  <c r="T156"/>
  <c r="R156"/>
  <c r="P156"/>
  <c r="BI126"/>
  <c r="BH126"/>
  <c r="BG126"/>
  <c r="BF126"/>
  <c r="T126"/>
  <c r="R126"/>
  <c r="P126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29" r="J39"/>
  <c r="J38"/>
  <c i="1" r="AY91"/>
  <c i="29" r="J37"/>
  <c i="1" r="AX91"/>
  <c i="29" r="BI330"/>
  <c r="BH330"/>
  <c r="BG330"/>
  <c r="BF330"/>
  <c r="T330"/>
  <c r="T329"/>
  <c r="R330"/>
  <c r="R329"/>
  <c r="P330"/>
  <c r="P329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28" r="J39"/>
  <c r="J38"/>
  <c i="1" r="AY90"/>
  <c i="28" r="J37"/>
  <c i="1" r="AX90"/>
  <c i="28" r="BI794"/>
  <c r="BH794"/>
  <c r="BG794"/>
  <c r="BF794"/>
  <c r="T794"/>
  <c r="R794"/>
  <c r="P794"/>
  <c r="BI792"/>
  <c r="BH792"/>
  <c r="BG792"/>
  <c r="BF792"/>
  <c r="T792"/>
  <c r="R792"/>
  <c r="P792"/>
  <c r="BI778"/>
  <c r="BH778"/>
  <c r="BG778"/>
  <c r="BF778"/>
  <c r="T778"/>
  <c r="R778"/>
  <c r="P778"/>
  <c r="BI768"/>
  <c r="BH768"/>
  <c r="BG768"/>
  <c r="BF768"/>
  <c r="T768"/>
  <c r="R768"/>
  <c r="P768"/>
  <c r="BI758"/>
  <c r="BH758"/>
  <c r="BG758"/>
  <c r="BF758"/>
  <c r="T758"/>
  <c r="R758"/>
  <c r="P758"/>
  <c r="BI746"/>
  <c r="BH746"/>
  <c r="BG746"/>
  <c r="BF746"/>
  <c r="T746"/>
  <c r="R746"/>
  <c r="P746"/>
  <c r="BI736"/>
  <c r="BH736"/>
  <c r="BG736"/>
  <c r="BF736"/>
  <c r="T736"/>
  <c r="R736"/>
  <c r="P736"/>
  <c r="BI727"/>
  <c r="BH727"/>
  <c r="BG727"/>
  <c r="BF727"/>
  <c r="T727"/>
  <c r="R727"/>
  <c r="P727"/>
  <c r="BI657"/>
  <c r="BH657"/>
  <c r="BG657"/>
  <c r="BF657"/>
  <c r="T657"/>
  <c r="R657"/>
  <c r="P657"/>
  <c r="BI656"/>
  <c r="BH656"/>
  <c r="BG656"/>
  <c r="BF656"/>
  <c r="T656"/>
  <c r="R656"/>
  <c r="P656"/>
  <c r="BI654"/>
  <c r="BH654"/>
  <c r="BG654"/>
  <c r="BF654"/>
  <c r="T654"/>
  <c r="R654"/>
  <c r="P654"/>
  <c r="BI580"/>
  <c r="BH580"/>
  <c r="BG580"/>
  <c r="BF580"/>
  <c r="T580"/>
  <c r="R580"/>
  <c r="P580"/>
  <c r="BI507"/>
  <c r="BH507"/>
  <c r="BG507"/>
  <c r="BF507"/>
  <c r="T507"/>
  <c r="R507"/>
  <c r="P507"/>
  <c r="BI506"/>
  <c r="BH506"/>
  <c r="BG506"/>
  <c r="BF506"/>
  <c r="T506"/>
  <c r="R506"/>
  <c r="P506"/>
  <c r="BI429"/>
  <c r="BH429"/>
  <c r="BG429"/>
  <c r="BF429"/>
  <c r="T429"/>
  <c r="R429"/>
  <c r="P429"/>
  <c r="BI422"/>
  <c r="BH422"/>
  <c r="BG422"/>
  <c r="BF422"/>
  <c r="T422"/>
  <c r="R422"/>
  <c r="P422"/>
  <c r="BI415"/>
  <c r="BH415"/>
  <c r="BG415"/>
  <c r="BF415"/>
  <c r="T415"/>
  <c r="R415"/>
  <c r="P415"/>
  <c r="BI403"/>
  <c r="BH403"/>
  <c r="BG403"/>
  <c r="BF403"/>
  <c r="T403"/>
  <c r="R403"/>
  <c r="P403"/>
  <c r="BI396"/>
  <c r="BH396"/>
  <c r="BG396"/>
  <c r="BF396"/>
  <c r="T396"/>
  <c r="R396"/>
  <c r="P396"/>
  <c r="BI389"/>
  <c r="BH389"/>
  <c r="BG389"/>
  <c r="BF389"/>
  <c r="T389"/>
  <c r="R389"/>
  <c r="P389"/>
  <c r="BI377"/>
  <c r="BH377"/>
  <c r="BG377"/>
  <c r="BF377"/>
  <c r="T377"/>
  <c r="R377"/>
  <c r="P377"/>
  <c r="BI370"/>
  <c r="BH370"/>
  <c r="BG370"/>
  <c r="BF370"/>
  <c r="T370"/>
  <c r="R370"/>
  <c r="P370"/>
  <c r="BI352"/>
  <c r="BH352"/>
  <c r="BG352"/>
  <c r="BF352"/>
  <c r="T352"/>
  <c r="R352"/>
  <c r="P352"/>
  <c r="BI345"/>
  <c r="BH345"/>
  <c r="BG345"/>
  <c r="BF345"/>
  <c r="T345"/>
  <c r="R345"/>
  <c r="P345"/>
  <c r="BI276"/>
  <c r="BH276"/>
  <c r="BG276"/>
  <c r="BF276"/>
  <c r="T276"/>
  <c r="R276"/>
  <c r="P276"/>
  <c r="BI264"/>
  <c r="BH264"/>
  <c r="BG264"/>
  <c r="BF264"/>
  <c r="T264"/>
  <c r="R264"/>
  <c r="P264"/>
  <c r="BI254"/>
  <c r="BH254"/>
  <c r="BG254"/>
  <c r="BF254"/>
  <c r="T254"/>
  <c r="R254"/>
  <c r="P254"/>
  <c r="BI245"/>
  <c r="BH245"/>
  <c r="BG245"/>
  <c r="BF245"/>
  <c r="T245"/>
  <c r="R245"/>
  <c r="P245"/>
  <c r="BI235"/>
  <c r="BH235"/>
  <c r="BG235"/>
  <c r="BF235"/>
  <c r="T235"/>
  <c r="R235"/>
  <c r="P235"/>
  <c r="BI225"/>
  <c r="BH225"/>
  <c r="BG225"/>
  <c r="BF225"/>
  <c r="T225"/>
  <c r="R225"/>
  <c r="P225"/>
  <c r="BI215"/>
  <c r="BH215"/>
  <c r="BG215"/>
  <c r="BF215"/>
  <c r="T215"/>
  <c r="R215"/>
  <c r="P215"/>
  <c r="BI205"/>
  <c r="BH205"/>
  <c r="BG205"/>
  <c r="BF205"/>
  <c r="T205"/>
  <c r="R205"/>
  <c r="P205"/>
  <c r="BI195"/>
  <c r="BH195"/>
  <c r="BG195"/>
  <c r="BF195"/>
  <c r="T195"/>
  <c r="R195"/>
  <c r="P195"/>
  <c r="BI185"/>
  <c r="BH185"/>
  <c r="BG185"/>
  <c r="BF185"/>
  <c r="T185"/>
  <c r="R185"/>
  <c r="P185"/>
  <c r="BI165"/>
  <c r="BH165"/>
  <c r="BG165"/>
  <c r="BF165"/>
  <c r="T165"/>
  <c r="R165"/>
  <c r="P165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27" r="J39"/>
  <c r="J38"/>
  <c i="1" r="AY89"/>
  <c i="27" r="J37"/>
  <c i="1" r="AX89"/>
  <c i="27" r="BI638"/>
  <c r="BH638"/>
  <c r="BG638"/>
  <c r="BF638"/>
  <c r="T638"/>
  <c r="R638"/>
  <c r="P638"/>
  <c r="BI634"/>
  <c r="BH634"/>
  <c r="BG634"/>
  <c r="BF634"/>
  <c r="T634"/>
  <c r="R634"/>
  <c r="P634"/>
  <c r="BI611"/>
  <c r="BH611"/>
  <c r="BG611"/>
  <c r="BF611"/>
  <c r="T611"/>
  <c r="R611"/>
  <c r="P611"/>
  <c r="BI590"/>
  <c r="BH590"/>
  <c r="BG590"/>
  <c r="BF590"/>
  <c r="T590"/>
  <c r="R590"/>
  <c r="P590"/>
  <c r="BI569"/>
  <c r="BH569"/>
  <c r="BG569"/>
  <c r="BF569"/>
  <c r="T569"/>
  <c r="R569"/>
  <c r="P569"/>
  <c r="BI553"/>
  <c r="BH553"/>
  <c r="BG553"/>
  <c r="BF553"/>
  <c r="T553"/>
  <c r="R553"/>
  <c r="P553"/>
  <c r="BI535"/>
  <c r="BH535"/>
  <c r="BG535"/>
  <c r="BF535"/>
  <c r="T535"/>
  <c r="R535"/>
  <c r="P535"/>
  <c r="BI519"/>
  <c r="BH519"/>
  <c r="BG519"/>
  <c r="BF519"/>
  <c r="T519"/>
  <c r="R519"/>
  <c r="P519"/>
  <c r="BI503"/>
  <c r="BH503"/>
  <c r="BG503"/>
  <c r="BF503"/>
  <c r="T503"/>
  <c r="R503"/>
  <c r="P503"/>
  <c r="BI487"/>
  <c r="BH487"/>
  <c r="BG487"/>
  <c r="BF487"/>
  <c r="T487"/>
  <c r="R487"/>
  <c r="P487"/>
  <c r="BI471"/>
  <c r="BH471"/>
  <c r="BG471"/>
  <c r="BF471"/>
  <c r="T471"/>
  <c r="R471"/>
  <c r="P471"/>
  <c r="BI455"/>
  <c r="BH455"/>
  <c r="BG455"/>
  <c r="BF455"/>
  <c r="T455"/>
  <c r="R455"/>
  <c r="P455"/>
  <c r="BI454"/>
  <c r="BH454"/>
  <c r="BG454"/>
  <c r="BF454"/>
  <c r="T454"/>
  <c r="R454"/>
  <c r="P454"/>
  <c r="BI438"/>
  <c r="BH438"/>
  <c r="BG438"/>
  <c r="BF438"/>
  <c r="T438"/>
  <c r="R438"/>
  <c r="P438"/>
  <c r="BI422"/>
  <c r="BH422"/>
  <c r="BG422"/>
  <c r="BF422"/>
  <c r="T422"/>
  <c r="R422"/>
  <c r="P422"/>
  <c r="BI406"/>
  <c r="BH406"/>
  <c r="BG406"/>
  <c r="BF406"/>
  <c r="T406"/>
  <c r="R406"/>
  <c r="P406"/>
  <c r="BI401"/>
  <c r="BH401"/>
  <c r="BG401"/>
  <c r="BF401"/>
  <c r="T401"/>
  <c r="R401"/>
  <c r="P401"/>
  <c r="BI397"/>
  <c r="BH397"/>
  <c r="BG397"/>
  <c r="BF397"/>
  <c r="T397"/>
  <c r="R397"/>
  <c r="P397"/>
  <c r="BI383"/>
  <c r="BH383"/>
  <c r="BG383"/>
  <c r="BF383"/>
  <c r="T383"/>
  <c r="R383"/>
  <c r="P383"/>
  <c r="BI371"/>
  <c r="BH371"/>
  <c r="BG371"/>
  <c r="BF371"/>
  <c r="T371"/>
  <c r="R371"/>
  <c r="P371"/>
  <c r="BI359"/>
  <c r="BH359"/>
  <c r="BG359"/>
  <c r="BF359"/>
  <c r="T359"/>
  <c r="R359"/>
  <c r="P359"/>
  <c r="BI352"/>
  <c r="BH352"/>
  <c r="BG352"/>
  <c r="BF352"/>
  <c r="T352"/>
  <c r="R352"/>
  <c r="P352"/>
  <c r="BI343"/>
  <c r="BH343"/>
  <c r="BG343"/>
  <c r="BF343"/>
  <c r="T343"/>
  <c r="R343"/>
  <c r="P343"/>
  <c r="BI336"/>
  <c r="BH336"/>
  <c r="BG336"/>
  <c r="BF336"/>
  <c r="T336"/>
  <c r="R336"/>
  <c r="P336"/>
  <c r="BI327"/>
  <c r="BH327"/>
  <c r="BG327"/>
  <c r="BF327"/>
  <c r="T327"/>
  <c r="R327"/>
  <c r="P327"/>
  <c r="BI319"/>
  <c r="BH319"/>
  <c r="BG319"/>
  <c r="BF319"/>
  <c r="T319"/>
  <c r="R319"/>
  <c r="P319"/>
  <c r="BI310"/>
  <c r="BH310"/>
  <c r="BG310"/>
  <c r="BF310"/>
  <c r="T310"/>
  <c r="R310"/>
  <c r="P310"/>
  <c r="BI304"/>
  <c r="BH304"/>
  <c r="BG304"/>
  <c r="BF304"/>
  <c r="T304"/>
  <c r="R304"/>
  <c r="P304"/>
  <c r="BI296"/>
  <c r="BH296"/>
  <c r="BG296"/>
  <c r="BF296"/>
  <c r="T296"/>
  <c r="R296"/>
  <c r="P296"/>
  <c r="BI287"/>
  <c r="BH287"/>
  <c r="BG287"/>
  <c r="BF287"/>
  <c r="T287"/>
  <c r="R287"/>
  <c r="P287"/>
  <c r="BI280"/>
  <c r="BH280"/>
  <c r="BG280"/>
  <c r="BF280"/>
  <c r="T280"/>
  <c r="R280"/>
  <c r="P280"/>
  <c r="BI273"/>
  <c r="BH273"/>
  <c r="BG273"/>
  <c r="BF273"/>
  <c r="T273"/>
  <c r="R273"/>
  <c r="P273"/>
  <c r="BI266"/>
  <c r="BH266"/>
  <c r="BG266"/>
  <c r="BF266"/>
  <c r="T266"/>
  <c r="R266"/>
  <c r="P266"/>
  <c r="BI261"/>
  <c r="BH261"/>
  <c r="BG261"/>
  <c r="BF261"/>
  <c r="T261"/>
  <c r="R261"/>
  <c r="P261"/>
  <c r="BI257"/>
  <c r="BH257"/>
  <c r="BG257"/>
  <c r="BF257"/>
  <c r="T257"/>
  <c r="R257"/>
  <c r="P257"/>
  <c r="BI243"/>
  <c r="BH243"/>
  <c r="BG243"/>
  <c r="BF243"/>
  <c r="T243"/>
  <c r="R243"/>
  <c r="P243"/>
  <c r="BI231"/>
  <c r="BH231"/>
  <c r="BG231"/>
  <c r="BF231"/>
  <c r="T231"/>
  <c r="R231"/>
  <c r="P231"/>
  <c r="BI219"/>
  <c r="BH219"/>
  <c r="BG219"/>
  <c r="BF219"/>
  <c r="T219"/>
  <c r="R219"/>
  <c r="P219"/>
  <c r="BI212"/>
  <c r="BH212"/>
  <c r="BG212"/>
  <c r="BF212"/>
  <c r="T212"/>
  <c r="R212"/>
  <c r="P212"/>
  <c r="BI203"/>
  <c r="BH203"/>
  <c r="BG203"/>
  <c r="BF203"/>
  <c r="T203"/>
  <c r="R203"/>
  <c r="P203"/>
  <c r="BI196"/>
  <c r="BH196"/>
  <c r="BG196"/>
  <c r="BF196"/>
  <c r="T196"/>
  <c r="R196"/>
  <c r="P196"/>
  <c r="BI189"/>
  <c r="BH189"/>
  <c r="BG189"/>
  <c r="BF189"/>
  <c r="T189"/>
  <c r="R189"/>
  <c r="P189"/>
  <c r="BI182"/>
  <c r="BH182"/>
  <c r="BG182"/>
  <c r="BF182"/>
  <c r="T182"/>
  <c r="R182"/>
  <c r="P182"/>
  <c r="BI174"/>
  <c r="BH174"/>
  <c r="BG174"/>
  <c r="BF174"/>
  <c r="T174"/>
  <c r="R174"/>
  <c r="P174"/>
  <c r="BI165"/>
  <c r="BH165"/>
  <c r="BG165"/>
  <c r="BF165"/>
  <c r="T165"/>
  <c r="R165"/>
  <c r="P165"/>
  <c r="BI159"/>
  <c r="BH159"/>
  <c r="BG159"/>
  <c r="BF159"/>
  <c r="T159"/>
  <c r="R159"/>
  <c r="P159"/>
  <c r="BI151"/>
  <c r="BH151"/>
  <c r="BG151"/>
  <c r="BF151"/>
  <c r="T151"/>
  <c r="R151"/>
  <c r="P151"/>
  <c r="BI142"/>
  <c r="BH142"/>
  <c r="BG142"/>
  <c r="BF142"/>
  <c r="T142"/>
  <c r="R142"/>
  <c r="P142"/>
  <c r="BI135"/>
  <c r="BH135"/>
  <c r="BG135"/>
  <c r="BF135"/>
  <c r="T135"/>
  <c r="R135"/>
  <c r="P135"/>
  <c r="BI128"/>
  <c r="BH128"/>
  <c r="BG128"/>
  <c r="BF128"/>
  <c r="T128"/>
  <c r="R128"/>
  <c r="P128"/>
  <c r="BI121"/>
  <c r="BH121"/>
  <c r="BG121"/>
  <c r="BF121"/>
  <c r="T121"/>
  <c r="R121"/>
  <c r="P121"/>
  <c r="BI113"/>
  <c r="BH113"/>
  <c r="BG113"/>
  <c r="BF113"/>
  <c r="T113"/>
  <c r="R113"/>
  <c r="P113"/>
  <c r="BI106"/>
  <c r="BH106"/>
  <c r="BG106"/>
  <c r="BF106"/>
  <c r="T106"/>
  <c r="R106"/>
  <c r="P106"/>
  <c r="BI99"/>
  <c r="BH99"/>
  <c r="BG99"/>
  <c r="BF99"/>
  <c r="T99"/>
  <c r="R99"/>
  <c r="P99"/>
  <c r="BI92"/>
  <c r="BH92"/>
  <c r="BG92"/>
  <c r="BF92"/>
  <c r="T92"/>
  <c r="R92"/>
  <c r="P92"/>
  <c r="J86"/>
  <c r="J85"/>
  <c r="F85"/>
  <c r="F83"/>
  <c r="E81"/>
  <c r="J59"/>
  <c r="J58"/>
  <c r="F58"/>
  <c r="F56"/>
  <c r="E54"/>
  <c r="J20"/>
  <c r="E20"/>
  <c r="F86"/>
  <c r="J19"/>
  <c r="J14"/>
  <c r="J56"/>
  <c r="E7"/>
  <c r="E77"/>
  <c i="26" r="J39"/>
  <c r="J38"/>
  <c i="1" r="AY88"/>
  <c i="26" r="J37"/>
  <c i="1" r="AX88"/>
  <c i="26" r="BI245"/>
  <c r="BH245"/>
  <c r="BG245"/>
  <c r="BF245"/>
  <c r="T245"/>
  <c r="R245"/>
  <c r="P245"/>
  <c r="BI239"/>
  <c r="BH239"/>
  <c r="BG239"/>
  <c r="BF239"/>
  <c r="T239"/>
  <c r="R239"/>
  <c r="P239"/>
  <c r="BI233"/>
  <c r="BH233"/>
  <c r="BG233"/>
  <c r="BF233"/>
  <c r="T233"/>
  <c r="R233"/>
  <c r="P233"/>
  <c r="BI222"/>
  <c r="BH222"/>
  <c r="BG222"/>
  <c r="BF222"/>
  <c r="T222"/>
  <c r="R222"/>
  <c r="P222"/>
  <c r="BI216"/>
  <c r="BH216"/>
  <c r="BG216"/>
  <c r="BF216"/>
  <c r="T216"/>
  <c r="R216"/>
  <c r="P216"/>
  <c r="BI210"/>
  <c r="BH210"/>
  <c r="BG210"/>
  <c r="BF210"/>
  <c r="T210"/>
  <c r="R210"/>
  <c r="P210"/>
  <c r="BI204"/>
  <c r="BH204"/>
  <c r="BG204"/>
  <c r="BF204"/>
  <c r="T204"/>
  <c r="R204"/>
  <c r="P204"/>
  <c r="BI197"/>
  <c r="BH197"/>
  <c r="BG197"/>
  <c r="BF197"/>
  <c r="T197"/>
  <c r="R197"/>
  <c r="P197"/>
  <c r="BI175"/>
  <c r="BH175"/>
  <c r="BG175"/>
  <c r="BF175"/>
  <c r="T175"/>
  <c r="R175"/>
  <c r="P175"/>
  <c r="BI163"/>
  <c r="BH163"/>
  <c r="BG163"/>
  <c r="BF163"/>
  <c r="T163"/>
  <c r="R163"/>
  <c r="P163"/>
  <c r="BI151"/>
  <c r="BH151"/>
  <c r="BG151"/>
  <c r="BF151"/>
  <c r="T151"/>
  <c r="R151"/>
  <c r="P151"/>
  <c r="BI139"/>
  <c r="BH139"/>
  <c r="BG139"/>
  <c r="BF139"/>
  <c r="T139"/>
  <c r="R139"/>
  <c r="P139"/>
  <c r="BI127"/>
  <c r="BH127"/>
  <c r="BG127"/>
  <c r="BF127"/>
  <c r="T127"/>
  <c r="R127"/>
  <c r="P127"/>
  <c r="BI115"/>
  <c r="BH115"/>
  <c r="BG115"/>
  <c r="BF115"/>
  <c r="T115"/>
  <c r="R115"/>
  <c r="P115"/>
  <c r="BI103"/>
  <c r="BH103"/>
  <c r="BG103"/>
  <c r="BF103"/>
  <c r="T103"/>
  <c r="R103"/>
  <c r="P103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25" r="J39"/>
  <c r="J38"/>
  <c i="1" r="AY87"/>
  <c i="25" r="J37"/>
  <c i="1" r="AX87"/>
  <c i="25" r="BI190"/>
  <c r="BH190"/>
  <c r="BG190"/>
  <c r="BF190"/>
  <c r="T190"/>
  <c r="R190"/>
  <c r="P190"/>
  <c r="BI176"/>
  <c r="BH176"/>
  <c r="BG176"/>
  <c r="BF176"/>
  <c r="T176"/>
  <c r="R176"/>
  <c r="P176"/>
  <c r="BI161"/>
  <c r="BH161"/>
  <c r="BG161"/>
  <c r="BF161"/>
  <c r="T161"/>
  <c r="R161"/>
  <c r="P161"/>
  <c r="BI156"/>
  <c r="BH156"/>
  <c r="BG156"/>
  <c r="BF156"/>
  <c r="T156"/>
  <c r="R156"/>
  <c r="P156"/>
  <c r="BI149"/>
  <c r="BH149"/>
  <c r="BG149"/>
  <c r="BF149"/>
  <c r="T149"/>
  <c r="R149"/>
  <c r="P149"/>
  <c r="BI142"/>
  <c r="BH142"/>
  <c r="BG142"/>
  <c r="BF142"/>
  <c r="T142"/>
  <c r="R142"/>
  <c r="P142"/>
  <c r="BI137"/>
  <c r="BH137"/>
  <c r="BG137"/>
  <c r="BF137"/>
  <c r="T137"/>
  <c r="R137"/>
  <c r="P137"/>
  <c r="BI131"/>
  <c r="BH131"/>
  <c r="BG131"/>
  <c r="BF131"/>
  <c r="T131"/>
  <c r="R131"/>
  <c r="P131"/>
  <c r="BI125"/>
  <c r="BH125"/>
  <c r="BG125"/>
  <c r="BF125"/>
  <c r="T125"/>
  <c r="R125"/>
  <c r="P125"/>
  <c r="BI119"/>
  <c r="BH119"/>
  <c r="BG119"/>
  <c r="BF119"/>
  <c r="T119"/>
  <c r="R119"/>
  <c r="P119"/>
  <c r="BI114"/>
  <c r="BH114"/>
  <c r="BG114"/>
  <c r="BF114"/>
  <c r="T114"/>
  <c r="R114"/>
  <c r="P114"/>
  <c r="BI108"/>
  <c r="BH108"/>
  <c r="BG108"/>
  <c r="BF108"/>
  <c r="T108"/>
  <c r="R108"/>
  <c r="P108"/>
  <c r="BI101"/>
  <c r="BH101"/>
  <c r="BG101"/>
  <c r="BF101"/>
  <c r="T101"/>
  <c r="R101"/>
  <c r="P101"/>
  <c r="BI93"/>
  <c r="BH93"/>
  <c r="BG93"/>
  <c r="BF93"/>
  <c r="T93"/>
  <c r="T92"/>
  <c r="R93"/>
  <c r="R92"/>
  <c r="P93"/>
  <c r="P92"/>
  <c r="J87"/>
  <c r="J86"/>
  <c r="F86"/>
  <c r="F84"/>
  <c r="E82"/>
  <c r="J59"/>
  <c r="J58"/>
  <c r="F58"/>
  <c r="F56"/>
  <c r="E54"/>
  <c r="J20"/>
  <c r="E20"/>
  <c r="F59"/>
  <c r="J19"/>
  <c r="J14"/>
  <c r="J84"/>
  <c r="E7"/>
  <c r="E78"/>
  <c i="24" r="T176"/>
  <c r="R176"/>
  <c r="P176"/>
  <c r="BK176"/>
  <c r="J176"/>
  <c r="J70"/>
  <c r="J39"/>
  <c r="J38"/>
  <c i="1" r="AY86"/>
  <c i="24" r="J37"/>
  <c i="1" r="AX86"/>
  <c i="24" r="BI253"/>
  <c r="BH253"/>
  <c r="BG253"/>
  <c r="BF253"/>
  <c r="T253"/>
  <c r="R253"/>
  <c r="P253"/>
  <c r="BI251"/>
  <c r="BH251"/>
  <c r="BG251"/>
  <c r="BF251"/>
  <c r="T251"/>
  <c r="R251"/>
  <c r="P251"/>
  <c r="BI245"/>
  <c r="BH245"/>
  <c r="BG245"/>
  <c r="BF245"/>
  <c r="T245"/>
  <c r="R245"/>
  <c r="P245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8"/>
  <c r="BH228"/>
  <c r="BG228"/>
  <c r="BF228"/>
  <c r="T228"/>
  <c r="R228"/>
  <c r="P228"/>
  <c r="BI224"/>
  <c r="BH224"/>
  <c r="BG224"/>
  <c r="BF224"/>
  <c r="T224"/>
  <c r="R224"/>
  <c r="P224"/>
  <c r="BI222"/>
  <c r="BH222"/>
  <c r="BG222"/>
  <c r="BF222"/>
  <c r="T222"/>
  <c r="R222"/>
  <c r="P222"/>
  <c r="BI213"/>
  <c r="BH213"/>
  <c r="BG213"/>
  <c r="BF213"/>
  <c r="T213"/>
  <c r="R213"/>
  <c r="P213"/>
  <c r="BI208"/>
  <c r="BH208"/>
  <c r="BG208"/>
  <c r="BF208"/>
  <c r="T208"/>
  <c r="R208"/>
  <c r="P208"/>
  <c r="BI201"/>
  <c r="BH201"/>
  <c r="BG201"/>
  <c r="BF201"/>
  <c r="T201"/>
  <c r="T200"/>
  <c r="R201"/>
  <c r="R200"/>
  <c r="P201"/>
  <c r="P200"/>
  <c r="BI193"/>
  <c r="BH193"/>
  <c r="BG193"/>
  <c r="BF193"/>
  <c r="T193"/>
  <c r="R193"/>
  <c r="P193"/>
  <c r="BI186"/>
  <c r="BH186"/>
  <c r="BG186"/>
  <c r="BF186"/>
  <c r="T186"/>
  <c r="R186"/>
  <c r="P186"/>
  <c r="BI177"/>
  <c r="BH177"/>
  <c r="BG177"/>
  <c r="BF177"/>
  <c r="T177"/>
  <c r="R177"/>
  <c r="P177"/>
  <c r="BI174"/>
  <c r="BH174"/>
  <c r="BG174"/>
  <c r="BF174"/>
  <c r="T174"/>
  <c r="R174"/>
  <c r="P174"/>
  <c r="BI165"/>
  <c r="BH165"/>
  <c r="BG165"/>
  <c r="BF165"/>
  <c r="T165"/>
  <c r="R165"/>
  <c r="P165"/>
  <c r="BI154"/>
  <c r="BH154"/>
  <c r="BG154"/>
  <c r="BF154"/>
  <c r="T154"/>
  <c r="R154"/>
  <c r="P154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4"/>
  <c r="BH134"/>
  <c r="BG134"/>
  <c r="BF134"/>
  <c r="T134"/>
  <c r="R134"/>
  <c r="P134"/>
  <c r="BI127"/>
  <c r="BH127"/>
  <c r="BG127"/>
  <c r="BF127"/>
  <c r="T127"/>
  <c r="T126"/>
  <c r="R127"/>
  <c r="R126"/>
  <c r="P127"/>
  <c r="P126"/>
  <c r="BI118"/>
  <c r="BH118"/>
  <c r="BG118"/>
  <c r="BF118"/>
  <c r="T118"/>
  <c r="R118"/>
  <c r="P118"/>
  <c r="BI107"/>
  <c r="BH107"/>
  <c r="BG107"/>
  <c r="BF107"/>
  <c r="T107"/>
  <c r="R107"/>
  <c r="P107"/>
  <c r="BI99"/>
  <c r="BH99"/>
  <c r="BG99"/>
  <c r="BF99"/>
  <c r="T99"/>
  <c r="T98"/>
  <c r="R99"/>
  <c r="R98"/>
  <c r="P99"/>
  <c r="P98"/>
  <c r="J93"/>
  <c r="J92"/>
  <c r="F92"/>
  <c r="F90"/>
  <c r="E88"/>
  <c r="J59"/>
  <c r="J58"/>
  <c r="F58"/>
  <c r="F56"/>
  <c r="E54"/>
  <c r="J20"/>
  <c r="E20"/>
  <c r="F93"/>
  <c r="J19"/>
  <c r="J14"/>
  <c r="J90"/>
  <c r="E7"/>
  <c r="E84"/>
  <c i="23" r="J39"/>
  <c r="J38"/>
  <c i="1" r="AY85"/>
  <c i="23" r="J37"/>
  <c i="1" r="AX85"/>
  <c i="23" r="BI208"/>
  <c r="BH208"/>
  <c r="BG208"/>
  <c r="BF208"/>
  <c r="T208"/>
  <c r="R208"/>
  <c r="P208"/>
  <c r="BI204"/>
  <c r="BH204"/>
  <c r="BG204"/>
  <c r="BF204"/>
  <c r="T204"/>
  <c r="R204"/>
  <c r="P204"/>
  <c r="BI200"/>
  <c r="BH200"/>
  <c r="BG200"/>
  <c r="BF200"/>
  <c r="T200"/>
  <c r="R200"/>
  <c r="P200"/>
  <c r="BI194"/>
  <c r="BH194"/>
  <c r="BG194"/>
  <c r="BF194"/>
  <c r="T194"/>
  <c r="R194"/>
  <c r="P194"/>
  <c r="BI174"/>
  <c r="BH174"/>
  <c r="BG174"/>
  <c r="BF174"/>
  <c r="T174"/>
  <c r="R174"/>
  <c r="P174"/>
  <c r="BI155"/>
  <c r="BH155"/>
  <c r="BG155"/>
  <c r="BF155"/>
  <c r="T155"/>
  <c r="R155"/>
  <c r="P155"/>
  <c r="BI142"/>
  <c r="BH142"/>
  <c r="BG142"/>
  <c r="BF142"/>
  <c r="T142"/>
  <c r="R142"/>
  <c r="P142"/>
  <c r="BI134"/>
  <c r="BH134"/>
  <c r="BG134"/>
  <c r="BF134"/>
  <c r="T134"/>
  <c r="R134"/>
  <c r="P134"/>
  <c r="BI126"/>
  <c r="BH126"/>
  <c r="BG126"/>
  <c r="BF126"/>
  <c r="T126"/>
  <c r="R126"/>
  <c r="P126"/>
  <c r="BI117"/>
  <c r="BH117"/>
  <c r="BG117"/>
  <c r="BF117"/>
  <c r="T117"/>
  <c r="R117"/>
  <c r="P117"/>
  <c r="BI108"/>
  <c r="BH108"/>
  <c r="BG108"/>
  <c r="BF108"/>
  <c r="T108"/>
  <c r="R108"/>
  <c r="P108"/>
  <c r="BI99"/>
  <c r="BH99"/>
  <c r="BG99"/>
  <c r="BF99"/>
  <c r="T99"/>
  <c r="R99"/>
  <c r="P99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50"/>
  <c i="22" r="J39"/>
  <c r="J38"/>
  <c i="1" r="AY84"/>
  <c i="22" r="J37"/>
  <c i="1" r="AX84"/>
  <c i="22" r="BI640"/>
  <c r="BH640"/>
  <c r="BG640"/>
  <c r="BF640"/>
  <c r="T640"/>
  <c r="T639"/>
  <c r="R640"/>
  <c r="R639"/>
  <c r="P640"/>
  <c r="P639"/>
  <c r="BI632"/>
  <c r="BH632"/>
  <c r="BG632"/>
  <c r="BF632"/>
  <c r="T632"/>
  <c r="T589"/>
  <c r="R632"/>
  <c r="R589"/>
  <c r="P632"/>
  <c r="P589"/>
  <c r="BI590"/>
  <c r="BH590"/>
  <c r="BG590"/>
  <c r="BF590"/>
  <c r="T590"/>
  <c r="R590"/>
  <c r="P590"/>
  <c r="BI523"/>
  <c r="BH523"/>
  <c r="BG523"/>
  <c r="BF523"/>
  <c r="T523"/>
  <c r="R523"/>
  <c r="P523"/>
  <c r="BI459"/>
  <c r="BH459"/>
  <c r="BG459"/>
  <c r="BF459"/>
  <c r="T459"/>
  <c r="R459"/>
  <c r="P459"/>
  <c r="BI449"/>
  <c r="BH449"/>
  <c r="BG449"/>
  <c r="BF449"/>
  <c r="T449"/>
  <c r="R449"/>
  <c r="P449"/>
  <c r="BI419"/>
  <c r="BH419"/>
  <c r="BG419"/>
  <c r="BF419"/>
  <c r="T419"/>
  <c r="R419"/>
  <c r="P419"/>
  <c r="BI409"/>
  <c r="BH409"/>
  <c r="BG409"/>
  <c r="BF409"/>
  <c r="T409"/>
  <c r="R409"/>
  <c r="P409"/>
  <c r="BI379"/>
  <c r="BH379"/>
  <c r="BG379"/>
  <c r="BF379"/>
  <c r="T379"/>
  <c r="R379"/>
  <c r="P379"/>
  <c r="BI368"/>
  <c r="BH368"/>
  <c r="BG368"/>
  <c r="BF368"/>
  <c r="T368"/>
  <c r="R368"/>
  <c r="P368"/>
  <c r="BI336"/>
  <c r="BH336"/>
  <c r="BG336"/>
  <c r="BF336"/>
  <c r="T336"/>
  <c r="R336"/>
  <c r="P336"/>
  <c r="BI328"/>
  <c r="BH328"/>
  <c r="BG328"/>
  <c r="BF328"/>
  <c r="T328"/>
  <c r="R328"/>
  <c r="P328"/>
  <c r="BI300"/>
  <c r="BH300"/>
  <c r="BG300"/>
  <c r="BF300"/>
  <c r="T300"/>
  <c r="R300"/>
  <c r="P300"/>
  <c r="BI292"/>
  <c r="BH292"/>
  <c r="BG292"/>
  <c r="BF292"/>
  <c r="T292"/>
  <c r="R292"/>
  <c r="P292"/>
  <c r="BI264"/>
  <c r="BH264"/>
  <c r="BG264"/>
  <c r="BF264"/>
  <c r="T264"/>
  <c r="R264"/>
  <c r="P264"/>
  <c r="BI255"/>
  <c r="BH255"/>
  <c r="BG255"/>
  <c r="BF255"/>
  <c r="T255"/>
  <c r="R255"/>
  <c r="P255"/>
  <c r="BI225"/>
  <c r="BH225"/>
  <c r="BG225"/>
  <c r="BF225"/>
  <c r="T225"/>
  <c r="R225"/>
  <c r="P225"/>
  <c r="BI216"/>
  <c r="BH216"/>
  <c r="BG216"/>
  <c r="BF216"/>
  <c r="T216"/>
  <c r="R216"/>
  <c r="P216"/>
  <c r="BI188"/>
  <c r="BH188"/>
  <c r="BG188"/>
  <c r="BF188"/>
  <c r="T188"/>
  <c r="R188"/>
  <c r="P188"/>
  <c r="BI180"/>
  <c r="BH180"/>
  <c r="BG180"/>
  <c r="BF180"/>
  <c r="T180"/>
  <c r="R180"/>
  <c r="P180"/>
  <c r="BI152"/>
  <c r="BH152"/>
  <c r="BG152"/>
  <c r="BF152"/>
  <c r="T152"/>
  <c r="R152"/>
  <c r="P152"/>
  <c r="BI122"/>
  <c r="BH122"/>
  <c r="BG122"/>
  <c r="BF122"/>
  <c r="T122"/>
  <c r="R122"/>
  <c r="P122"/>
  <c r="BI93"/>
  <c r="BH93"/>
  <c r="BG93"/>
  <c r="BF93"/>
  <c r="T93"/>
  <c r="R93"/>
  <c r="P93"/>
  <c r="J87"/>
  <c r="J86"/>
  <c r="F86"/>
  <c r="F84"/>
  <c r="E82"/>
  <c r="J59"/>
  <c r="J58"/>
  <c r="F58"/>
  <c r="F56"/>
  <c r="E54"/>
  <c r="J20"/>
  <c r="E20"/>
  <c r="F87"/>
  <c r="J19"/>
  <c r="J14"/>
  <c r="J56"/>
  <c r="E7"/>
  <c r="E78"/>
  <c i="21" r="J41"/>
  <c r="J40"/>
  <c i="1" r="AY82"/>
  <c i="21" r="J39"/>
  <c i="1" r="AX82"/>
  <c i="21"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J90"/>
  <c r="J89"/>
  <c r="F89"/>
  <c r="F87"/>
  <c r="E85"/>
  <c r="J63"/>
  <c r="J62"/>
  <c r="F62"/>
  <c r="F60"/>
  <c r="E58"/>
  <c r="J22"/>
  <c r="E22"/>
  <c r="F90"/>
  <c r="J21"/>
  <c r="J16"/>
  <c r="J87"/>
  <c r="E7"/>
  <c r="E79"/>
  <c i="20" r="J39"/>
  <c r="J38"/>
  <c i="1" r="AY80"/>
  <c i="20" r="J37"/>
  <c i="1" r="AX80"/>
  <c i="20" r="BI103"/>
  <c r="BH103"/>
  <c r="BG103"/>
  <c r="BF103"/>
  <c r="T103"/>
  <c r="T102"/>
  <c r="R103"/>
  <c r="R102"/>
  <c r="P103"/>
  <c r="P102"/>
  <c r="BI97"/>
  <c r="BH97"/>
  <c r="BG97"/>
  <c r="BF97"/>
  <c r="T97"/>
  <c r="R97"/>
  <c r="P97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19" r="J39"/>
  <c r="J38"/>
  <c i="1" r="AY79"/>
  <c i="19" r="J37"/>
  <c i="1" r="AX79"/>
  <c i="19"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T168"/>
  <c r="R169"/>
  <c r="R168"/>
  <c r="P169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T159"/>
  <c r="R160"/>
  <c r="R159"/>
  <c r="P160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J103"/>
  <c r="J102"/>
  <c r="F102"/>
  <c r="F100"/>
  <c r="E98"/>
  <c r="J59"/>
  <c r="J58"/>
  <c r="F58"/>
  <c r="F56"/>
  <c r="E54"/>
  <c r="J20"/>
  <c r="E20"/>
  <c r="F103"/>
  <c r="J19"/>
  <c r="J14"/>
  <c r="J56"/>
  <c r="E7"/>
  <c r="E50"/>
  <c i="18" r="J39"/>
  <c r="J38"/>
  <c i="1" r="AY78"/>
  <c i="18" r="J37"/>
  <c i="1" r="AX78"/>
  <c i="18"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1"/>
  <c r="BH131"/>
  <c r="BG131"/>
  <c r="BF131"/>
  <c r="T131"/>
  <c r="R131"/>
  <c r="P131"/>
  <c r="BI127"/>
  <c r="BH127"/>
  <c r="BG127"/>
  <c r="BF127"/>
  <c r="T127"/>
  <c r="R127"/>
  <c r="P127"/>
  <c r="BI122"/>
  <c r="BH122"/>
  <c r="BG122"/>
  <c r="BF122"/>
  <c r="T122"/>
  <c r="R122"/>
  <c r="P122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J89"/>
  <c r="J88"/>
  <c r="F88"/>
  <c r="F86"/>
  <c r="E84"/>
  <c r="J59"/>
  <c r="J58"/>
  <c r="F58"/>
  <c r="F56"/>
  <c r="E54"/>
  <c r="J20"/>
  <c r="E20"/>
  <c r="F59"/>
  <c r="J19"/>
  <c r="J14"/>
  <c r="J86"/>
  <c r="E7"/>
  <c r="E80"/>
  <c i="17" r="J39"/>
  <c r="J38"/>
  <c i="1" r="AY77"/>
  <c i="17" r="J37"/>
  <c i="1" r="AX77"/>
  <c i="17"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J84"/>
  <c r="J83"/>
  <c r="F83"/>
  <c r="F81"/>
  <c r="E79"/>
  <c r="J59"/>
  <c r="J58"/>
  <c r="F58"/>
  <c r="F56"/>
  <c r="E54"/>
  <c r="J20"/>
  <c r="E20"/>
  <c r="F59"/>
  <c r="J19"/>
  <c r="J14"/>
  <c r="J56"/>
  <c r="E7"/>
  <c r="E75"/>
  <c i="16" r="J39"/>
  <c r="J38"/>
  <c i="1" r="AY76"/>
  <c i="16" r="J37"/>
  <c i="1" r="AX76"/>
  <c i="16" r="BI768"/>
  <c r="BH768"/>
  <c r="BG768"/>
  <c r="BF768"/>
  <c r="T768"/>
  <c r="R768"/>
  <c r="P768"/>
  <c r="BI762"/>
  <c r="BH762"/>
  <c r="BG762"/>
  <c r="BF762"/>
  <c r="T762"/>
  <c r="R762"/>
  <c r="P762"/>
  <c r="BI756"/>
  <c r="BH756"/>
  <c r="BG756"/>
  <c r="BF756"/>
  <c r="T756"/>
  <c r="R756"/>
  <c r="P756"/>
  <c r="BI750"/>
  <c r="BH750"/>
  <c r="BG750"/>
  <c r="BF750"/>
  <c r="T750"/>
  <c r="R750"/>
  <c r="P750"/>
  <c r="BI744"/>
  <c r="BH744"/>
  <c r="BG744"/>
  <c r="BF744"/>
  <c r="T744"/>
  <c r="R744"/>
  <c r="P744"/>
  <c r="BI738"/>
  <c r="BH738"/>
  <c r="BG738"/>
  <c r="BF738"/>
  <c r="T738"/>
  <c r="R738"/>
  <c r="P738"/>
  <c r="BI732"/>
  <c r="BH732"/>
  <c r="BG732"/>
  <c r="BF732"/>
  <c r="T732"/>
  <c r="R732"/>
  <c r="P732"/>
  <c r="BI726"/>
  <c r="BH726"/>
  <c r="BG726"/>
  <c r="BF726"/>
  <c r="T726"/>
  <c r="R726"/>
  <c r="P726"/>
  <c r="BI720"/>
  <c r="BH720"/>
  <c r="BG720"/>
  <c r="BF720"/>
  <c r="T720"/>
  <c r="R720"/>
  <c r="P720"/>
  <c r="BI714"/>
  <c r="BH714"/>
  <c r="BG714"/>
  <c r="BF714"/>
  <c r="T714"/>
  <c r="R714"/>
  <c r="P714"/>
  <c r="BI708"/>
  <c r="BH708"/>
  <c r="BG708"/>
  <c r="BF708"/>
  <c r="T708"/>
  <c r="R708"/>
  <c r="P708"/>
  <c r="BI702"/>
  <c r="BH702"/>
  <c r="BG702"/>
  <c r="BF702"/>
  <c r="T702"/>
  <c r="R702"/>
  <c r="P702"/>
  <c r="BI697"/>
  <c r="BH697"/>
  <c r="BG697"/>
  <c r="BF697"/>
  <c r="T697"/>
  <c r="R697"/>
  <c r="P697"/>
  <c r="BI691"/>
  <c r="BH691"/>
  <c r="BG691"/>
  <c r="BF691"/>
  <c r="T691"/>
  <c r="R691"/>
  <c r="P691"/>
  <c r="BI685"/>
  <c r="BH685"/>
  <c r="BG685"/>
  <c r="BF685"/>
  <c r="T685"/>
  <c r="R685"/>
  <c r="P685"/>
  <c r="BI679"/>
  <c r="BH679"/>
  <c r="BG679"/>
  <c r="BF679"/>
  <c r="T679"/>
  <c r="R679"/>
  <c r="P679"/>
  <c r="BI673"/>
  <c r="BH673"/>
  <c r="BG673"/>
  <c r="BF673"/>
  <c r="T673"/>
  <c r="R673"/>
  <c r="P673"/>
  <c r="BI667"/>
  <c r="BH667"/>
  <c r="BG667"/>
  <c r="BF667"/>
  <c r="T667"/>
  <c r="R667"/>
  <c r="P667"/>
  <c r="BI661"/>
  <c r="BH661"/>
  <c r="BG661"/>
  <c r="BF661"/>
  <c r="T661"/>
  <c r="R661"/>
  <c r="P661"/>
  <c r="BI655"/>
  <c r="BH655"/>
  <c r="BG655"/>
  <c r="BF655"/>
  <c r="T655"/>
  <c r="R655"/>
  <c r="P655"/>
  <c r="BI649"/>
  <c r="BH649"/>
  <c r="BG649"/>
  <c r="BF649"/>
  <c r="T649"/>
  <c r="R649"/>
  <c r="P649"/>
  <c r="BI643"/>
  <c r="BH643"/>
  <c r="BG643"/>
  <c r="BF643"/>
  <c r="T643"/>
  <c r="R643"/>
  <c r="P643"/>
  <c r="BI637"/>
  <c r="BH637"/>
  <c r="BG637"/>
  <c r="BF637"/>
  <c r="T637"/>
  <c r="R637"/>
  <c r="P637"/>
  <c r="BI631"/>
  <c r="BH631"/>
  <c r="BG631"/>
  <c r="BF631"/>
  <c r="T631"/>
  <c r="R631"/>
  <c r="P631"/>
  <c r="BI626"/>
  <c r="BH626"/>
  <c r="BG626"/>
  <c r="BF626"/>
  <c r="T626"/>
  <c r="R626"/>
  <c r="P626"/>
  <c r="BI620"/>
  <c r="BH620"/>
  <c r="BG620"/>
  <c r="BF620"/>
  <c r="T620"/>
  <c r="R620"/>
  <c r="P620"/>
  <c r="BI614"/>
  <c r="BH614"/>
  <c r="BG614"/>
  <c r="BF614"/>
  <c r="T614"/>
  <c r="R614"/>
  <c r="P614"/>
  <c r="BI608"/>
  <c r="BH608"/>
  <c r="BG608"/>
  <c r="BF608"/>
  <c r="T608"/>
  <c r="R608"/>
  <c r="P608"/>
  <c r="BI602"/>
  <c r="BH602"/>
  <c r="BG602"/>
  <c r="BF602"/>
  <c r="T602"/>
  <c r="R602"/>
  <c r="P602"/>
  <c r="BI596"/>
  <c r="BH596"/>
  <c r="BG596"/>
  <c r="BF596"/>
  <c r="T596"/>
  <c r="R596"/>
  <c r="P596"/>
  <c r="BI590"/>
  <c r="BH590"/>
  <c r="BG590"/>
  <c r="BF590"/>
  <c r="T590"/>
  <c r="R590"/>
  <c r="P590"/>
  <c r="BI584"/>
  <c r="BH584"/>
  <c r="BG584"/>
  <c r="BF584"/>
  <c r="T584"/>
  <c r="R584"/>
  <c r="P584"/>
  <c r="BI578"/>
  <c r="BH578"/>
  <c r="BG578"/>
  <c r="BF578"/>
  <c r="T578"/>
  <c r="R578"/>
  <c r="P578"/>
  <c r="BI572"/>
  <c r="BH572"/>
  <c r="BG572"/>
  <c r="BF572"/>
  <c r="T572"/>
  <c r="R572"/>
  <c r="P572"/>
  <c r="BI566"/>
  <c r="BH566"/>
  <c r="BG566"/>
  <c r="BF566"/>
  <c r="T566"/>
  <c r="R566"/>
  <c r="P566"/>
  <c r="BI560"/>
  <c r="BH560"/>
  <c r="BG560"/>
  <c r="BF560"/>
  <c r="T560"/>
  <c r="R560"/>
  <c r="P560"/>
  <c r="BI554"/>
  <c r="BH554"/>
  <c r="BG554"/>
  <c r="BF554"/>
  <c r="T554"/>
  <c r="R554"/>
  <c r="P554"/>
  <c r="BI549"/>
  <c r="BH549"/>
  <c r="BG549"/>
  <c r="BF549"/>
  <c r="T549"/>
  <c r="R549"/>
  <c r="P549"/>
  <c r="BI543"/>
  <c r="BH543"/>
  <c r="BG543"/>
  <c r="BF543"/>
  <c r="T543"/>
  <c r="R543"/>
  <c r="P543"/>
  <c r="BI537"/>
  <c r="BH537"/>
  <c r="BG537"/>
  <c r="BF537"/>
  <c r="T537"/>
  <c r="R537"/>
  <c r="P537"/>
  <c r="BI531"/>
  <c r="BH531"/>
  <c r="BG531"/>
  <c r="BF531"/>
  <c r="T531"/>
  <c r="R531"/>
  <c r="P531"/>
  <c r="BI525"/>
  <c r="BH525"/>
  <c r="BG525"/>
  <c r="BF525"/>
  <c r="T525"/>
  <c r="R525"/>
  <c r="P525"/>
  <c r="BI519"/>
  <c r="BH519"/>
  <c r="BG519"/>
  <c r="BF519"/>
  <c r="T519"/>
  <c r="R519"/>
  <c r="P519"/>
  <c r="BI513"/>
  <c r="BH513"/>
  <c r="BG513"/>
  <c r="BF513"/>
  <c r="T513"/>
  <c r="R513"/>
  <c r="P513"/>
  <c r="BI507"/>
  <c r="BH507"/>
  <c r="BG507"/>
  <c r="BF507"/>
  <c r="T507"/>
  <c r="R507"/>
  <c r="P507"/>
  <c r="BI501"/>
  <c r="BH501"/>
  <c r="BG501"/>
  <c r="BF501"/>
  <c r="T501"/>
  <c r="R501"/>
  <c r="P501"/>
  <c r="BI495"/>
  <c r="BH495"/>
  <c r="BG495"/>
  <c r="BF495"/>
  <c r="T495"/>
  <c r="R495"/>
  <c r="P495"/>
  <c r="BI489"/>
  <c r="BH489"/>
  <c r="BG489"/>
  <c r="BF489"/>
  <c r="T489"/>
  <c r="R489"/>
  <c r="P489"/>
  <c r="BI483"/>
  <c r="BH483"/>
  <c r="BG483"/>
  <c r="BF483"/>
  <c r="T483"/>
  <c r="R483"/>
  <c r="P483"/>
  <c r="BI477"/>
  <c r="BH477"/>
  <c r="BG477"/>
  <c r="BF477"/>
  <c r="T477"/>
  <c r="R477"/>
  <c r="P477"/>
  <c r="BI472"/>
  <c r="BH472"/>
  <c r="BG472"/>
  <c r="BF472"/>
  <c r="T472"/>
  <c r="R472"/>
  <c r="P472"/>
  <c r="BI466"/>
  <c r="BH466"/>
  <c r="BG466"/>
  <c r="BF466"/>
  <c r="T466"/>
  <c r="R466"/>
  <c r="P466"/>
  <c r="BI460"/>
  <c r="BH460"/>
  <c r="BG460"/>
  <c r="BF460"/>
  <c r="T460"/>
  <c r="R460"/>
  <c r="P460"/>
  <c r="BI454"/>
  <c r="BH454"/>
  <c r="BG454"/>
  <c r="BF454"/>
  <c r="T454"/>
  <c r="R454"/>
  <c r="P454"/>
  <c r="BI448"/>
  <c r="BH448"/>
  <c r="BG448"/>
  <c r="BF448"/>
  <c r="T448"/>
  <c r="R448"/>
  <c r="P448"/>
  <c r="BI442"/>
  <c r="BH442"/>
  <c r="BG442"/>
  <c r="BF442"/>
  <c r="T442"/>
  <c r="R442"/>
  <c r="P442"/>
  <c r="BI436"/>
  <c r="BH436"/>
  <c r="BG436"/>
  <c r="BF436"/>
  <c r="T436"/>
  <c r="R436"/>
  <c r="P436"/>
  <c r="BI430"/>
  <c r="BH430"/>
  <c r="BG430"/>
  <c r="BF430"/>
  <c r="T430"/>
  <c r="R430"/>
  <c r="P430"/>
  <c r="BI424"/>
  <c r="BH424"/>
  <c r="BG424"/>
  <c r="BF424"/>
  <c r="T424"/>
  <c r="R424"/>
  <c r="P424"/>
  <c r="BI418"/>
  <c r="BH418"/>
  <c r="BG418"/>
  <c r="BF418"/>
  <c r="T418"/>
  <c r="R418"/>
  <c r="P418"/>
  <c r="BI412"/>
  <c r="BH412"/>
  <c r="BG412"/>
  <c r="BF412"/>
  <c r="T412"/>
  <c r="R412"/>
  <c r="P412"/>
  <c r="BI406"/>
  <c r="BH406"/>
  <c r="BG406"/>
  <c r="BF406"/>
  <c r="T406"/>
  <c r="R406"/>
  <c r="P406"/>
  <c r="BI401"/>
  <c r="BH401"/>
  <c r="BG401"/>
  <c r="BF401"/>
  <c r="T401"/>
  <c r="R401"/>
  <c r="P401"/>
  <c r="BI395"/>
  <c r="BH395"/>
  <c r="BG395"/>
  <c r="BF395"/>
  <c r="T395"/>
  <c r="R395"/>
  <c r="P395"/>
  <c r="BI389"/>
  <c r="BH389"/>
  <c r="BG389"/>
  <c r="BF389"/>
  <c r="T389"/>
  <c r="R389"/>
  <c r="P389"/>
  <c r="BI383"/>
  <c r="BH383"/>
  <c r="BG383"/>
  <c r="BF383"/>
  <c r="T383"/>
  <c r="R383"/>
  <c r="P383"/>
  <c r="BI377"/>
  <c r="BH377"/>
  <c r="BG377"/>
  <c r="BF377"/>
  <c r="T377"/>
  <c r="R377"/>
  <c r="P377"/>
  <c r="BI371"/>
  <c r="BH371"/>
  <c r="BG371"/>
  <c r="BF371"/>
  <c r="T371"/>
  <c r="R371"/>
  <c r="P371"/>
  <c r="BI365"/>
  <c r="BH365"/>
  <c r="BG365"/>
  <c r="BF365"/>
  <c r="T365"/>
  <c r="R365"/>
  <c r="P365"/>
  <c r="BI359"/>
  <c r="BH359"/>
  <c r="BG359"/>
  <c r="BF359"/>
  <c r="T359"/>
  <c r="R359"/>
  <c r="P359"/>
  <c r="BI353"/>
  <c r="BH353"/>
  <c r="BG353"/>
  <c r="BF353"/>
  <c r="T353"/>
  <c r="R353"/>
  <c r="P353"/>
  <c r="BI347"/>
  <c r="BH347"/>
  <c r="BG347"/>
  <c r="BF347"/>
  <c r="T347"/>
  <c r="R347"/>
  <c r="P347"/>
  <c r="BI341"/>
  <c r="BH341"/>
  <c r="BG341"/>
  <c r="BF341"/>
  <c r="T341"/>
  <c r="R341"/>
  <c r="P341"/>
  <c r="BI335"/>
  <c r="BH335"/>
  <c r="BG335"/>
  <c r="BF335"/>
  <c r="T335"/>
  <c r="R335"/>
  <c r="P335"/>
  <c r="BI329"/>
  <c r="BH329"/>
  <c r="BG329"/>
  <c r="BF329"/>
  <c r="T329"/>
  <c r="R329"/>
  <c r="P329"/>
  <c r="BI324"/>
  <c r="BH324"/>
  <c r="BG324"/>
  <c r="BF324"/>
  <c r="T324"/>
  <c r="R324"/>
  <c r="P324"/>
  <c r="BI318"/>
  <c r="BH318"/>
  <c r="BG318"/>
  <c r="BF318"/>
  <c r="T318"/>
  <c r="R318"/>
  <c r="P318"/>
  <c r="BI312"/>
  <c r="BH312"/>
  <c r="BG312"/>
  <c r="BF312"/>
  <c r="T312"/>
  <c r="R312"/>
  <c r="P312"/>
  <c r="BI306"/>
  <c r="BH306"/>
  <c r="BG306"/>
  <c r="BF306"/>
  <c r="T306"/>
  <c r="R306"/>
  <c r="P306"/>
  <c r="BI300"/>
  <c r="BH300"/>
  <c r="BG300"/>
  <c r="BF300"/>
  <c r="T300"/>
  <c r="R300"/>
  <c r="P300"/>
  <c r="BI294"/>
  <c r="BH294"/>
  <c r="BG294"/>
  <c r="BF294"/>
  <c r="T294"/>
  <c r="R294"/>
  <c r="P294"/>
  <c r="BI288"/>
  <c r="BH288"/>
  <c r="BG288"/>
  <c r="BF288"/>
  <c r="T288"/>
  <c r="R288"/>
  <c r="P288"/>
  <c r="BI282"/>
  <c r="BH282"/>
  <c r="BG282"/>
  <c r="BF282"/>
  <c r="T282"/>
  <c r="R282"/>
  <c r="P282"/>
  <c r="BI276"/>
  <c r="BH276"/>
  <c r="BG276"/>
  <c r="BF276"/>
  <c r="T276"/>
  <c r="R276"/>
  <c r="P276"/>
  <c r="BI270"/>
  <c r="BH270"/>
  <c r="BG270"/>
  <c r="BF270"/>
  <c r="T270"/>
  <c r="R270"/>
  <c r="P270"/>
  <c r="BI264"/>
  <c r="BH264"/>
  <c r="BG264"/>
  <c r="BF264"/>
  <c r="T264"/>
  <c r="R264"/>
  <c r="P264"/>
  <c r="BI258"/>
  <c r="BH258"/>
  <c r="BG258"/>
  <c r="BF258"/>
  <c r="T258"/>
  <c r="R258"/>
  <c r="P258"/>
  <c r="BI252"/>
  <c r="BH252"/>
  <c r="BG252"/>
  <c r="BF252"/>
  <c r="T252"/>
  <c r="R252"/>
  <c r="P252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29"/>
  <c r="BH229"/>
  <c r="BG229"/>
  <c r="BF229"/>
  <c r="T229"/>
  <c r="R229"/>
  <c r="P229"/>
  <c r="BI223"/>
  <c r="BH223"/>
  <c r="BG223"/>
  <c r="BF223"/>
  <c r="T223"/>
  <c r="R223"/>
  <c r="P223"/>
  <c r="BI217"/>
  <c r="BH217"/>
  <c r="BG217"/>
  <c r="BF217"/>
  <c r="T217"/>
  <c r="R217"/>
  <c r="P217"/>
  <c r="BI211"/>
  <c r="BH211"/>
  <c r="BG211"/>
  <c r="BF211"/>
  <c r="T211"/>
  <c r="R211"/>
  <c r="P211"/>
  <c r="BI205"/>
  <c r="BH205"/>
  <c r="BG205"/>
  <c r="BF205"/>
  <c r="T205"/>
  <c r="R205"/>
  <c r="P205"/>
  <c r="BI199"/>
  <c r="BH199"/>
  <c r="BG199"/>
  <c r="BF199"/>
  <c r="T199"/>
  <c r="R199"/>
  <c r="P199"/>
  <c r="BI193"/>
  <c r="BH193"/>
  <c r="BG193"/>
  <c r="BF193"/>
  <c r="T193"/>
  <c r="R193"/>
  <c r="P193"/>
  <c r="BI187"/>
  <c r="BH187"/>
  <c r="BG187"/>
  <c r="BF187"/>
  <c r="T187"/>
  <c r="R187"/>
  <c r="P187"/>
  <c r="BI181"/>
  <c r="BH181"/>
  <c r="BG181"/>
  <c r="BF181"/>
  <c r="T181"/>
  <c r="R181"/>
  <c r="P181"/>
  <c r="BI175"/>
  <c r="BH175"/>
  <c r="BG175"/>
  <c r="BF175"/>
  <c r="T175"/>
  <c r="R175"/>
  <c r="P175"/>
  <c r="BI170"/>
  <c r="BH170"/>
  <c r="BG170"/>
  <c r="BF170"/>
  <c r="T170"/>
  <c r="R170"/>
  <c r="P170"/>
  <c r="BI164"/>
  <c r="BH164"/>
  <c r="BG164"/>
  <c r="BF164"/>
  <c r="T164"/>
  <c r="R164"/>
  <c r="P164"/>
  <c r="BI158"/>
  <c r="BH158"/>
  <c r="BG158"/>
  <c r="BF158"/>
  <c r="T158"/>
  <c r="R158"/>
  <c r="P158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4"/>
  <c r="BH134"/>
  <c r="BG134"/>
  <c r="BF134"/>
  <c r="T134"/>
  <c r="R134"/>
  <c r="P134"/>
  <c r="BI128"/>
  <c r="BH128"/>
  <c r="BG128"/>
  <c r="BF128"/>
  <c r="T128"/>
  <c r="R128"/>
  <c r="P128"/>
  <c r="BI122"/>
  <c r="BH122"/>
  <c r="BG122"/>
  <c r="BF122"/>
  <c r="T122"/>
  <c r="R122"/>
  <c r="P122"/>
  <c r="BI116"/>
  <c r="BH116"/>
  <c r="BG116"/>
  <c r="BF116"/>
  <c r="T116"/>
  <c r="R116"/>
  <c r="P116"/>
  <c r="BI110"/>
  <c r="BH110"/>
  <c r="BG110"/>
  <c r="BF110"/>
  <c r="T110"/>
  <c r="R110"/>
  <c r="P110"/>
  <c r="BI104"/>
  <c r="BH104"/>
  <c r="BG104"/>
  <c r="BF104"/>
  <c r="T104"/>
  <c r="R104"/>
  <c r="P104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56"/>
  <c r="E7"/>
  <c r="E50"/>
  <c i="15" r="J39"/>
  <c r="J38"/>
  <c i="1" r="AY75"/>
  <c i="15" r="J37"/>
  <c i="1" r="AX75"/>
  <c i="15" r="BI185"/>
  <c r="BH185"/>
  <c r="BG185"/>
  <c r="BF185"/>
  <c r="T185"/>
  <c r="T174"/>
  <c r="R185"/>
  <c r="P185"/>
  <c r="BI175"/>
  <c r="BH175"/>
  <c r="BG175"/>
  <c r="BF175"/>
  <c r="T175"/>
  <c r="R175"/>
  <c r="P175"/>
  <c r="BI168"/>
  <c r="BH168"/>
  <c r="BG168"/>
  <c r="BF168"/>
  <c r="T168"/>
  <c r="T167"/>
  <c r="T166"/>
  <c r="R168"/>
  <c r="R167"/>
  <c r="P168"/>
  <c r="P167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8"/>
  <c r="BH148"/>
  <c r="BG148"/>
  <c r="BF148"/>
  <c r="T148"/>
  <c r="R148"/>
  <c r="P148"/>
  <c r="BI139"/>
  <c r="BH139"/>
  <c r="BG139"/>
  <c r="BF139"/>
  <c r="T139"/>
  <c r="R139"/>
  <c r="P139"/>
  <c r="BI137"/>
  <c r="BH137"/>
  <c r="BG137"/>
  <c r="BF137"/>
  <c r="T137"/>
  <c r="R137"/>
  <c r="P137"/>
  <c r="BI129"/>
  <c r="BH129"/>
  <c r="BG129"/>
  <c r="BF129"/>
  <c r="T129"/>
  <c r="R129"/>
  <c r="P129"/>
  <c r="BI123"/>
  <c r="BH123"/>
  <c r="BG123"/>
  <c r="BF123"/>
  <c r="T123"/>
  <c r="R123"/>
  <c r="P123"/>
  <c r="BI116"/>
  <c r="BH116"/>
  <c r="BG116"/>
  <c r="BF116"/>
  <c r="T116"/>
  <c r="R116"/>
  <c r="P116"/>
  <c r="BI109"/>
  <c r="BH109"/>
  <c r="BG109"/>
  <c r="BF109"/>
  <c r="T109"/>
  <c r="R109"/>
  <c r="P109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59"/>
  <c r="J19"/>
  <c r="J14"/>
  <c r="J85"/>
  <c r="E7"/>
  <c r="E79"/>
  <c i="14" r="J116"/>
  <c r="J41"/>
  <c r="J40"/>
  <c i="1" r="AY73"/>
  <c i="14" r="J39"/>
  <c i="1" r="AX73"/>
  <c i="14" r="BI250"/>
  <c r="BH250"/>
  <c r="BG250"/>
  <c r="BF250"/>
  <c r="T250"/>
  <c r="T249"/>
  <c r="R250"/>
  <c r="R249"/>
  <c r="P250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6"/>
  <c r="BH196"/>
  <c r="BG196"/>
  <c r="BF196"/>
  <c r="T196"/>
  <c r="T195"/>
  <c r="R196"/>
  <c r="R195"/>
  <c r="P196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T182"/>
  <c r="R183"/>
  <c r="R182"/>
  <c r="P183"/>
  <c r="P182"/>
  <c r="BI180"/>
  <c r="BH180"/>
  <c r="BG180"/>
  <c r="BF180"/>
  <c r="T180"/>
  <c r="T179"/>
  <c r="R180"/>
  <c r="R179"/>
  <c r="P180"/>
  <c r="P179"/>
  <c r="BI177"/>
  <c r="BH177"/>
  <c r="BG177"/>
  <c r="BF177"/>
  <c r="T177"/>
  <c r="R177"/>
  <c r="P177"/>
  <c r="BI175"/>
  <c r="BH175"/>
  <c r="BG175"/>
  <c r="BF175"/>
  <c r="T175"/>
  <c r="R175"/>
  <c r="P175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T154"/>
  <c r="R155"/>
  <c r="R154"/>
  <c r="P155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T146"/>
  <c r="R147"/>
  <c r="R146"/>
  <c r="P147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J69"/>
  <c r="J111"/>
  <c r="J110"/>
  <c r="F110"/>
  <c r="F108"/>
  <c r="E106"/>
  <c r="J63"/>
  <c r="J62"/>
  <c r="F62"/>
  <c r="F60"/>
  <c r="E58"/>
  <c r="J22"/>
  <c r="E22"/>
  <c r="F111"/>
  <c r="J21"/>
  <c r="J16"/>
  <c r="J108"/>
  <c r="E7"/>
  <c r="E52"/>
  <c i="13" r="J41"/>
  <c r="J40"/>
  <c i="1" r="AY70"/>
  <c i="13" r="J39"/>
  <c i="1" r="AX70"/>
  <c i="13" r="BI243"/>
  <c r="BH243"/>
  <c r="BG243"/>
  <c r="BF243"/>
  <c r="T243"/>
  <c r="R243"/>
  <c r="P243"/>
  <c r="BI235"/>
  <c r="BH235"/>
  <c r="BG235"/>
  <c r="BF235"/>
  <c r="T235"/>
  <c r="R235"/>
  <c r="P235"/>
  <c r="BI225"/>
  <c r="BH225"/>
  <c r="BG225"/>
  <c r="BF225"/>
  <c r="T225"/>
  <c r="R225"/>
  <c r="P225"/>
  <c r="BI217"/>
  <c r="BH217"/>
  <c r="BG217"/>
  <c r="BF217"/>
  <c r="T217"/>
  <c r="R217"/>
  <c r="P217"/>
  <c r="BI208"/>
  <c r="BH208"/>
  <c r="BG208"/>
  <c r="BF208"/>
  <c r="T208"/>
  <c r="R208"/>
  <c r="P208"/>
  <c r="BI200"/>
  <c r="BH200"/>
  <c r="BG200"/>
  <c r="BF200"/>
  <c r="T200"/>
  <c r="R200"/>
  <c r="P200"/>
  <c r="BI190"/>
  <c r="BH190"/>
  <c r="BG190"/>
  <c r="BF190"/>
  <c r="T190"/>
  <c r="R190"/>
  <c r="P190"/>
  <c r="BI186"/>
  <c r="BH186"/>
  <c r="BG186"/>
  <c r="BF186"/>
  <c r="T186"/>
  <c r="R186"/>
  <c r="P186"/>
  <c r="BI178"/>
  <c r="BH178"/>
  <c r="BG178"/>
  <c r="BF178"/>
  <c r="T178"/>
  <c r="R178"/>
  <c r="P178"/>
  <c r="BI172"/>
  <c r="BH172"/>
  <c r="BG172"/>
  <c r="BF172"/>
  <c r="T172"/>
  <c r="R172"/>
  <c r="P172"/>
  <c r="BI166"/>
  <c r="BH166"/>
  <c r="BG166"/>
  <c r="BF166"/>
  <c r="T166"/>
  <c r="R166"/>
  <c r="P166"/>
  <c r="BI156"/>
  <c r="BH156"/>
  <c r="BG156"/>
  <c r="BF156"/>
  <c r="T156"/>
  <c r="R156"/>
  <c r="P156"/>
  <c r="BI152"/>
  <c r="BH152"/>
  <c r="BG152"/>
  <c r="BF152"/>
  <c r="T152"/>
  <c r="R152"/>
  <c r="P152"/>
  <c r="BI137"/>
  <c r="BH137"/>
  <c r="BG137"/>
  <c r="BF137"/>
  <c r="T137"/>
  <c r="R137"/>
  <c r="P137"/>
  <c r="BI124"/>
  <c r="BH124"/>
  <c r="BG124"/>
  <c r="BF124"/>
  <c r="T124"/>
  <c r="R124"/>
  <c r="P124"/>
  <c r="BI111"/>
  <c r="BH111"/>
  <c r="BG111"/>
  <c r="BF111"/>
  <c r="T111"/>
  <c r="R111"/>
  <c r="P111"/>
  <c r="BI98"/>
  <c r="BH98"/>
  <c r="BG98"/>
  <c r="BF98"/>
  <c r="T98"/>
  <c r="R98"/>
  <c r="P98"/>
  <c r="J92"/>
  <c r="J91"/>
  <c r="F91"/>
  <c r="F89"/>
  <c r="E87"/>
  <c r="J63"/>
  <c r="J62"/>
  <c r="F62"/>
  <c r="F60"/>
  <c r="E58"/>
  <c r="J22"/>
  <c r="E22"/>
  <c r="F63"/>
  <c r="J21"/>
  <c r="J16"/>
  <c r="J89"/>
  <c r="E7"/>
  <c r="E81"/>
  <c i="12" r="J41"/>
  <c r="J40"/>
  <c i="1" r="AY68"/>
  <c i="12" r="J39"/>
  <c i="1" r="AX68"/>
  <c i="12" r="BI385"/>
  <c r="BH385"/>
  <c r="BG385"/>
  <c r="BF385"/>
  <c r="T385"/>
  <c r="R385"/>
  <c r="P385"/>
  <c r="BI374"/>
  <c r="BH374"/>
  <c r="BG374"/>
  <c r="BF374"/>
  <c r="T374"/>
  <c r="R374"/>
  <c r="P374"/>
  <c r="BI367"/>
  <c r="BH367"/>
  <c r="BG367"/>
  <c r="BF367"/>
  <c r="T367"/>
  <c r="R367"/>
  <c r="P367"/>
  <c r="BI362"/>
  <c r="BH362"/>
  <c r="BG362"/>
  <c r="BF362"/>
  <c r="T362"/>
  <c r="R362"/>
  <c r="P362"/>
  <c r="BI358"/>
  <c r="BH358"/>
  <c r="BG358"/>
  <c r="BF358"/>
  <c r="T358"/>
  <c r="R358"/>
  <c r="P358"/>
  <c r="BI354"/>
  <c r="BH354"/>
  <c r="BG354"/>
  <c r="BF354"/>
  <c r="T354"/>
  <c r="R354"/>
  <c r="P354"/>
  <c r="BI348"/>
  <c r="BH348"/>
  <c r="BG348"/>
  <c r="BF348"/>
  <c r="T348"/>
  <c r="R348"/>
  <c r="P348"/>
  <c r="BI344"/>
  <c r="BH344"/>
  <c r="BG344"/>
  <c r="BF344"/>
  <c r="T344"/>
  <c r="R344"/>
  <c r="P344"/>
  <c r="BI337"/>
  <c r="BH337"/>
  <c r="BG337"/>
  <c r="BF337"/>
  <c r="T337"/>
  <c r="R337"/>
  <c r="P337"/>
  <c r="BI331"/>
  <c r="BH331"/>
  <c r="BG331"/>
  <c r="BF331"/>
  <c r="T331"/>
  <c r="R331"/>
  <c r="P331"/>
  <c r="BI324"/>
  <c r="BH324"/>
  <c r="BG324"/>
  <c r="BF324"/>
  <c r="T324"/>
  <c r="R324"/>
  <c r="P324"/>
  <c r="BI317"/>
  <c r="BH317"/>
  <c r="BG317"/>
  <c r="BF317"/>
  <c r="T317"/>
  <c r="R317"/>
  <c r="P317"/>
  <c r="BI312"/>
  <c r="BH312"/>
  <c r="BG312"/>
  <c r="BF312"/>
  <c r="T312"/>
  <c r="R312"/>
  <c r="P312"/>
  <c r="BI305"/>
  <c r="BH305"/>
  <c r="BG305"/>
  <c r="BF305"/>
  <c r="T305"/>
  <c r="R305"/>
  <c r="P305"/>
  <c r="BI298"/>
  <c r="BH298"/>
  <c r="BG298"/>
  <c r="BF298"/>
  <c r="T298"/>
  <c r="R298"/>
  <c r="P298"/>
  <c r="BI291"/>
  <c r="BH291"/>
  <c r="BG291"/>
  <c r="BF291"/>
  <c r="T291"/>
  <c r="R291"/>
  <c r="P291"/>
  <c r="BI284"/>
  <c r="BH284"/>
  <c r="BG284"/>
  <c r="BF284"/>
  <c r="T284"/>
  <c r="R284"/>
  <c r="P284"/>
  <c r="BI277"/>
  <c r="BH277"/>
  <c r="BG277"/>
  <c r="BF277"/>
  <c r="T277"/>
  <c r="R277"/>
  <c r="P277"/>
  <c r="BI270"/>
  <c r="BH270"/>
  <c r="BG270"/>
  <c r="BF270"/>
  <c r="T270"/>
  <c r="R270"/>
  <c r="P270"/>
  <c r="BI265"/>
  <c r="BH265"/>
  <c r="BG265"/>
  <c r="BF265"/>
  <c r="T265"/>
  <c r="R265"/>
  <c r="P265"/>
  <c r="BI256"/>
  <c r="BH256"/>
  <c r="BG256"/>
  <c r="BF256"/>
  <c r="T256"/>
  <c r="R256"/>
  <c r="P256"/>
  <c r="BI248"/>
  <c r="BH248"/>
  <c r="BG248"/>
  <c r="BF248"/>
  <c r="T248"/>
  <c r="R248"/>
  <c r="P248"/>
  <c r="BI240"/>
  <c r="BH240"/>
  <c r="BG240"/>
  <c r="BF240"/>
  <c r="T240"/>
  <c r="R240"/>
  <c r="P240"/>
  <c r="BI233"/>
  <c r="BH233"/>
  <c r="BG233"/>
  <c r="BF233"/>
  <c r="T233"/>
  <c r="R233"/>
  <c r="P233"/>
  <c r="BI228"/>
  <c r="BH228"/>
  <c r="BG228"/>
  <c r="BF228"/>
  <c r="T228"/>
  <c r="R228"/>
  <c r="P228"/>
  <c r="BI216"/>
  <c r="BH216"/>
  <c r="BG216"/>
  <c r="BF216"/>
  <c r="T216"/>
  <c r="R216"/>
  <c r="P216"/>
  <c r="BI205"/>
  <c r="BH205"/>
  <c r="BG205"/>
  <c r="BF205"/>
  <c r="T205"/>
  <c r="R205"/>
  <c r="P205"/>
  <c r="BI200"/>
  <c r="BH200"/>
  <c r="BG200"/>
  <c r="BF200"/>
  <c r="T200"/>
  <c r="R200"/>
  <c r="P200"/>
  <c r="BI196"/>
  <c r="BH196"/>
  <c r="BG196"/>
  <c r="BF196"/>
  <c r="T196"/>
  <c r="R196"/>
  <c r="P196"/>
  <c r="BI189"/>
  <c r="BH189"/>
  <c r="BG189"/>
  <c r="BF189"/>
  <c r="T189"/>
  <c r="R189"/>
  <c r="P189"/>
  <c r="BI182"/>
  <c r="BH182"/>
  <c r="BG182"/>
  <c r="BF182"/>
  <c r="T182"/>
  <c r="R182"/>
  <c r="P182"/>
  <c r="BI174"/>
  <c r="BH174"/>
  <c r="BG174"/>
  <c r="BF174"/>
  <c r="T174"/>
  <c r="R174"/>
  <c r="P174"/>
  <c r="BI167"/>
  <c r="BH167"/>
  <c r="BG167"/>
  <c r="BF167"/>
  <c r="T167"/>
  <c r="R167"/>
  <c r="P167"/>
  <c r="BI159"/>
  <c r="BH159"/>
  <c r="BG159"/>
  <c r="BF159"/>
  <c r="T159"/>
  <c r="R159"/>
  <c r="P159"/>
  <c r="BI150"/>
  <c r="BH150"/>
  <c r="BG150"/>
  <c r="BF150"/>
  <c r="T150"/>
  <c r="R150"/>
  <c r="P150"/>
  <c r="BI143"/>
  <c r="BH143"/>
  <c r="BG143"/>
  <c r="BF143"/>
  <c r="T143"/>
  <c r="R143"/>
  <c r="P143"/>
  <c r="BI136"/>
  <c r="BH136"/>
  <c r="BG136"/>
  <c r="BF136"/>
  <c r="T136"/>
  <c r="R136"/>
  <c r="P136"/>
  <c r="BI129"/>
  <c r="BH129"/>
  <c r="BG129"/>
  <c r="BF129"/>
  <c r="T129"/>
  <c r="R129"/>
  <c r="P129"/>
  <c r="BI122"/>
  <c r="BH122"/>
  <c r="BG122"/>
  <c r="BF122"/>
  <c r="T122"/>
  <c r="R122"/>
  <c r="P122"/>
  <c r="BI115"/>
  <c r="BH115"/>
  <c r="BG115"/>
  <c r="BF115"/>
  <c r="T115"/>
  <c r="R115"/>
  <c r="P115"/>
  <c r="BI108"/>
  <c r="BH108"/>
  <c r="BG108"/>
  <c r="BF108"/>
  <c r="T108"/>
  <c r="R108"/>
  <c r="P108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63"/>
  <c r="J21"/>
  <c r="J16"/>
  <c r="J92"/>
  <c r="E7"/>
  <c r="E52"/>
  <c i="11" r="J41"/>
  <c r="J40"/>
  <c i="1" r="AY67"/>
  <c i="11" r="J39"/>
  <c i="1" r="AX67"/>
  <c i="11" r="BI127"/>
  <c r="BH127"/>
  <c r="BG127"/>
  <c r="BF127"/>
  <c r="T127"/>
  <c r="R127"/>
  <c r="P127"/>
  <c r="BI119"/>
  <c r="BH119"/>
  <c r="BG119"/>
  <c r="BF119"/>
  <c r="T119"/>
  <c r="R119"/>
  <c r="P119"/>
  <c r="BI113"/>
  <c r="BH113"/>
  <c r="BG113"/>
  <c r="BF113"/>
  <c r="T113"/>
  <c r="R113"/>
  <c r="P113"/>
  <c r="BI107"/>
  <c r="BH107"/>
  <c r="BG107"/>
  <c r="BF107"/>
  <c r="T107"/>
  <c r="R107"/>
  <c r="P107"/>
  <c r="BI101"/>
  <c r="BH101"/>
  <c r="BG101"/>
  <c r="BF101"/>
  <c r="T101"/>
  <c r="R101"/>
  <c r="P101"/>
  <c r="BI96"/>
  <c r="BH96"/>
  <c r="BG96"/>
  <c r="BF96"/>
  <c r="T96"/>
  <c r="R96"/>
  <c r="P96"/>
  <c r="J90"/>
  <c r="J89"/>
  <c r="F89"/>
  <c r="F87"/>
  <c r="E85"/>
  <c r="J63"/>
  <c r="J62"/>
  <c r="F62"/>
  <c r="F60"/>
  <c r="E58"/>
  <c r="J22"/>
  <c r="E22"/>
  <c r="F90"/>
  <c r="J21"/>
  <c r="J16"/>
  <c r="J87"/>
  <c r="E7"/>
  <c r="E52"/>
  <c i="10" r="J41"/>
  <c r="J40"/>
  <c i="1" r="AY65"/>
  <c i="10" r="J39"/>
  <c i="1" r="AX65"/>
  <c i="10" r="BI150"/>
  <c r="BH150"/>
  <c r="BG150"/>
  <c r="BF150"/>
  <c r="T150"/>
  <c r="T149"/>
  <c r="R150"/>
  <c r="R149"/>
  <c r="P150"/>
  <c r="P149"/>
  <c r="BI133"/>
  <c r="BH133"/>
  <c r="BG133"/>
  <c r="BF133"/>
  <c r="T133"/>
  <c r="R133"/>
  <c r="P133"/>
  <c r="BI114"/>
  <c r="BH114"/>
  <c r="BG114"/>
  <c r="BF114"/>
  <c r="T114"/>
  <c r="R114"/>
  <c r="P114"/>
  <c r="BI97"/>
  <c r="BH97"/>
  <c r="BG97"/>
  <c r="BF97"/>
  <c r="T97"/>
  <c r="R97"/>
  <c r="P97"/>
  <c r="J91"/>
  <c r="J90"/>
  <c r="F90"/>
  <c r="F88"/>
  <c r="E86"/>
  <c r="J63"/>
  <c r="J62"/>
  <c r="F62"/>
  <c r="F60"/>
  <c r="E58"/>
  <c r="J22"/>
  <c r="E22"/>
  <c r="F63"/>
  <c r="J21"/>
  <c r="J16"/>
  <c r="J88"/>
  <c r="E7"/>
  <c r="E80"/>
  <c i="9" r="J41"/>
  <c r="J40"/>
  <c i="1" r="AY64"/>
  <c i="9" r="J39"/>
  <c i="1" r="AX64"/>
  <c i="9" r="BI321"/>
  <c r="BH321"/>
  <c r="BG321"/>
  <c r="BF321"/>
  <c r="T321"/>
  <c r="R321"/>
  <c r="P321"/>
  <c r="BI315"/>
  <c r="BH315"/>
  <c r="BG315"/>
  <c r="BF315"/>
  <c r="T315"/>
  <c r="R315"/>
  <c r="P315"/>
  <c r="BI308"/>
  <c r="BH308"/>
  <c r="BG308"/>
  <c r="BF308"/>
  <c r="T308"/>
  <c r="R308"/>
  <c r="P308"/>
  <c r="BI297"/>
  <c r="BH297"/>
  <c r="BG297"/>
  <c r="BF297"/>
  <c r="T297"/>
  <c r="R297"/>
  <c r="P297"/>
  <c r="BI293"/>
  <c r="BH293"/>
  <c r="BG293"/>
  <c r="BF293"/>
  <c r="T293"/>
  <c r="R293"/>
  <c r="P293"/>
  <c r="BI279"/>
  <c r="BH279"/>
  <c r="BG279"/>
  <c r="BF279"/>
  <c r="T279"/>
  <c r="R279"/>
  <c r="P279"/>
  <c r="BI263"/>
  <c r="BH263"/>
  <c r="BG263"/>
  <c r="BF263"/>
  <c r="T263"/>
  <c r="R263"/>
  <c r="P263"/>
  <c r="BI249"/>
  <c r="BH249"/>
  <c r="BG249"/>
  <c r="BF249"/>
  <c r="T249"/>
  <c r="R249"/>
  <c r="P249"/>
  <c r="BI234"/>
  <c r="BH234"/>
  <c r="BG234"/>
  <c r="BF234"/>
  <c r="T234"/>
  <c r="R234"/>
  <c r="P234"/>
  <c r="BI219"/>
  <c r="BH219"/>
  <c r="BG219"/>
  <c r="BF219"/>
  <c r="T219"/>
  <c r="R219"/>
  <c r="P219"/>
  <c r="BI215"/>
  <c r="BH215"/>
  <c r="BG215"/>
  <c r="BF215"/>
  <c r="T215"/>
  <c r="R215"/>
  <c r="P215"/>
  <c r="BI207"/>
  <c r="BH207"/>
  <c r="BG207"/>
  <c r="BF207"/>
  <c r="T207"/>
  <c r="R207"/>
  <c r="P207"/>
  <c r="BI197"/>
  <c r="BH197"/>
  <c r="BG197"/>
  <c r="BF197"/>
  <c r="T197"/>
  <c r="R197"/>
  <c r="P197"/>
  <c r="BI189"/>
  <c r="BH189"/>
  <c r="BG189"/>
  <c r="BF189"/>
  <c r="T189"/>
  <c r="R189"/>
  <c r="P189"/>
  <c r="BI179"/>
  <c r="BH179"/>
  <c r="BG179"/>
  <c r="BF179"/>
  <c r="T179"/>
  <c r="R179"/>
  <c r="P179"/>
  <c r="BI169"/>
  <c r="BH169"/>
  <c r="BG169"/>
  <c r="BF169"/>
  <c r="T169"/>
  <c r="R169"/>
  <c r="P169"/>
  <c r="BI165"/>
  <c r="BH165"/>
  <c r="BG165"/>
  <c r="BF165"/>
  <c r="T165"/>
  <c r="R165"/>
  <c r="P165"/>
  <c r="BI157"/>
  <c r="BH157"/>
  <c r="BG157"/>
  <c r="BF157"/>
  <c r="T157"/>
  <c r="R157"/>
  <c r="P157"/>
  <c r="BI151"/>
  <c r="BH151"/>
  <c r="BG151"/>
  <c r="BF151"/>
  <c r="T151"/>
  <c r="R151"/>
  <c r="P151"/>
  <c r="BI145"/>
  <c r="BH145"/>
  <c r="BG145"/>
  <c r="BF145"/>
  <c r="T145"/>
  <c r="R145"/>
  <c r="P145"/>
  <c r="BI139"/>
  <c r="BH139"/>
  <c r="BG139"/>
  <c r="BF139"/>
  <c r="T139"/>
  <c r="R139"/>
  <c r="P139"/>
  <c r="BI134"/>
  <c r="BH134"/>
  <c r="BG134"/>
  <c r="BF134"/>
  <c r="T134"/>
  <c r="R134"/>
  <c r="P134"/>
  <c r="BI130"/>
  <c r="BH130"/>
  <c r="BG130"/>
  <c r="BF130"/>
  <c r="T130"/>
  <c r="R130"/>
  <c r="P130"/>
  <c r="BI121"/>
  <c r="BH121"/>
  <c r="BG121"/>
  <c r="BF121"/>
  <c r="T121"/>
  <c r="R121"/>
  <c r="P121"/>
  <c r="BI114"/>
  <c r="BH114"/>
  <c r="BG114"/>
  <c r="BF114"/>
  <c r="T114"/>
  <c r="R114"/>
  <c r="P114"/>
  <c r="BI107"/>
  <c r="BH107"/>
  <c r="BG107"/>
  <c r="BF107"/>
  <c r="T107"/>
  <c r="R107"/>
  <c r="P107"/>
  <c r="BI100"/>
  <c r="BH100"/>
  <c r="BG100"/>
  <c r="BF100"/>
  <c r="T100"/>
  <c r="R100"/>
  <c r="P100"/>
  <c r="J94"/>
  <c r="J93"/>
  <c r="F93"/>
  <c r="F91"/>
  <c r="E89"/>
  <c r="J63"/>
  <c r="J62"/>
  <c r="F62"/>
  <c r="F60"/>
  <c r="E58"/>
  <c r="J22"/>
  <c r="E22"/>
  <c r="F94"/>
  <c r="J21"/>
  <c r="J16"/>
  <c r="J60"/>
  <c r="E7"/>
  <c r="E52"/>
  <c i="8" r="T96"/>
  <c r="R96"/>
  <c r="P96"/>
  <c r="BK96"/>
  <c r="J96"/>
  <c r="J69"/>
  <c r="J41"/>
  <c r="J40"/>
  <c i="1" r="AY63"/>
  <c i="8" r="J39"/>
  <c i="1" r="AX63"/>
  <c i="8" r="BI122"/>
  <c r="BH122"/>
  <c r="BG122"/>
  <c r="BF122"/>
  <c r="T122"/>
  <c r="R122"/>
  <c r="P122"/>
  <c r="BI118"/>
  <c r="BH118"/>
  <c r="BG118"/>
  <c r="BF118"/>
  <c r="T118"/>
  <c r="R118"/>
  <c r="P118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97"/>
  <c r="BH97"/>
  <c r="BG97"/>
  <c r="BF97"/>
  <c r="T97"/>
  <c r="R97"/>
  <c r="P97"/>
  <c r="J91"/>
  <c r="J90"/>
  <c r="F90"/>
  <c r="F88"/>
  <c r="E86"/>
  <c r="J63"/>
  <c r="J62"/>
  <c r="F62"/>
  <c r="F60"/>
  <c r="E58"/>
  <c r="J22"/>
  <c r="E22"/>
  <c r="F63"/>
  <c r="J21"/>
  <c r="J16"/>
  <c r="J60"/>
  <c r="E7"/>
  <c r="E80"/>
  <c i="7" r="J39"/>
  <c r="J38"/>
  <c i="1" r="AY61"/>
  <c i="7" r="J37"/>
  <c i="1" r="AX61"/>
  <c i="7"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14"/>
  <c r="BH214"/>
  <c r="BG214"/>
  <c r="BF214"/>
  <c r="T214"/>
  <c r="T196"/>
  <c r="R214"/>
  <c r="R196"/>
  <c r="P214"/>
  <c r="P196"/>
  <c r="BI197"/>
  <c r="BH197"/>
  <c r="BG197"/>
  <c r="BF197"/>
  <c r="T197"/>
  <c r="R197"/>
  <c r="P197"/>
  <c r="BI192"/>
  <c r="BH192"/>
  <c r="BG192"/>
  <c r="BF192"/>
  <c r="T192"/>
  <c r="T191"/>
  <c r="R192"/>
  <c r="R191"/>
  <c r="P192"/>
  <c r="P191"/>
  <c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61"/>
  <c r="BH161"/>
  <c r="BG161"/>
  <c r="BF161"/>
  <c r="T161"/>
  <c r="R161"/>
  <c r="P161"/>
  <c r="BI145"/>
  <c r="BH145"/>
  <c r="BG145"/>
  <c r="BF145"/>
  <c r="T145"/>
  <c r="R145"/>
  <c r="P145"/>
  <c r="BI129"/>
  <c r="BH129"/>
  <c r="BG129"/>
  <c r="BF129"/>
  <c r="T129"/>
  <c r="R129"/>
  <c r="P129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J89"/>
  <c r="J88"/>
  <c r="F88"/>
  <c r="F86"/>
  <c r="E84"/>
  <c r="J59"/>
  <c r="J58"/>
  <c r="F58"/>
  <c r="F56"/>
  <c r="E54"/>
  <c r="J20"/>
  <c r="E20"/>
  <c r="F59"/>
  <c r="J19"/>
  <c r="J14"/>
  <c r="J86"/>
  <c r="E7"/>
  <c r="E80"/>
  <c i="6" r="J39"/>
  <c r="J38"/>
  <c i="1" r="AY60"/>
  <c i="6" r="J37"/>
  <c i="1" r="AX60"/>
  <c i="6" r="BI183"/>
  <c r="BH183"/>
  <c r="BG183"/>
  <c r="BF183"/>
  <c r="T183"/>
  <c r="T182"/>
  <c r="R183"/>
  <c r="R182"/>
  <c r="P183"/>
  <c r="P182"/>
  <c r="BI175"/>
  <c r="BH175"/>
  <c r="BG175"/>
  <c r="BF175"/>
  <c r="T175"/>
  <c r="R175"/>
  <c r="P175"/>
  <c r="BI168"/>
  <c r="BH168"/>
  <c r="BG168"/>
  <c r="BF168"/>
  <c r="T168"/>
  <c r="R168"/>
  <c r="P168"/>
  <c r="BI161"/>
  <c r="BH161"/>
  <c r="BG161"/>
  <c r="BF161"/>
  <c r="T161"/>
  <c r="R161"/>
  <c r="P161"/>
  <c r="BI154"/>
  <c r="BH154"/>
  <c r="BG154"/>
  <c r="BF154"/>
  <c r="T154"/>
  <c r="R154"/>
  <c r="P154"/>
  <c r="BI147"/>
  <c r="BH147"/>
  <c r="BG147"/>
  <c r="BF147"/>
  <c r="T147"/>
  <c r="R147"/>
  <c r="P147"/>
  <c r="BI140"/>
  <c r="BH140"/>
  <c r="BG140"/>
  <c r="BF140"/>
  <c r="T140"/>
  <c r="R140"/>
  <c r="P140"/>
  <c r="BI133"/>
  <c r="BH133"/>
  <c r="BG133"/>
  <c r="BF133"/>
  <c r="T133"/>
  <c r="R133"/>
  <c r="P133"/>
  <c r="BI126"/>
  <c r="BH126"/>
  <c r="BG126"/>
  <c r="BF126"/>
  <c r="T126"/>
  <c r="R126"/>
  <c r="P126"/>
  <c r="BI119"/>
  <c r="BH119"/>
  <c r="BG119"/>
  <c r="BF119"/>
  <c r="T119"/>
  <c r="R119"/>
  <c r="P119"/>
  <c r="BI112"/>
  <c r="BH112"/>
  <c r="BG112"/>
  <c r="BF112"/>
  <c r="T112"/>
  <c r="R112"/>
  <c r="P112"/>
  <c r="BI105"/>
  <c r="BH105"/>
  <c r="BG105"/>
  <c r="BF105"/>
  <c r="T105"/>
  <c r="R105"/>
  <c r="P105"/>
  <c r="BI98"/>
  <c r="BH98"/>
  <c r="BG98"/>
  <c r="BF98"/>
  <c r="T98"/>
  <c r="R98"/>
  <c r="P98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5" r="J39"/>
  <c r="J38"/>
  <c i="1" r="AY59"/>
  <c i="5" r="J37"/>
  <c i="1" r="AX59"/>
  <c i="5" r="BI155"/>
  <c r="BH155"/>
  <c r="BG155"/>
  <c r="BF155"/>
  <c r="T155"/>
  <c r="R155"/>
  <c r="P155"/>
  <c r="BI153"/>
  <c r="BH153"/>
  <c r="BG153"/>
  <c r="BF153"/>
  <c r="T153"/>
  <c r="R153"/>
  <c r="P153"/>
  <c r="BI124"/>
  <c r="BH124"/>
  <c r="BG124"/>
  <c r="BF124"/>
  <c r="T124"/>
  <c r="T94"/>
  <c r="R124"/>
  <c r="R94"/>
  <c r="P124"/>
  <c r="P94"/>
  <c r="BI95"/>
  <c r="BH95"/>
  <c r="BG95"/>
  <c r="BF95"/>
  <c r="T95"/>
  <c r="R95"/>
  <c r="P95"/>
  <c r="BI92"/>
  <c r="BH92"/>
  <c r="BG92"/>
  <c r="BF92"/>
  <c r="T92"/>
  <c r="T91"/>
  <c r="R92"/>
  <c r="R91"/>
  <c r="P92"/>
  <c r="P91"/>
  <c r="J86"/>
  <c r="J85"/>
  <c r="F85"/>
  <c r="F83"/>
  <c r="E81"/>
  <c r="J59"/>
  <c r="J58"/>
  <c r="F58"/>
  <c r="F56"/>
  <c r="E54"/>
  <c r="J20"/>
  <c r="E20"/>
  <c r="F59"/>
  <c r="J19"/>
  <c r="J14"/>
  <c r="J83"/>
  <c r="E7"/>
  <c r="E50"/>
  <c i="4" r="J39"/>
  <c r="J38"/>
  <c i="1" r="AY58"/>
  <c i="4" r="J37"/>
  <c i="1" r="AX58"/>
  <c i="4" r="BI191"/>
  <c r="BH191"/>
  <c r="BG191"/>
  <c r="BF191"/>
  <c r="T191"/>
  <c r="T190"/>
  <c r="R191"/>
  <c r="R190"/>
  <c r="P191"/>
  <c r="P190"/>
  <c r="BI184"/>
  <c r="BH184"/>
  <c r="BG184"/>
  <c r="BF184"/>
  <c r="T184"/>
  <c r="R184"/>
  <c r="P184"/>
  <c r="BI172"/>
  <c r="BH172"/>
  <c r="BG172"/>
  <c r="BF172"/>
  <c r="T172"/>
  <c r="R172"/>
  <c r="P172"/>
  <c r="BI159"/>
  <c r="BH159"/>
  <c r="BG159"/>
  <c r="BF159"/>
  <c r="T159"/>
  <c r="R159"/>
  <c r="P159"/>
  <c r="BI147"/>
  <c r="BH147"/>
  <c r="BG147"/>
  <c r="BF147"/>
  <c r="T147"/>
  <c r="R147"/>
  <c r="P147"/>
  <c r="BI116"/>
  <c r="BH116"/>
  <c r="BG116"/>
  <c r="BF116"/>
  <c r="T116"/>
  <c r="R116"/>
  <c r="P116"/>
  <c r="BI93"/>
  <c r="BH93"/>
  <c r="BG93"/>
  <c r="BF93"/>
  <c r="T93"/>
  <c r="R93"/>
  <c r="P93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3" r="J39"/>
  <c r="J38"/>
  <c i="1" r="AY57"/>
  <c i="3" r="J37"/>
  <c i="1" r="AX57"/>
  <c i="3" r="BI373"/>
  <c r="BH373"/>
  <c r="BG373"/>
  <c r="BF373"/>
  <c r="T373"/>
  <c r="R373"/>
  <c r="P373"/>
  <c r="BI362"/>
  <c r="BH362"/>
  <c r="BG362"/>
  <c r="BF362"/>
  <c r="T362"/>
  <c r="R362"/>
  <c r="P362"/>
  <c r="BI351"/>
  <c r="BH351"/>
  <c r="BG351"/>
  <c r="BF351"/>
  <c r="T351"/>
  <c r="R351"/>
  <c r="P351"/>
  <c r="BI340"/>
  <c r="BH340"/>
  <c r="BG340"/>
  <c r="BF340"/>
  <c r="T340"/>
  <c r="R340"/>
  <c r="P340"/>
  <c r="BI336"/>
  <c r="BH336"/>
  <c r="BG336"/>
  <c r="BF336"/>
  <c r="T336"/>
  <c r="R336"/>
  <c r="P336"/>
  <c r="BI332"/>
  <c r="BH332"/>
  <c r="BG332"/>
  <c r="BF332"/>
  <c r="T332"/>
  <c r="R332"/>
  <c r="P332"/>
  <c r="BI326"/>
  <c r="BH326"/>
  <c r="BG326"/>
  <c r="BF326"/>
  <c r="T326"/>
  <c r="R326"/>
  <c r="P326"/>
  <c r="BI322"/>
  <c r="BH322"/>
  <c r="BG322"/>
  <c r="BF322"/>
  <c r="T322"/>
  <c r="R322"/>
  <c r="P322"/>
  <c r="BI315"/>
  <c r="BH315"/>
  <c r="BG315"/>
  <c r="BF315"/>
  <c r="T315"/>
  <c r="R315"/>
  <c r="P315"/>
  <c r="BI308"/>
  <c r="BH308"/>
  <c r="BG308"/>
  <c r="BF308"/>
  <c r="T308"/>
  <c r="R308"/>
  <c r="P308"/>
  <c r="BI303"/>
  <c r="BH303"/>
  <c r="BG303"/>
  <c r="BF303"/>
  <c r="T303"/>
  <c r="R303"/>
  <c r="P303"/>
  <c r="BI288"/>
  <c r="BH288"/>
  <c r="BG288"/>
  <c r="BF288"/>
  <c r="T288"/>
  <c r="R288"/>
  <c r="P288"/>
  <c r="BI273"/>
  <c r="BH273"/>
  <c r="BG273"/>
  <c r="BF273"/>
  <c r="T273"/>
  <c r="R273"/>
  <c r="P273"/>
  <c r="BI258"/>
  <c r="BH258"/>
  <c r="BG258"/>
  <c r="BF258"/>
  <c r="T258"/>
  <c r="R258"/>
  <c r="P258"/>
  <c r="BI243"/>
  <c r="BH243"/>
  <c r="BG243"/>
  <c r="BF243"/>
  <c r="T243"/>
  <c r="R243"/>
  <c r="P243"/>
  <c r="BI228"/>
  <c r="BH228"/>
  <c r="BG228"/>
  <c r="BF228"/>
  <c r="T228"/>
  <c r="R228"/>
  <c r="P228"/>
  <c r="BI217"/>
  <c r="BH217"/>
  <c r="BG217"/>
  <c r="BF217"/>
  <c r="T217"/>
  <c r="R217"/>
  <c r="P217"/>
  <c r="BI212"/>
  <c r="BH212"/>
  <c r="BG212"/>
  <c r="BF212"/>
  <c r="T212"/>
  <c r="R212"/>
  <c r="P212"/>
  <c r="BI198"/>
  <c r="BH198"/>
  <c r="BG198"/>
  <c r="BF198"/>
  <c r="T198"/>
  <c r="R198"/>
  <c r="P198"/>
  <c r="BI185"/>
  <c r="BH185"/>
  <c r="BG185"/>
  <c r="BF185"/>
  <c r="T185"/>
  <c r="R185"/>
  <c r="P185"/>
  <c r="BI172"/>
  <c r="BH172"/>
  <c r="BG172"/>
  <c r="BF172"/>
  <c r="T172"/>
  <c r="R172"/>
  <c r="P172"/>
  <c r="BI159"/>
  <c r="BH159"/>
  <c r="BG159"/>
  <c r="BF159"/>
  <c r="T159"/>
  <c r="R159"/>
  <c r="P159"/>
  <c r="BI154"/>
  <c r="BH154"/>
  <c r="BG154"/>
  <c r="BF154"/>
  <c r="T154"/>
  <c r="R154"/>
  <c r="P154"/>
  <c r="BI148"/>
  <c r="BH148"/>
  <c r="BG148"/>
  <c r="BF148"/>
  <c r="T148"/>
  <c r="R148"/>
  <c r="P148"/>
  <c r="BI141"/>
  <c r="BH141"/>
  <c r="BG141"/>
  <c r="BF141"/>
  <c r="T141"/>
  <c r="R141"/>
  <c r="P141"/>
  <c r="BI134"/>
  <c r="BH134"/>
  <c r="BG134"/>
  <c r="BF134"/>
  <c r="T134"/>
  <c r="R134"/>
  <c r="P134"/>
  <c r="BI128"/>
  <c r="BH128"/>
  <c r="BG128"/>
  <c r="BF128"/>
  <c r="T128"/>
  <c r="R128"/>
  <c r="P128"/>
  <c r="BI123"/>
  <c r="BH123"/>
  <c r="BG123"/>
  <c r="BF123"/>
  <c r="T123"/>
  <c r="R123"/>
  <c r="P123"/>
  <c r="BI115"/>
  <c r="BH115"/>
  <c r="BG115"/>
  <c r="BF115"/>
  <c r="T115"/>
  <c r="R115"/>
  <c r="P115"/>
  <c r="BI108"/>
  <c r="BH108"/>
  <c r="BG108"/>
  <c r="BF108"/>
  <c r="T108"/>
  <c r="R108"/>
  <c r="P108"/>
  <c r="BI101"/>
  <c r="BH101"/>
  <c r="BG101"/>
  <c r="BF101"/>
  <c r="T101"/>
  <c r="R101"/>
  <c r="P101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85"/>
  <c r="E7"/>
  <c r="E50"/>
  <c i="2" r="J39"/>
  <c r="J38"/>
  <c i="1" r="AY56"/>
  <c i="2" r="J37"/>
  <c i="1" r="AX56"/>
  <c i="2" r="BI493"/>
  <c r="BH493"/>
  <c r="BG493"/>
  <c r="BF493"/>
  <c r="T493"/>
  <c r="R493"/>
  <c r="P493"/>
  <c r="BI486"/>
  <c r="BH486"/>
  <c r="BG486"/>
  <c r="BF486"/>
  <c r="T486"/>
  <c r="R486"/>
  <c r="P486"/>
  <c r="BI479"/>
  <c r="BH479"/>
  <c r="BG479"/>
  <c r="BF479"/>
  <c r="T479"/>
  <c r="R479"/>
  <c r="P479"/>
  <c r="BI473"/>
  <c r="BH473"/>
  <c r="BG473"/>
  <c r="BF473"/>
  <c r="T473"/>
  <c r="R473"/>
  <c r="P473"/>
  <c r="BI466"/>
  <c r="BH466"/>
  <c r="BG466"/>
  <c r="BF466"/>
  <c r="T466"/>
  <c r="R466"/>
  <c r="P466"/>
  <c r="BI464"/>
  <c r="BH464"/>
  <c r="BG464"/>
  <c r="BF464"/>
  <c r="T464"/>
  <c r="R464"/>
  <c r="P464"/>
  <c r="BI460"/>
  <c r="BH460"/>
  <c r="BG460"/>
  <c r="BF460"/>
  <c r="T460"/>
  <c r="R460"/>
  <c r="P460"/>
  <c r="BI458"/>
  <c r="BH458"/>
  <c r="BG458"/>
  <c r="BF458"/>
  <c r="T458"/>
  <c r="R458"/>
  <c r="P458"/>
  <c r="BI453"/>
  <c r="BH453"/>
  <c r="BG453"/>
  <c r="BF453"/>
  <c r="T453"/>
  <c r="T401"/>
  <c r="R453"/>
  <c r="R401"/>
  <c r="P453"/>
  <c r="P401"/>
  <c r="BI402"/>
  <c r="BH402"/>
  <c r="BG402"/>
  <c r="BF402"/>
  <c r="T402"/>
  <c r="R402"/>
  <c r="P402"/>
  <c r="BI350"/>
  <c r="BH350"/>
  <c r="BG350"/>
  <c r="BF350"/>
  <c r="T350"/>
  <c r="R350"/>
  <c r="P350"/>
  <c r="BI299"/>
  <c r="BH299"/>
  <c r="BG299"/>
  <c r="BF299"/>
  <c r="T299"/>
  <c r="R299"/>
  <c r="P299"/>
  <c r="BI248"/>
  <c r="BH248"/>
  <c r="BG248"/>
  <c r="BF248"/>
  <c r="T248"/>
  <c r="R248"/>
  <c r="P248"/>
  <c r="BI238"/>
  <c r="BH238"/>
  <c r="BG238"/>
  <c r="BF238"/>
  <c r="T238"/>
  <c r="R238"/>
  <c r="P238"/>
  <c r="BI229"/>
  <c r="BH229"/>
  <c r="BG229"/>
  <c r="BF229"/>
  <c r="T229"/>
  <c r="R229"/>
  <c r="P229"/>
  <c r="BI192"/>
  <c r="BH192"/>
  <c r="BG192"/>
  <c r="BF192"/>
  <c r="T192"/>
  <c r="R192"/>
  <c r="P192"/>
  <c r="BI151"/>
  <c r="BH151"/>
  <c r="BG151"/>
  <c r="BF151"/>
  <c r="T151"/>
  <c r="R151"/>
  <c r="P151"/>
  <c r="BI129"/>
  <c r="BH129"/>
  <c r="BG129"/>
  <c r="BF129"/>
  <c r="T129"/>
  <c r="R129"/>
  <c r="P129"/>
  <c r="BI114"/>
  <c r="BH114"/>
  <c r="BG114"/>
  <c r="BF114"/>
  <c r="T114"/>
  <c r="R114"/>
  <c r="P114"/>
  <c r="BI104"/>
  <c r="BH104"/>
  <c r="BG104"/>
  <c r="BF104"/>
  <c r="T104"/>
  <c r="R104"/>
  <c r="P104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85"/>
  <c r="E7"/>
  <c r="E50"/>
  <c i="1" r="L50"/>
  <c r="AM50"/>
  <c r="AM49"/>
  <c r="L49"/>
  <c r="AM47"/>
  <c r="L47"/>
  <c r="L45"/>
  <c r="L44"/>
  <c r="AS69"/>
  <c i="2" r="J129"/>
  <c r="BK114"/>
  <c i="3" r="J172"/>
  <c r="J332"/>
  <c r="J94"/>
  <c r="BK172"/>
  <c i="4" r="BK172"/>
  <c i="5" r="BK153"/>
  <c i="6" r="BK147"/>
  <c i="7" r="BK162"/>
  <c r="BK236"/>
  <c r="J95"/>
  <c i="8" r="J114"/>
  <c i="9" r="BK107"/>
  <c r="J107"/>
  <c r="BK315"/>
  <c i="11" r="J119"/>
  <c i="12" r="BK374"/>
  <c r="J196"/>
  <c r="BK196"/>
  <c r="J174"/>
  <c r="BK200"/>
  <c i="13" r="BK190"/>
  <c r="BK166"/>
  <c i="14" r="BK247"/>
  <c r="J228"/>
  <c r="J175"/>
  <c r="J129"/>
  <c r="BK228"/>
  <c r="BK183"/>
  <c r="J124"/>
  <c r="BK204"/>
  <c r="J145"/>
  <c r="BK121"/>
  <c r="BK250"/>
  <c r="BK241"/>
  <c r="BK224"/>
  <c r="J212"/>
  <c r="J194"/>
  <c r="BK170"/>
  <c r="J159"/>
  <c r="J151"/>
  <c r="BK125"/>
  <c i="15" r="J148"/>
  <c i="16" r="BK768"/>
  <c r="BK436"/>
  <c r="J300"/>
  <c r="J175"/>
  <c r="BK643"/>
  <c r="J406"/>
  <c r="BK134"/>
  <c r="J560"/>
  <c r="J318"/>
  <c r="J134"/>
  <c r="J620"/>
  <c r="J170"/>
  <c i="17" r="J91"/>
  <c i="18" r="J167"/>
  <c r="J162"/>
  <c r="BK154"/>
  <c r="BK165"/>
  <c i="19" r="BK226"/>
  <c r="J194"/>
  <c r="BK141"/>
  <c r="J114"/>
  <c r="BK194"/>
  <c r="BK124"/>
  <c r="J228"/>
  <c r="J144"/>
  <c r="BK238"/>
  <c r="BK196"/>
  <c r="J142"/>
  <c i="20" r="J103"/>
  <c i="22" r="J368"/>
  <c r="BK188"/>
  <c r="J328"/>
  <c i="23" r="BK91"/>
  <c r="BK126"/>
  <c i="24" r="BK177"/>
  <c r="J224"/>
  <c r="BK118"/>
  <c i="25" r="J149"/>
  <c i="26" r="BK222"/>
  <c i="27" r="BK503"/>
  <c r="J304"/>
  <c r="J310"/>
  <c r="J189"/>
  <c r="BK454"/>
  <c r="BK165"/>
  <c r="J383"/>
  <c r="J142"/>
  <c i="28" r="BK195"/>
  <c r="BK254"/>
  <c r="J276"/>
  <c r="BK507"/>
  <c i="29" r="BK207"/>
  <c r="J204"/>
  <c r="BK269"/>
  <c i="30" r="BK422"/>
  <c r="J324"/>
  <c i="31" r="BK661"/>
  <c r="J359"/>
  <c r="J522"/>
  <c r="J405"/>
  <c r="BK106"/>
  <c r="BK504"/>
  <c r="BK324"/>
  <c r="BK595"/>
  <c i="32" r="BK99"/>
  <c r="BK112"/>
  <c i="2" r="J458"/>
  <c i="1" r="AS62"/>
  <c i="3" r="BK185"/>
  <c r="J159"/>
  <c r="BK258"/>
  <c r="J123"/>
  <c i="4" r="J191"/>
  <c i="6" r="J119"/>
  <c r="BK183"/>
  <c i="7" r="J105"/>
  <c r="J145"/>
  <c r="BK101"/>
  <c i="8" r="BK122"/>
  <c i="9" r="BK263"/>
  <c r="J189"/>
  <c r="J121"/>
  <c r="BK157"/>
  <c i="11" r="BK119"/>
  <c i="12" r="BK331"/>
  <c r="BK189"/>
  <c r="J240"/>
  <c r="J150"/>
  <c r="J331"/>
  <c r="J167"/>
  <c i="13" r="J200"/>
  <c i="14" r="J138"/>
  <c r="J203"/>
  <c r="BK122"/>
  <c r="BK194"/>
  <c r="BK134"/>
  <c r="BK131"/>
  <c i="15" r="J116"/>
  <c i="16" r="BK756"/>
  <c r="BK483"/>
  <c r="J383"/>
  <c r="BK235"/>
  <c r="J649"/>
  <c r="J483"/>
  <c r="J359"/>
  <c r="BK211"/>
  <c r="J708"/>
  <c r="BK549"/>
  <c r="J329"/>
  <c r="BK152"/>
  <c r="J626"/>
  <c r="BK448"/>
  <c r="J193"/>
  <c i="17" r="J92"/>
  <c r="J93"/>
  <c i="18" r="BK140"/>
  <c r="J149"/>
  <c r="BK163"/>
  <c r="BK95"/>
  <c i="19" r="J207"/>
  <c r="BK166"/>
  <c r="BK140"/>
  <c r="BK225"/>
  <c r="BK169"/>
  <c r="BK121"/>
  <c r="BK230"/>
  <c r="J155"/>
  <c r="J141"/>
  <c r="J240"/>
  <c r="J211"/>
  <c r="BK144"/>
  <c r="J119"/>
  <c i="22" r="BK523"/>
  <c r="BK590"/>
  <c r="BK292"/>
  <c r="J122"/>
  <c i="23" r="BK108"/>
  <c r="J117"/>
  <c i="24" r="J208"/>
  <c r="J127"/>
  <c r="BK174"/>
  <c r="BK240"/>
  <c i="25" r="J176"/>
  <c r="J142"/>
  <c i="26" r="BK127"/>
  <c i="27" r="J569"/>
  <c r="J359"/>
  <c r="BK383"/>
  <c r="BK196"/>
  <c r="BK535"/>
  <c r="BK182"/>
  <c r="J397"/>
  <c r="BK92"/>
  <c i="28" r="J506"/>
  <c r="J415"/>
  <c r="J165"/>
  <c r="BK245"/>
  <c i="29" r="BK204"/>
  <c r="J91"/>
  <c r="J268"/>
  <c i="30" r="BK504"/>
  <c r="BK260"/>
  <c r="J182"/>
  <c i="31" r="BK580"/>
  <c r="BK317"/>
  <c r="J616"/>
  <c r="J457"/>
  <c r="J124"/>
  <c r="BK522"/>
  <c r="BK388"/>
  <c r="J113"/>
  <c r="J661"/>
  <c r="J310"/>
  <c i="32" r="BK91"/>
  <c r="BK107"/>
  <c i="2" r="BK473"/>
  <c r="J114"/>
  <c r="J486"/>
  <c r="J479"/>
  <c r="J94"/>
  <c i="3" r="J315"/>
  <c r="BK154"/>
  <c r="BK308"/>
  <c r="BK198"/>
  <c r="BK322"/>
  <c r="J134"/>
  <c i="4" r="J116"/>
  <c i="5" r="J92"/>
  <c i="6" r="BK175"/>
  <c r="J133"/>
  <c i="7" r="BK183"/>
  <c r="J197"/>
  <c r="BK245"/>
  <c r="BK170"/>
  <c r="BK192"/>
  <c i="8" r="BK113"/>
  <c i="9" r="J315"/>
  <c r="J169"/>
  <c r="J179"/>
  <c r="J263"/>
  <c i="10" r="BK97"/>
  <c i="11" r="BK96"/>
  <c i="12" r="BK205"/>
  <c r="BK129"/>
  <c r="J216"/>
  <c r="J354"/>
  <c r="BK348"/>
  <c r="J205"/>
  <c i="13" r="J235"/>
  <c r="J243"/>
  <c r="BK137"/>
  <c i="14" r="BK245"/>
  <c r="BK222"/>
  <c r="J188"/>
  <c r="J149"/>
  <c r="BK118"/>
  <c r="BK212"/>
  <c r="BK175"/>
  <c r="J127"/>
  <c r="BK230"/>
  <c r="BK161"/>
  <c r="J131"/>
  <c r="BK133"/>
  <c i="15" r="J137"/>
  <c r="BK185"/>
  <c r="BK116"/>
  <c i="16" r="BK620"/>
  <c r="J489"/>
  <c r="J395"/>
  <c r="BK306"/>
  <c r="J205"/>
  <c r="BK744"/>
  <c r="J637"/>
  <c r="J495"/>
  <c r="J412"/>
  <c r="BK276"/>
  <c r="BK122"/>
  <c r="BK637"/>
  <c r="J537"/>
  <c r="J341"/>
  <c r="BK205"/>
  <c r="BK732"/>
  <c r="BK608"/>
  <c r="BK294"/>
  <c r="J122"/>
  <c i="17" r="J99"/>
  <c r="BK94"/>
  <c i="18" r="J118"/>
  <c r="BK131"/>
  <c r="J147"/>
  <c r="J151"/>
  <c r="J99"/>
  <c i="19" r="J205"/>
  <c r="BK172"/>
  <c r="BK136"/>
  <c r="BK111"/>
  <c r="J177"/>
  <c r="BK138"/>
  <c r="BK114"/>
  <c r="BK221"/>
  <c r="J162"/>
  <c r="J127"/>
  <c r="BK237"/>
  <c r="J152"/>
  <c r="J140"/>
  <c i="20" r="J91"/>
  <c i="22" r="J300"/>
  <c r="BK368"/>
  <c i="23" r="BK194"/>
  <c i="24" r="BK245"/>
  <c r="BK208"/>
  <c r="BK222"/>
  <c r="BK253"/>
  <c i="25" r="J93"/>
  <c r="BK119"/>
  <c i="26" r="J216"/>
  <c r="BK115"/>
  <c i="27" r="BK257"/>
  <c r="BK304"/>
  <c r="BK99"/>
  <c r="BK310"/>
  <c r="J92"/>
  <c r="J352"/>
  <c i="28" r="BK727"/>
  <c r="BK403"/>
  <c r="J245"/>
  <c r="J746"/>
  <c i="29" r="BK272"/>
  <c r="BK195"/>
  <c r="J207"/>
  <c i="30" r="J502"/>
  <c r="BK156"/>
  <c i="31" r="J478"/>
  <c r="BK590"/>
  <c r="BK506"/>
  <c r="J263"/>
  <c r="BK681"/>
  <c r="BK457"/>
  <c r="BK135"/>
  <c r="BK879"/>
  <c r="J502"/>
  <c r="J234"/>
  <c i="32" r="BK89"/>
  <c r="J97"/>
  <c i="2" r="BK248"/>
  <c r="J473"/>
  <c r="BK151"/>
  <c i="3" r="BK159"/>
  <c r="J340"/>
  <c r="J185"/>
  <c r="BK315"/>
  <c i="4" r="BK91"/>
  <c r="BK116"/>
  <c i="6" r="BK168"/>
  <c r="J98"/>
  <c i="7" r="BK214"/>
  <c r="J109"/>
  <c r="BK107"/>
  <c r="BK197"/>
  <c i="8" r="J113"/>
  <c i="9" r="J139"/>
  <c r="BK308"/>
  <c r="BK197"/>
  <c i="10" r="BK133"/>
  <c i="12" r="J374"/>
  <c r="BK174"/>
  <c r="BK277"/>
  <c r="J344"/>
  <c r="J256"/>
  <c i="13" r="BK208"/>
  <c r="J172"/>
  <c i="2" r="J464"/>
  <c r="BK486"/>
  <c r="J466"/>
  <c i="3" r="J288"/>
  <c r="J115"/>
  <c r="BK148"/>
  <c r="BK362"/>
  <c r="J128"/>
  <c i="4" r="BK184"/>
  <c i="6" r="J161"/>
  <c r="BK119"/>
  <c r="BK91"/>
  <c i="7" r="BK103"/>
  <c r="J99"/>
  <c r="BK109"/>
  <c i="8" r="BK114"/>
  <c i="9" r="J197"/>
  <c r="J165"/>
  <c r="BK169"/>
  <c r="BK165"/>
  <c i="11" r="J96"/>
  <c i="12" r="BK362"/>
  <c r="BK256"/>
  <c r="BK324"/>
  <c r="BK115"/>
  <c r="BK344"/>
  <c r="J129"/>
  <c i="13" r="J137"/>
  <c r="BK152"/>
  <c r="J124"/>
  <c i="14" r="BK235"/>
  <c r="J210"/>
  <c r="BK143"/>
  <c r="J237"/>
  <c r="BK201"/>
  <c r="BK141"/>
  <c r="BK218"/>
  <c r="J136"/>
  <c r="BK119"/>
  <c r="J250"/>
  <c r="J242"/>
  <c r="J230"/>
  <c r="J222"/>
  <c r="BK206"/>
  <c r="BK186"/>
  <c r="J177"/>
  <c r="BK163"/>
  <c r="BK153"/>
  <c r="J141"/>
  <c i="15" r="J160"/>
  <c r="BK160"/>
  <c i="16" r="J738"/>
  <c r="J501"/>
  <c r="BK353"/>
  <c r="BK223"/>
  <c r="BK708"/>
  <c r="BK554"/>
  <c r="BK442"/>
  <c r="BK329"/>
  <c r="J158"/>
  <c r="BK661"/>
  <c r="BK501"/>
  <c r="J401"/>
  <c r="J199"/>
  <c r="BK679"/>
  <c r="BK418"/>
  <c i="17" r="BK101"/>
  <c r="J101"/>
  <c i="18" r="BK148"/>
  <c r="BK144"/>
  <c r="J140"/>
  <c r="J141"/>
  <c i="19" r="J221"/>
  <c r="BK184"/>
  <c r="BK137"/>
  <c r="J227"/>
  <c r="BK160"/>
  <c r="J111"/>
  <c r="J187"/>
  <c r="BK152"/>
  <c r="BK115"/>
  <c r="BK217"/>
  <c r="BK146"/>
  <c r="J118"/>
  <c i="21" r="BK96"/>
  <c i="22" r="BK632"/>
  <c r="BK122"/>
  <c i="23" r="J155"/>
  <c i="24" r="J251"/>
  <c r="BK146"/>
  <c r="J165"/>
  <c r="BK228"/>
  <c i="25" r="BK108"/>
  <c i="26" r="J210"/>
  <c r="J103"/>
  <c i="27" r="BK438"/>
  <c r="J128"/>
  <c r="J280"/>
  <c r="BK142"/>
  <c r="BK280"/>
  <c r="BK569"/>
  <c r="BK273"/>
  <c i="28" r="BK736"/>
  <c r="BK422"/>
  <c r="BK429"/>
  <c r="BK768"/>
  <c i="29" r="BK271"/>
  <c r="J152"/>
  <c r="BK200"/>
  <c r="BK156"/>
  <c i="30" r="J208"/>
  <c r="J91"/>
  <c i="31" r="BK501"/>
  <c r="J834"/>
  <c r="BK452"/>
  <c r="BK277"/>
  <c r="BK539"/>
  <c r="BK397"/>
  <c r="BK157"/>
  <c r="J857"/>
  <c r="BK263"/>
  <c i="32" r="BK121"/>
  <c r="J93"/>
  <c i="2" r="BK229"/>
  <c r="BK104"/>
  <c r="BK129"/>
  <c i="3" r="BK326"/>
  <c r="J148"/>
  <c r="BK243"/>
  <c r="J362"/>
  <c r="J101"/>
  <c i="4" r="J91"/>
  <c i="6" r="BK105"/>
  <c r="BK140"/>
  <c i="7" r="BK179"/>
  <c r="J183"/>
  <c r="J232"/>
  <c r="BK243"/>
  <c i="8" r="J122"/>
  <c i="9" r="BK134"/>
  <c r="BK114"/>
  <c r="J215"/>
  <c i="11" r="BK107"/>
  <c i="12" r="J367"/>
  <c r="BK248"/>
  <c r="J115"/>
  <c r="J200"/>
  <c r="J189"/>
  <c r="BK240"/>
  <c i="13" r="BK243"/>
  <c i="14" r="J235"/>
  <c r="BK172"/>
  <c r="J241"/>
  <c r="J153"/>
  <c r="BK127"/>
  <c i="15" r="J175"/>
  <c r="J109"/>
  <c i="16" r="BK720"/>
  <c r="J442"/>
  <c r="BK359"/>
  <c r="BK270"/>
  <c r="J110"/>
  <c r="BK631"/>
  <c r="BK460"/>
  <c r="BK318"/>
  <c r="J146"/>
  <c r="J578"/>
  <c r="J353"/>
  <c r="BK217"/>
  <c r="J714"/>
  <c r="BK578"/>
  <c r="BK371"/>
  <c r="BK104"/>
  <c i="17" r="BK92"/>
  <c r="BK91"/>
  <c i="18" r="BK116"/>
  <c r="BK141"/>
  <c r="J139"/>
  <c r="J154"/>
  <c i="19" r="J237"/>
  <c r="J196"/>
  <c r="BK158"/>
  <c r="BK116"/>
  <c r="BK182"/>
  <c r="J143"/>
  <c r="J112"/>
  <c r="BK209"/>
  <c r="J164"/>
  <c r="J120"/>
  <c r="BK227"/>
  <c r="BK151"/>
  <c r="J130"/>
  <c i="20" r="BK97"/>
  <c i="22" r="J216"/>
  <c r="BK640"/>
  <c r="J379"/>
  <c i="23" r="J142"/>
  <c r="J204"/>
  <c i="24" r="J118"/>
  <c r="BK152"/>
  <c r="J201"/>
  <c r="BK107"/>
  <c i="25" r="J131"/>
  <c r="BK114"/>
  <c i="26" r="J127"/>
  <c r="J204"/>
  <c i="27" r="J455"/>
  <c r="J203"/>
  <c r="BK319"/>
  <c r="J165"/>
  <c r="BK406"/>
  <c r="BK219"/>
  <c r="BK519"/>
  <c r="BK128"/>
  <c i="28" r="J403"/>
  <c r="BK657"/>
  <c r="J377"/>
  <c r="J654"/>
  <c r="J235"/>
  <c r="J758"/>
  <c r="BK91"/>
  <c i="29" r="J200"/>
  <c r="J203"/>
  <c r="J330"/>
  <c r="BK154"/>
  <c i="30" r="J234"/>
  <c i="31" r="J736"/>
  <c r="BK375"/>
  <c r="J277"/>
  <c r="BK531"/>
  <c r="BK431"/>
  <c r="J296"/>
  <c r="J810"/>
  <c r="J503"/>
  <c r="J317"/>
  <c r="J921"/>
  <c r="BK736"/>
  <c r="BK548"/>
  <c i="19" r="J220"/>
  <c r="BK120"/>
  <c i="22" r="J409"/>
  <c r="BK419"/>
  <c r="BK255"/>
  <c r="J93"/>
  <c i="23" r="J208"/>
  <c i="24" r="BK99"/>
  <c r="BK251"/>
  <c r="BK127"/>
  <c i="25" r="BK176"/>
  <c r="J190"/>
  <c i="26" r="J163"/>
  <c r="BK210"/>
  <c i="27" r="BK422"/>
  <c r="J151"/>
  <c r="J219"/>
  <c r="J634"/>
  <c r="J343"/>
  <c r="BK121"/>
  <c r="J266"/>
  <c i="28" r="J370"/>
  <c r="J352"/>
  <c r="J396"/>
  <c r="J792"/>
  <c r="J215"/>
  <c i="29" r="BK198"/>
  <c r="BK270"/>
  <c r="BK152"/>
  <c i="30" r="J504"/>
  <c i="31" r="BK761"/>
  <c r="BK366"/>
  <c r="J784"/>
  <c r="J501"/>
  <c r="J324"/>
  <c r="BK789"/>
  <c r="J410"/>
  <c r="J193"/>
  <c r="J569"/>
  <c r="J366"/>
  <c i="32" r="BK103"/>
  <c r="BK114"/>
  <c r="J99"/>
  <c i="2" r="BK493"/>
  <c r="J192"/>
  <c i="3" r="BK217"/>
  <c r="J351"/>
  <c r="J303"/>
  <c r="BK351"/>
  <c r="BK94"/>
  <c i="4" r="BK93"/>
  <c i="6" r="BK98"/>
  <c r="J154"/>
  <c i="7" r="J243"/>
  <c r="J166"/>
  <c r="J214"/>
  <c r="BK175"/>
  <c i="9" r="BK249"/>
  <c r="BK215"/>
  <c r="BK234"/>
  <c r="BK293"/>
  <c i="10" r="J97"/>
  <c i="11" r="J113"/>
  <c i="12" r="BK317"/>
  <c r="J143"/>
  <c r="BK159"/>
  <c r="J312"/>
  <c r="BK143"/>
  <c i="13" r="J178"/>
  <c r="J225"/>
  <c r="J190"/>
  <c r="J98"/>
  <c i="14" r="BK226"/>
  <c r="BK191"/>
  <c r="BK150"/>
  <c r="BK136"/>
  <c r="BK208"/>
  <c r="J161"/>
  <c r="BK132"/>
  <c r="J224"/>
  <c r="J193"/>
  <c r="BK137"/>
  <c r="J134"/>
  <c i="15" r="BK150"/>
  <c r="BK94"/>
  <c r="BK175"/>
  <c i="16" r="J744"/>
  <c r="J507"/>
  <c r="J418"/>
  <c r="J347"/>
  <c r="BK247"/>
  <c r="BK158"/>
  <c r="J679"/>
  <c r="J513"/>
  <c r="BK424"/>
  <c r="BK258"/>
  <c r="J762"/>
  <c r="J631"/>
  <c r="BK489"/>
  <c r="J282"/>
  <c r="J116"/>
  <c r="J661"/>
  <c r="J276"/>
  <c r="BK110"/>
  <c i="17" r="J97"/>
  <c r="BK96"/>
  <c i="18" r="BK139"/>
  <c r="J109"/>
  <c r="J122"/>
  <c r="J146"/>
  <c r="J105"/>
  <c i="19" r="BK220"/>
  <c r="J186"/>
  <c r="J151"/>
  <c r="BK118"/>
  <c r="J204"/>
  <c r="J172"/>
  <c r="J137"/>
  <c r="J235"/>
  <c r="BK199"/>
  <c r="BK156"/>
  <c r="BK134"/>
  <c r="BK236"/>
  <c r="J203"/>
  <c r="BK143"/>
  <c i="20" r="BK103"/>
  <c i="22" r="BK379"/>
  <c r="J640"/>
  <c r="J523"/>
  <c r="J419"/>
  <c r="BK152"/>
  <c i="23" r="BK200"/>
  <c r="BK142"/>
  <c i="24" r="J235"/>
  <c r="J140"/>
  <c r="J228"/>
  <c r="J253"/>
  <c i="25" r="J137"/>
  <c r="J161"/>
  <c r="BK101"/>
  <c i="26" r="J151"/>
  <c r="BK151"/>
  <c r="J197"/>
  <c i="27" r="BK266"/>
  <c r="BK327"/>
  <c r="BK212"/>
  <c r="J611"/>
  <c r="J319"/>
  <c r="J159"/>
  <c r="J454"/>
  <c r="J135"/>
  <c i="28" r="BK654"/>
  <c r="BK165"/>
  <c r="BK345"/>
  <c r="BK389"/>
  <c r="J778"/>
  <c r="BK276"/>
  <c i="29" r="BK205"/>
  <c r="J272"/>
  <c r="J199"/>
  <c r="BK206"/>
  <c i="30" r="J384"/>
  <c r="J126"/>
  <c i="31" r="J681"/>
  <c r="J388"/>
  <c r="J686"/>
  <c r="BK508"/>
  <c r="BK451"/>
  <c r="BK234"/>
  <c r="J639"/>
  <c r="J452"/>
  <c r="J303"/>
  <c r="J99"/>
  <c r="J789"/>
  <c r="J352"/>
  <c r="BK193"/>
  <c i="32" r="BK116"/>
  <c r="BK101"/>
  <c r="BK93"/>
  <c i="2" r="J104"/>
  <c r="BK466"/>
  <c r="J453"/>
  <c i="1" r="AS66"/>
  <c i="3" r="J217"/>
  <c i="4" r="BK191"/>
  <c i="5" r="J124"/>
  <c i="6" r="BK154"/>
  <c i="7" r="J234"/>
  <c r="BK240"/>
  <c r="BK161"/>
  <c r="BK145"/>
  <c i="9" r="BK279"/>
  <c r="J297"/>
  <c r="J100"/>
  <c i="10" r="J133"/>
  <c i="11" r="BK113"/>
  <c i="12" r="BK298"/>
  <c r="BK108"/>
  <c r="BK233"/>
  <c r="BK367"/>
  <c r="J228"/>
  <c i="13" r="BK225"/>
  <c r="J186"/>
  <c r="BK186"/>
  <c i="14" r="BK231"/>
  <c r="BK193"/>
  <c r="BK152"/>
  <c r="BK216"/>
  <c r="J168"/>
  <c r="BK243"/>
  <c r="J191"/>
  <c r="J126"/>
  <c r="J118"/>
  <c r="J243"/>
  <c r="J239"/>
  <c r="J226"/>
  <c r="J218"/>
  <c r="BK199"/>
  <c r="J183"/>
  <c r="BK168"/>
  <c r="BK155"/>
  <c r="J143"/>
  <c r="J132"/>
  <c i="15" r="BK123"/>
  <c r="J185"/>
  <c i="16" r="J702"/>
  <c r="BK466"/>
  <c r="BK324"/>
  <c r="BK199"/>
  <c r="BK685"/>
  <c r="BK507"/>
  <c r="BK383"/>
  <c r="BK252"/>
  <c r="BK738"/>
  <c r="BK596"/>
  <c r="J472"/>
  <c r="J247"/>
  <c r="BK762"/>
  <c r="BK590"/>
  <c r="BK282"/>
  <c i="17" r="J94"/>
  <c r="BK97"/>
  <c i="18" r="J144"/>
  <c r="J127"/>
  <c r="J131"/>
  <c r="BK109"/>
  <c i="19" r="BK213"/>
  <c r="BK174"/>
  <c r="BK133"/>
  <c r="J179"/>
  <c r="J115"/>
  <c r="BK204"/>
  <c r="J174"/>
  <c r="J230"/>
  <c r="J169"/>
  <c i="20" r="BK91"/>
  <c i="22" r="J225"/>
  <c r="J590"/>
  <c r="BK180"/>
  <c i="23" r="J99"/>
  <c i="24" r="BK140"/>
  <c r="J107"/>
  <c r="J146"/>
  <c i="25" r="BK149"/>
  <c r="J119"/>
  <c i="26" r="J239"/>
  <c r="J139"/>
  <c i="27" r="BK397"/>
  <c r="J438"/>
  <c r="BK243"/>
  <c r="BK590"/>
  <c r="BK189"/>
  <c r="BK487"/>
  <c r="J212"/>
  <c i="28" r="BK235"/>
  <c r="BK370"/>
  <c r="BK794"/>
  <c r="BK264"/>
  <c i="29" r="BK199"/>
  <c r="BK330"/>
  <c i="30" r="J422"/>
  <c r="BK502"/>
  <c r="BK324"/>
  <c i="31" r="BK381"/>
  <c r="BK639"/>
  <c r="J181"/>
  <c r="J710"/>
  <c r="BK921"/>
  <c r="J507"/>
  <c i="32" r="J121"/>
  <c r="J118"/>
  <c r="BK95"/>
  <c i="2" r="BK94"/>
  <c r="J350"/>
  <c i="3" r="J308"/>
  <c r="J326"/>
  <c r="BK373"/>
  <c r="J154"/>
  <c i="4" r="J184"/>
  <c i="5" r="BK124"/>
  <c i="6" r="J175"/>
  <c i="7" r="BK232"/>
  <c r="J236"/>
  <c r="BK166"/>
  <c i="8" r="J97"/>
  <c i="9" r="J234"/>
  <c r="BK139"/>
  <c r="J321"/>
  <c i="10" r="BK114"/>
  <c i="12" r="J385"/>
  <c r="J291"/>
  <c r="J159"/>
  <c r="J317"/>
  <c r="BK270"/>
  <c r="BK122"/>
  <c i="13" r="BK156"/>
  <c i="14" r="J157"/>
  <c r="J220"/>
  <c r="BK149"/>
  <c i="15" r="J123"/>
  <c r="BK155"/>
  <c i="16" r="J596"/>
  <c r="BK406"/>
  <c r="BK164"/>
  <c r="BK697"/>
  <c r="J519"/>
  <c r="BK401"/>
  <c r="BK170"/>
  <c r="J643"/>
  <c r="BK495"/>
  <c r="J235"/>
  <c r="J104"/>
  <c r="J667"/>
  <c r="BK537"/>
  <c r="J140"/>
  <c i="17" r="BK98"/>
  <c i="18" r="BK147"/>
  <c r="BK107"/>
  <c r="BK127"/>
  <c r="BK138"/>
  <c i="19" r="J223"/>
  <c r="J191"/>
  <c r="J148"/>
  <c r="BK127"/>
  <c r="BK211"/>
  <c r="BK153"/>
  <c r="BK130"/>
  <c r="BK201"/>
  <c r="J149"/>
  <c r="BK232"/>
  <c r="BK187"/>
  <c r="J124"/>
  <c i="21" r="J98"/>
  <c i="22" r="BK93"/>
  <c r="J459"/>
  <c r="BK225"/>
  <c i="23" r="BK117"/>
  <c r="BK155"/>
  <c i="24" r="J222"/>
  <c r="BK230"/>
  <c r="BK201"/>
  <c i="25" r="BK137"/>
  <c i="26" r="BK175"/>
  <c r="J222"/>
  <c r="J233"/>
  <c i="27" r="J406"/>
  <c r="BK106"/>
  <c r="J261"/>
  <c r="BK611"/>
  <c r="BK352"/>
  <c r="BK135"/>
  <c r="BK455"/>
  <c r="BK203"/>
  <c i="28" r="BK352"/>
  <c r="BK205"/>
  <c r="J345"/>
  <c r="BK506"/>
  <c i="29" r="BK197"/>
  <c r="J195"/>
  <c i="30" r="BK349"/>
  <c r="J156"/>
  <c r="BK462"/>
  <c i="31" r="J513"/>
  <c r="BK810"/>
  <c r="BK502"/>
  <c r="BK352"/>
  <c r="BK686"/>
  <c r="J431"/>
  <c r="BK249"/>
  <c r="J879"/>
  <c r="BK345"/>
  <c i="32" r="BK105"/>
  <c r="BK118"/>
  <c r="J89"/>
  <c i="1" r="AS81"/>
  <c i="2" r="BK458"/>
  <c r="BK238"/>
  <c i="3" r="BK303"/>
  <c r="BK134"/>
  <c r="J258"/>
  <c r="J141"/>
  <c r="BK340"/>
  <c r="BK212"/>
  <c i="4" r="J159"/>
  <c i="5" r="J153"/>
  <c i="6" r="J91"/>
  <c r="BK161"/>
  <c r="J147"/>
  <c i="7" r="J112"/>
  <c r="J129"/>
  <c r="BK234"/>
  <c r="BK105"/>
  <c i="8" r="BK118"/>
  <c i="9" r="BK207"/>
  <c r="J130"/>
  <c r="J134"/>
  <c r="BK321"/>
  <c r="BK189"/>
  <c i="11" r="BK127"/>
  <c i="12" r="J324"/>
  <c r="BK167"/>
  <c r="J337"/>
  <c r="J122"/>
  <c r="J277"/>
  <c r="J284"/>
  <c r="J182"/>
  <c i="13" r="BK200"/>
  <c r="BK124"/>
  <c r="BK217"/>
  <c i="14" r="BK233"/>
  <c r="BK157"/>
  <c r="BK140"/>
  <c r="J234"/>
  <c r="J204"/>
  <c r="BK159"/>
  <c r="BK240"/>
  <c r="J201"/>
  <c r="J150"/>
  <c r="J125"/>
  <c i="15" r="BK168"/>
  <c r="J168"/>
  <c i="16" r="J655"/>
  <c r="BK513"/>
  <c r="J424"/>
  <c r="BK341"/>
  <c r="BK229"/>
  <c r="BK146"/>
  <c r="BK691"/>
  <c r="J531"/>
  <c r="BK389"/>
  <c r="J306"/>
  <c r="J152"/>
  <c r="J673"/>
  <c r="J566"/>
  <c r="BK395"/>
  <c r="J241"/>
  <c r="J768"/>
  <c r="BK649"/>
  <c r="BK566"/>
  <c r="BK264"/>
  <c r="BK98"/>
  <c i="17" r="J95"/>
  <c i="18" r="BK149"/>
  <c r="J165"/>
  <c r="BK99"/>
  <c r="J138"/>
  <c r="BK122"/>
  <c i="19" r="J217"/>
  <c r="BK189"/>
  <c r="BK145"/>
  <c r="J132"/>
  <c r="J224"/>
  <c r="BK164"/>
  <c r="BK135"/>
  <c r="BK109"/>
  <c r="J189"/>
  <c r="J153"/>
  <c r="J116"/>
  <c r="BK215"/>
  <c r="BK162"/>
  <c r="BK129"/>
  <c r="J110"/>
  <c i="22" r="J264"/>
  <c r="J180"/>
  <c r="BK449"/>
  <c i="23" r="J174"/>
  <c r="J194"/>
  <c i="24" r="BK193"/>
  <c r="BK134"/>
  <c r="J154"/>
  <c r="J213"/>
  <c i="25" r="BK161"/>
  <c r="J108"/>
  <c i="26" r="J115"/>
  <c r="BK91"/>
  <c i="27" r="BK336"/>
  <c r="J535"/>
  <c r="J273"/>
  <c r="J371"/>
  <c r="BK174"/>
  <c r="J401"/>
  <c r="J121"/>
  <c i="28" r="J656"/>
  <c r="BK656"/>
  <c r="J195"/>
  <c r="J429"/>
  <c i="29" r="J206"/>
  <c r="BK201"/>
  <c r="J197"/>
  <c i="30" r="BK234"/>
  <c r="J349"/>
  <c i="31" r="J508"/>
  <c r="BK296"/>
  <c r="J533"/>
  <c r="BK410"/>
  <c r="BK113"/>
  <c r="BK513"/>
  <c r="BK310"/>
  <c r="BK784"/>
  <c r="J157"/>
  <c i="32" r="BK97"/>
  <c r="BK87"/>
  <c i="2" r="BK479"/>
  <c r="BK299"/>
  <c i="1" r="AS72"/>
  <c i="3" r="J108"/>
  <c r="J322"/>
  <c r="J373"/>
  <c r="J336"/>
  <c r="J198"/>
  <c i="4" r="BK147"/>
  <c i="5" r="BK92"/>
  <c i="6" r="J140"/>
  <c r="J126"/>
  <c i="7" r="J187"/>
  <c r="J245"/>
  <c r="J240"/>
  <c r="BK95"/>
  <c i="9" r="J219"/>
  <c r="BK121"/>
  <c r="J145"/>
  <c r="J151"/>
  <c i="11" r="J127"/>
  <c i="12" r="BK337"/>
  <c r="BK228"/>
  <c r="BK312"/>
  <c r="BK101"/>
  <c r="BK291"/>
  <c r="J108"/>
  <c i="13" r="J111"/>
  <c r="BK172"/>
  <c i="14" r="BK237"/>
  <c r="BK203"/>
  <c r="BK180"/>
  <c r="BK144"/>
  <c r="J121"/>
  <c r="J233"/>
  <c r="BK188"/>
  <c r="J119"/>
  <c r="J163"/>
  <c r="BK129"/>
  <c r="J130"/>
  <c i="15" r="J94"/>
  <c r="J129"/>
  <c i="16" r="J543"/>
  <c r="J454"/>
  <c r="J371"/>
  <c r="J288"/>
  <c r="BK187"/>
  <c r="BK702"/>
  <c r="BK560"/>
  <c r="BK454"/>
  <c r="J324"/>
  <c r="BK175"/>
  <c r="BK726"/>
  <c r="J584"/>
  <c r="BK430"/>
  <c r="J223"/>
  <c r="BK750"/>
  <c r="J614"/>
  <c r="J525"/>
  <c r="BK241"/>
  <c i="17" r="BK93"/>
  <c r="BK90"/>
  <c i="18" r="J160"/>
  <c r="BK103"/>
  <c r="J158"/>
  <c r="BK136"/>
  <c r="BK162"/>
  <c i="19" r="J238"/>
  <c r="J209"/>
  <c r="BK177"/>
  <c r="BK142"/>
  <c r="J129"/>
  <c r="BK235"/>
  <c r="BK157"/>
  <c r="J134"/>
  <c r="BK207"/>
  <c r="J182"/>
  <c r="J147"/>
  <c r="BK239"/>
  <c r="J219"/>
  <c r="J150"/>
  <c r="BK123"/>
  <c i="21" r="J97"/>
  <c i="22" r="J255"/>
  <c r="BK264"/>
  <c r="J632"/>
  <c r="BK300"/>
  <c i="23" r="BK208"/>
  <c r="J91"/>
  <c i="24" r="J186"/>
  <c r="J99"/>
  <c r="BK186"/>
  <c r="J193"/>
  <c i="25" r="BK142"/>
  <c r="BK93"/>
  <c i="26" r="BK233"/>
  <c r="BK204"/>
  <c r="BK103"/>
  <c i="27" r="BK401"/>
  <c r="BK553"/>
  <c r="J257"/>
  <c r="J638"/>
  <c r="BK296"/>
  <c r="J503"/>
  <c r="J243"/>
  <c i="28" r="J768"/>
  <c r="J205"/>
  <c r="BK415"/>
  <c r="BK580"/>
  <c r="J91"/>
  <c r="J736"/>
  <c r="J185"/>
  <c i="29" r="J201"/>
  <c r="J198"/>
  <c r="J154"/>
  <c r="BK196"/>
  <c i="30" r="J305"/>
  <c r="BK91"/>
  <c r="BK384"/>
  <c i="31" r="BK534"/>
  <c r="BK303"/>
  <c r="J559"/>
  <c r="J504"/>
  <c r="J397"/>
  <c r="J146"/>
  <c r="J761"/>
  <c r="BK507"/>
  <c r="BK338"/>
  <c r="BK124"/>
  <c r="BK857"/>
  <c r="BK616"/>
  <c r="J331"/>
  <c i="32" r="J112"/>
  <c r="J103"/>
  <c r="J114"/>
  <c i="2" r="J238"/>
  <c r="J248"/>
  <c r="BK192"/>
  <c i="3" r="BK141"/>
  <c r="J228"/>
  <c r="BK115"/>
  <c r="J273"/>
  <c i="4" r="BK159"/>
  <c i="5" r="J155"/>
  <c i="6" r="BK112"/>
  <c r="J112"/>
  <c i="7" r="BK187"/>
  <c r="J170"/>
  <c r="J192"/>
  <c r="J179"/>
  <c i="8" r="J117"/>
  <c i="9" r="BK145"/>
  <c r="BK130"/>
  <c r="J249"/>
  <c i="10" r="BK150"/>
  <c i="11" r="J101"/>
  <c i="12" r="BK284"/>
  <c r="BK150"/>
  <c r="J298"/>
  <c r="BK265"/>
  <c r="J248"/>
  <c i="13" r="J152"/>
  <c r="BK98"/>
  <c i="14" r="BK239"/>
  <c r="J196"/>
  <c r="J170"/>
  <c r="BK242"/>
  <c r="J206"/>
  <c r="J152"/>
  <c r="J231"/>
  <c r="J155"/>
  <c r="BK130"/>
  <c r="BK120"/>
  <c r="J245"/>
  <c r="BK234"/>
  <c r="J223"/>
  <c r="J216"/>
  <c r="BK196"/>
  <c r="J180"/>
  <c r="BK166"/>
  <c r="BK147"/>
  <c r="J140"/>
  <c i="15" r="BK109"/>
  <c r="J155"/>
  <c i="16" r="BK525"/>
  <c r="J377"/>
  <c r="J258"/>
  <c r="BK128"/>
  <c r="BK614"/>
  <c r="BK472"/>
  <c r="J294"/>
  <c r="J691"/>
  <c r="BK543"/>
  <c r="BK347"/>
  <c r="J229"/>
  <c r="J726"/>
  <c r="BK531"/>
  <c r="BK116"/>
  <c i="17" r="J90"/>
  <c i="18" r="J136"/>
  <c r="J95"/>
  <c r="J116"/>
  <c i="19" r="J239"/>
  <c r="BK203"/>
  <c r="BK150"/>
  <c r="BK126"/>
  <c r="J213"/>
  <c r="BK147"/>
  <c r="BK219"/>
  <c r="J158"/>
  <c r="J126"/>
  <c r="J225"/>
  <c r="J156"/>
  <c r="BK132"/>
  <c i="21" r="J96"/>
  <c i="22" r="J188"/>
  <c r="J449"/>
  <c i="23" r="BK204"/>
  <c r="BK174"/>
  <c i="24" r="BK224"/>
  <c r="BK235"/>
  <c i="25" r="BK190"/>
  <c r="J156"/>
  <c i="26" r="BK139"/>
  <c r="J175"/>
  <c i="27" r="J231"/>
  <c r="BK359"/>
  <c r="BK634"/>
  <c r="J336"/>
  <c r="J113"/>
  <c r="J422"/>
  <c r="BK113"/>
  <c i="28" r="J507"/>
  <c r="BK758"/>
  <c r="J727"/>
  <c r="J225"/>
  <c r="J389"/>
  <c i="29" r="BK203"/>
  <c r="BK151"/>
  <c r="J205"/>
  <c i="30" r="BK336"/>
  <c r="BK208"/>
  <c i="31" r="BK533"/>
  <c r="J291"/>
  <c r="BK503"/>
  <c r="J345"/>
  <c r="J590"/>
  <c r="J451"/>
  <c r="BK291"/>
  <c r="J901"/>
  <c r="J375"/>
  <c r="BK205"/>
  <c i="32" r="J107"/>
  <c r="J105"/>
  <c i="2" r="J402"/>
  <c r="J229"/>
  <c r="BK464"/>
  <c r="J299"/>
  <c i="3" r="BK273"/>
  <c r="BK123"/>
  <c r="BK128"/>
  <c r="BK228"/>
  <c i="4" r="J93"/>
  <c i="5" r="J95"/>
  <c i="6" r="BK133"/>
  <c r="J105"/>
  <c i="7" r="J101"/>
  <c r="BK97"/>
  <c r="BK112"/>
  <c r="J161"/>
  <c i="8" r="BK97"/>
  <c i="9" r="BK100"/>
  <c r="J293"/>
  <c r="J279"/>
  <c i="10" r="J114"/>
  <c i="11" r="J107"/>
  <c i="12" r="J270"/>
  <c r="BK354"/>
  <c r="BK136"/>
  <c r="BK216"/>
  <c i="13" r="J217"/>
  <c r="BK235"/>
  <c i="14" r="BK223"/>
  <c r="J137"/>
  <c r="BK210"/>
  <c r="BK138"/>
  <c r="J122"/>
  <c i="15" r="BK137"/>
  <c r="BK139"/>
  <c i="16" r="BK519"/>
  <c r="BK335"/>
  <c r="J211"/>
  <c r="J720"/>
  <c r="J572"/>
  <c r="J430"/>
  <c r="BK288"/>
  <c r="J750"/>
  <c r="BK626"/>
  <c r="J436"/>
  <c r="J252"/>
  <c r="J756"/>
  <c r="J602"/>
  <c r="J270"/>
  <c i="17" r="J96"/>
  <c r="J98"/>
  <c i="18" r="BK151"/>
  <c r="BK160"/>
  <c r="BK167"/>
  <c r="BK114"/>
  <c r="J107"/>
  <c i="19" r="J215"/>
  <c r="J181"/>
  <c r="J135"/>
  <c r="J236"/>
  <c r="J136"/>
  <c r="J226"/>
  <c r="BK186"/>
  <c r="BK110"/>
  <c r="J157"/>
  <c r="BK139"/>
  <c i="20" r="J97"/>
  <c i="22" r="BK336"/>
  <c r="J292"/>
  <c r="BK459"/>
  <c i="23" r="J108"/>
  <c i="24" r="J230"/>
  <c r="J174"/>
  <c r="J245"/>
  <c r="J134"/>
  <c i="25" r="BK156"/>
  <c r="J114"/>
  <c i="26" r="BK245"/>
  <c r="BK197"/>
  <c i="27" r="BK261"/>
  <c r="BK287"/>
  <c r="BK638"/>
  <c r="J287"/>
  <c r="J106"/>
  <c r="J327"/>
  <c i="28" r="BK746"/>
  <c r="BK185"/>
  <c r="J657"/>
  <c r="BK792"/>
  <c r="BK396"/>
  <c i="29" r="J270"/>
  <c r="BK268"/>
  <c r="J202"/>
  <c i="30" r="BK126"/>
  <c r="J336"/>
  <c r="BK305"/>
  <c i="31" r="BK486"/>
  <c r="J135"/>
  <c r="J548"/>
  <c r="BK218"/>
  <c r="J595"/>
  <c r="BK169"/>
  <c r="BK834"/>
  <c r="J486"/>
  <c r="J218"/>
  <c i="32" r="J87"/>
  <c r="J91"/>
  <c i="2" r="BK350"/>
  <c r="J493"/>
  <c r="J151"/>
  <c r="BK402"/>
  <c i="3" r="BK332"/>
  <c r="J212"/>
  <c r="BK336"/>
  <c r="BK101"/>
  <c r="BK288"/>
  <c r="BK108"/>
  <c i="4" r="J147"/>
  <c i="5" r="BK95"/>
  <c i="6" r="BK126"/>
  <c r="J168"/>
  <c i="7" r="BK99"/>
  <c r="J107"/>
  <c r="BK129"/>
  <c r="J162"/>
  <c i="8" r="BK117"/>
  <c i="9" r="BK151"/>
  <c r="J308"/>
  <c r="BK219"/>
  <c r="BK297"/>
  <c r="J114"/>
  <c i="11" r="BK101"/>
  <c i="12" r="J265"/>
  <c r="J358"/>
  <c r="BK182"/>
  <c r="J348"/>
  <c r="BK305"/>
  <c r="J136"/>
  <c i="13" r="J166"/>
  <c r="J156"/>
  <c r="BK178"/>
  <c i="14" r="J238"/>
  <c r="J199"/>
  <c r="J172"/>
  <c r="J133"/>
  <c r="BK220"/>
  <c r="J186"/>
  <c r="BK145"/>
  <c r="J247"/>
  <c r="BK214"/>
  <c r="J144"/>
  <c r="BK126"/>
  <c i="15" r="BK129"/>
  <c r="BK148"/>
  <c i="16" r="J685"/>
  <c r="J549"/>
  <c r="J460"/>
  <c r="BK365"/>
  <c r="J264"/>
  <c r="J181"/>
  <c r="BK655"/>
  <c r="J590"/>
  <c r="J448"/>
  <c r="J335"/>
  <c r="BK181"/>
  <c r="J732"/>
  <c r="J608"/>
  <c r="J466"/>
  <c r="J312"/>
  <c r="BK140"/>
  <c r="J697"/>
  <c r="BK584"/>
  <c r="J187"/>
  <c i="17" r="BK99"/>
  <c r="BK100"/>
  <c i="18" r="J145"/>
  <c r="J148"/>
  <c r="J163"/>
  <c r="BK105"/>
  <c r="J114"/>
  <c i="19" r="J232"/>
  <c r="BK155"/>
  <c r="J139"/>
  <c r="J121"/>
  <c r="J201"/>
  <c r="BK148"/>
  <c r="J123"/>
  <c r="BK205"/>
  <c r="BK181"/>
  <c r="J145"/>
  <c r="BK240"/>
  <c r="BK191"/>
  <c r="BK149"/>
  <c i="21" r="BK97"/>
  <c i="22" r="J152"/>
  <c r="BK409"/>
  <c r="BK216"/>
  <c i="23" r="J126"/>
  <c r="J134"/>
  <c i="24" r="BK154"/>
  <c r="J177"/>
  <c i="25" r="J125"/>
  <c r="BK131"/>
  <c i="26" r="J245"/>
  <c r="BK163"/>
  <c i="27" r="BK471"/>
  <c r="BK371"/>
  <c r="J182"/>
  <c r="J553"/>
  <c r="J196"/>
  <c r="J471"/>
  <c r="J174"/>
  <c i="28" r="BK225"/>
  <c r="BK215"/>
  <c r="J794"/>
  <c r="BK377"/>
  <c i="29" r="BK202"/>
  <c r="J196"/>
  <c i="30" r="J462"/>
  <c r="J260"/>
  <c i="31" r="BK569"/>
  <c r="BK146"/>
  <c r="J539"/>
  <c r="BK359"/>
  <c r="J205"/>
  <c r="J580"/>
  <c r="J381"/>
  <c r="J106"/>
  <c r="BK710"/>
  <c r="J338"/>
  <c i="32" r="BK110"/>
  <c r="J110"/>
  <c i="2" r="BK453"/>
  <c r="J460"/>
  <c r="BK460"/>
  <c i="1" r="AS83"/>
  <c i="3" r="J243"/>
  <c i="4" r="J172"/>
  <c i="5" r="BK155"/>
  <c i="6" r="J183"/>
  <c i="7" r="J175"/>
  <c r="J103"/>
  <c r="J97"/>
  <c i="8" r="J118"/>
  <c i="9" r="BK179"/>
  <c r="J157"/>
  <c r="J207"/>
  <c i="10" r="J150"/>
  <c i="12" r="BK385"/>
  <c r="J305"/>
  <c r="J362"/>
  <c r="J101"/>
  <c r="BK358"/>
  <c r="J233"/>
  <c i="13" r="J208"/>
  <c r="BK111"/>
  <c i="14" r="J240"/>
  <c r="J232"/>
  <c r="J166"/>
  <c r="BK238"/>
  <c r="J214"/>
  <c r="BK177"/>
  <c r="J147"/>
  <c r="BK232"/>
  <c r="J208"/>
  <c r="BK151"/>
  <c r="BK124"/>
  <c r="J120"/>
  <c i="15" r="J139"/>
  <c r="J150"/>
  <c i="16" r="BK714"/>
  <c r="BK477"/>
  <c r="J389"/>
  <c r="BK312"/>
  <c r="J217"/>
  <c r="J98"/>
  <c r="BK602"/>
  <c r="J477"/>
  <c r="BK377"/>
  <c r="BK300"/>
  <c r="J128"/>
  <c r="BK667"/>
  <c r="J554"/>
  <c r="J365"/>
  <c r="BK193"/>
  <c r="BK673"/>
  <c r="BK572"/>
  <c r="BK412"/>
  <c r="J164"/>
  <c i="17" r="J100"/>
  <c r="BK95"/>
  <c i="18" r="BK146"/>
  <c r="BK158"/>
  <c r="BK145"/>
  <c r="J103"/>
  <c r="BK118"/>
  <c i="19" r="BK224"/>
  <c r="J199"/>
  <c r="J160"/>
  <c r="J138"/>
  <c r="BK112"/>
  <c r="J184"/>
  <c r="J146"/>
  <c r="BK119"/>
  <c r="BK223"/>
  <c r="J166"/>
  <c r="J109"/>
  <c r="BK228"/>
  <c r="BK179"/>
  <c r="J133"/>
  <c i="21" r="BK98"/>
  <c i="22" r="J336"/>
  <c r="BK328"/>
  <c i="23" r="BK134"/>
  <c r="J200"/>
  <c r="BK99"/>
  <c i="24" r="BK213"/>
  <c r="BK165"/>
  <c r="J240"/>
  <c r="J152"/>
  <c i="25" r="J101"/>
  <c r="BK125"/>
  <c i="26" r="BK216"/>
  <c r="J91"/>
  <c r="BK239"/>
  <c i="27" r="J487"/>
  <c r="BK159"/>
  <c r="J296"/>
  <c r="BK151"/>
  <c r="J519"/>
  <c r="BK231"/>
  <c r="J590"/>
  <c r="BK343"/>
  <c r="J99"/>
  <c i="28" r="J264"/>
  <c r="J580"/>
  <c r="BK778"/>
  <c r="J254"/>
  <c r="J422"/>
  <c i="29" r="J269"/>
  <c r="J156"/>
  <c r="BK91"/>
  <c r="J271"/>
  <c r="J151"/>
  <c i="30" r="J286"/>
  <c r="BK286"/>
  <c r="BK182"/>
  <c i="31" r="J506"/>
  <c r="J169"/>
  <c r="J534"/>
  <c r="BK478"/>
  <c r="BK331"/>
  <c r="BK99"/>
  <c r="BK559"/>
  <c r="BK405"/>
  <c r="BK181"/>
  <c r="BK901"/>
  <c r="J531"/>
  <c r="J249"/>
  <c i="32" r="J95"/>
  <c r="J116"/>
  <c r="J101"/>
  <c i="19" l="1" r="P183"/>
  <c i="15" r="P174"/>
  <c r="P166"/>
  <c i="24" r="T106"/>
  <c i="15" r="R174"/>
  <c r="R166"/>
  <c i="24" r="R106"/>
  <c r="P106"/>
  <c i="2" r="BK93"/>
  <c r="J93"/>
  <c r="J65"/>
  <c r="BK191"/>
  <c r="J191"/>
  <c r="J66"/>
  <c r="T247"/>
  <c r="BK457"/>
  <c r="J457"/>
  <c r="J69"/>
  <c i="3" r="T93"/>
  <c r="BK127"/>
  <c r="J127"/>
  <c r="J66"/>
  <c r="P158"/>
  <c r="T216"/>
  <c r="BK307"/>
  <c r="J307"/>
  <c r="J69"/>
  <c i="4" r="T90"/>
  <c r="T89"/>
  <c r="T88"/>
  <c i="5" r="R152"/>
  <c r="R90"/>
  <c r="R89"/>
  <c i="6" r="T90"/>
  <c r="T89"/>
  <c r="T88"/>
  <c i="7" r="BK94"/>
  <c r="J94"/>
  <c r="J65"/>
  <c r="T111"/>
  <c r="P231"/>
  <c r="P242"/>
  <c i="8" r="P112"/>
  <c r="P95"/>
  <c r="P94"/>
  <c i="1" r="AU63"/>
  <c i="9" r="P99"/>
  <c r="P133"/>
  <c r="T168"/>
  <c r="P218"/>
  <c r="R296"/>
  <c i="10" r="R96"/>
  <c r="R95"/>
  <c r="R94"/>
  <c i="11" r="T95"/>
  <c r="T94"/>
  <c r="T93"/>
  <c i="12" r="P100"/>
  <c r="T204"/>
  <c r="P232"/>
  <c r="R269"/>
  <c r="BK316"/>
  <c r="J316"/>
  <c r="J73"/>
  <c r="T366"/>
  <c i="13" r="BK97"/>
  <c r="J97"/>
  <c r="J69"/>
  <c r="R155"/>
  <c r="BK189"/>
  <c r="J189"/>
  <c r="J71"/>
  <c i="14" r="P117"/>
  <c r="P123"/>
  <c r="BK128"/>
  <c r="J128"/>
  <c r="J72"/>
  <c r="BK135"/>
  <c r="J135"/>
  <c r="J73"/>
  <c r="BK139"/>
  <c r="J139"/>
  <c r="J74"/>
  <c r="BK142"/>
  <c r="J142"/>
  <c r="J75"/>
  <c r="P148"/>
  <c r="T156"/>
  <c r="R165"/>
  <c r="R174"/>
  <c r="P185"/>
  <c r="R190"/>
  <c r="P198"/>
  <c r="P225"/>
  <c r="P236"/>
  <c i="15" r="T93"/>
  <c r="BK136"/>
  <c r="J136"/>
  <c r="J66"/>
  <c i="16" r="P97"/>
  <c r="P174"/>
  <c r="BK251"/>
  <c r="J251"/>
  <c r="J67"/>
  <c r="P328"/>
  <c r="P405"/>
  <c r="P476"/>
  <c r="BK553"/>
  <c r="J553"/>
  <c r="J71"/>
  <c r="BK630"/>
  <c r="J630"/>
  <c r="J72"/>
  <c r="T701"/>
  <c i="17" r="BK89"/>
  <c r="J89"/>
  <c r="J65"/>
  <c i="18" r="R94"/>
  <c r="P126"/>
  <c r="T135"/>
  <c r="BK157"/>
  <c r="J157"/>
  <c r="J70"/>
  <c i="19" r="T183"/>
  <c r="R188"/>
  <c r="R193"/>
  <c r="R198"/>
  <c r="R222"/>
  <c r="R234"/>
  <c i="20" r="P90"/>
  <c r="P89"/>
  <c r="P88"/>
  <c i="1" r="AU80"/>
  <c i="21" r="BK95"/>
  <c r="J95"/>
  <c r="J69"/>
  <c i="22" r="T92"/>
  <c r="R224"/>
  <c i="23" r="BK90"/>
  <c r="BK89"/>
  <c r="J89"/>
  <c r="J64"/>
  <c r="BK193"/>
  <c r="J193"/>
  <c r="J66"/>
  <c i="24" r="P133"/>
  <c r="BK185"/>
  <c r="J185"/>
  <c r="J71"/>
  <c r="BK207"/>
  <c r="J207"/>
  <c r="J73"/>
  <c r="BK250"/>
  <c r="J250"/>
  <c r="J74"/>
  <c i="25" r="R100"/>
  <c r="P118"/>
  <c r="R160"/>
  <c i="26" r="BK90"/>
  <c r="J90"/>
  <c r="J65"/>
  <c r="P196"/>
  <c i="27" r="T91"/>
  <c r="P265"/>
  <c r="P405"/>
  <c i="28" r="BK90"/>
  <c r="J90"/>
  <c r="J65"/>
  <c r="P791"/>
  <c i="29" r="BK90"/>
  <c r="J90"/>
  <c r="J65"/>
  <c i="30" r="P90"/>
  <c r="P89"/>
  <c r="P88"/>
  <c i="1" r="AU92"/>
  <c i="31" r="R98"/>
  <c r="R217"/>
  <c r="BK295"/>
  <c r="J295"/>
  <c r="J67"/>
  <c r="P409"/>
  <c r="P456"/>
  <c r="T512"/>
  <c r="BK538"/>
  <c r="J538"/>
  <c r="J71"/>
  <c r="BK594"/>
  <c r="J594"/>
  <c r="J72"/>
  <c r="BK685"/>
  <c r="J685"/>
  <c r="J73"/>
  <c r="BK788"/>
  <c r="J788"/>
  <c r="J74"/>
  <c i="2" r="T93"/>
  <c r="R191"/>
  <c r="R247"/>
  <c r="T457"/>
  <c i="3" r="R93"/>
  <c r="R127"/>
  <c r="BK158"/>
  <c r="J158"/>
  <c r="J67"/>
  <c r="BK216"/>
  <c r="J216"/>
  <c r="J68"/>
  <c r="T307"/>
  <c i="4" r="P90"/>
  <c r="P89"/>
  <c r="P88"/>
  <c i="1" r="AU58"/>
  <c i="5" r="BK152"/>
  <c r="J152"/>
  <c r="J67"/>
  <c i="6" r="R90"/>
  <c r="R89"/>
  <c r="R88"/>
  <c i="7" r="T94"/>
  <c r="P111"/>
  <c r="R231"/>
  <c r="R242"/>
  <c i="8" r="R112"/>
  <c r="R95"/>
  <c r="R94"/>
  <c i="9" r="T99"/>
  <c r="T133"/>
  <c r="BK168"/>
  <c r="J168"/>
  <c r="J71"/>
  <c r="T218"/>
  <c r="T296"/>
  <c i="10" r="T96"/>
  <c r="T95"/>
  <c r="T94"/>
  <c i="11" r="P95"/>
  <c r="P94"/>
  <c r="P93"/>
  <c i="1" r="AU67"/>
  <c i="12" r="T100"/>
  <c r="BK204"/>
  <c r="J204"/>
  <c r="J70"/>
  <c r="BK232"/>
  <c r="J232"/>
  <c r="J71"/>
  <c r="T269"/>
  <c r="P316"/>
  <c r="R366"/>
  <c i="13" r="P97"/>
  <c r="P155"/>
  <c r="P189"/>
  <c i="14" r="R117"/>
  <c r="T123"/>
  <c r="T128"/>
  <c r="R135"/>
  <c r="P139"/>
  <c r="R142"/>
  <c r="T148"/>
  <c r="R156"/>
  <c r="T165"/>
  <c r="T174"/>
  <c r="T185"/>
  <c r="P190"/>
  <c r="T198"/>
  <c r="T225"/>
  <c r="T236"/>
  <c i="15" r="P93"/>
  <c r="T136"/>
  <c i="16" r="R97"/>
  <c r="BK174"/>
  <c r="J174"/>
  <c r="J66"/>
  <c r="R251"/>
  <c r="BK328"/>
  <c r="J328"/>
  <c r="J68"/>
  <c r="T405"/>
  <c r="R476"/>
  <c r="R553"/>
  <c r="T630"/>
  <c r="BK701"/>
  <c r="J701"/>
  <c r="J73"/>
  <c i="17" r="P89"/>
  <c r="P88"/>
  <c r="P87"/>
  <c i="1" r="AU77"/>
  <c i="18" r="T94"/>
  <c r="T93"/>
  <c r="T126"/>
  <c r="P135"/>
  <c r="T157"/>
  <c r="T156"/>
  <c i="19" r="P108"/>
  <c r="BK113"/>
  <c r="J113"/>
  <c r="J66"/>
  <c r="BK117"/>
  <c r="J117"/>
  <c r="J67"/>
  <c r="R117"/>
  <c r="P122"/>
  <c r="BK125"/>
  <c r="J125"/>
  <c r="J69"/>
  <c r="R125"/>
  <c r="BK128"/>
  <c r="J128"/>
  <c r="J70"/>
  <c r="R128"/>
  <c r="P131"/>
  <c r="BK154"/>
  <c r="J154"/>
  <c r="J72"/>
  <c r="T154"/>
  <c r="R161"/>
  <c r="BK171"/>
  <c r="J171"/>
  <c r="J76"/>
  <c r="T171"/>
  <c r="R176"/>
  <c r="R180"/>
  <c r="BK188"/>
  <c r="J188"/>
  <c r="J80"/>
  <c r="T188"/>
  <c r="T193"/>
  <c r="P198"/>
  <c r="BK222"/>
  <c r="J222"/>
  <c r="J83"/>
  <c r="BK234"/>
  <c r="J234"/>
  <c r="J84"/>
  <c i="20" r="T90"/>
  <c r="T89"/>
  <c r="T88"/>
  <c i="21" r="T95"/>
  <c r="T94"/>
  <c r="T93"/>
  <c i="22" r="BK92"/>
  <c r="J92"/>
  <c r="J65"/>
  <c r="T224"/>
  <c i="23" r="P90"/>
  <c r="P193"/>
  <c i="24" r="T133"/>
  <c r="T173"/>
  <c r="P185"/>
  <c r="R207"/>
  <c r="T250"/>
  <c i="25" r="P100"/>
  <c r="BK118"/>
  <c r="J118"/>
  <c r="J67"/>
  <c r="T160"/>
  <c i="26" r="T90"/>
  <c r="BK196"/>
  <c r="J196"/>
  <c r="J66"/>
  <c i="27" r="P91"/>
  <c r="P90"/>
  <c r="P89"/>
  <c i="1" r="AU89"/>
  <c i="27" r="R265"/>
  <c r="R405"/>
  <c i="28" r="P90"/>
  <c r="P89"/>
  <c r="P88"/>
  <c i="1" r="AU90"/>
  <c i="28" r="BK791"/>
  <c r="J791"/>
  <c r="J66"/>
  <c i="29" r="P90"/>
  <c r="P89"/>
  <c r="P88"/>
  <c i="1" r="AU91"/>
  <c i="30" r="R90"/>
  <c r="R89"/>
  <c r="R88"/>
  <c i="31" r="T98"/>
  <c r="P217"/>
  <c r="T295"/>
  <c r="BK409"/>
  <c r="J409"/>
  <c r="J68"/>
  <c r="T456"/>
  <c r="BK512"/>
  <c r="J512"/>
  <c r="J70"/>
  <c r="P538"/>
  <c r="T594"/>
  <c r="P685"/>
  <c r="R788"/>
  <c i="32" r="R86"/>
  <c i="2" r="P93"/>
  <c r="T191"/>
  <c r="BK247"/>
  <c r="J247"/>
  <c r="J67"/>
  <c r="P457"/>
  <c i="3" r="P93"/>
  <c r="P127"/>
  <c r="T158"/>
  <c r="R216"/>
  <c r="P307"/>
  <c i="4" r="BK90"/>
  <c r="J90"/>
  <c r="J65"/>
  <c i="5" r="T152"/>
  <c r="T90"/>
  <c r="T89"/>
  <c i="6" r="BK90"/>
  <c r="J90"/>
  <c r="J65"/>
  <c i="7" r="R94"/>
  <c r="BK111"/>
  <c r="J111"/>
  <c r="J66"/>
  <c r="BK231"/>
  <c r="J231"/>
  <c r="J69"/>
  <c r="BK242"/>
  <c r="J242"/>
  <c r="J70"/>
  <c i="8" r="T112"/>
  <c r="T95"/>
  <c r="T94"/>
  <c i="9" r="BK99"/>
  <c r="J99"/>
  <c r="J69"/>
  <c r="BK133"/>
  <c r="J133"/>
  <c r="J70"/>
  <c r="R168"/>
  <c r="R218"/>
  <c r="P296"/>
  <c i="10" r="P96"/>
  <c r="P95"/>
  <c r="P94"/>
  <c i="1" r="AU65"/>
  <c i="11" r="BK95"/>
  <c r="J95"/>
  <c r="J69"/>
  <c i="12" r="R100"/>
  <c r="P204"/>
  <c r="T232"/>
  <c r="BK269"/>
  <c r="J269"/>
  <c r="J72"/>
  <c r="R316"/>
  <c r="BK366"/>
  <c r="J366"/>
  <c r="J74"/>
  <c i="13" r="R97"/>
  <c r="BK155"/>
  <c r="J155"/>
  <c r="J70"/>
  <c r="T189"/>
  <c i="14" r="T117"/>
  <c r="R123"/>
  <c r="R128"/>
  <c r="T135"/>
  <c r="T139"/>
  <c r="T142"/>
  <c r="R148"/>
  <c r="P156"/>
  <c r="P165"/>
  <c r="P174"/>
  <c r="BK185"/>
  <c r="J185"/>
  <c r="J84"/>
  <c r="T190"/>
  <c r="R198"/>
  <c r="R225"/>
  <c r="R236"/>
  <c i="15" r="R93"/>
  <c r="P136"/>
  <c i="16" r="T97"/>
  <c r="R174"/>
  <c r="T251"/>
  <c r="R328"/>
  <c r="R405"/>
  <c r="BK476"/>
  <c r="J476"/>
  <c r="J70"/>
  <c r="T553"/>
  <c r="R630"/>
  <c r="P701"/>
  <c i="17" r="T89"/>
  <c r="T88"/>
  <c r="T87"/>
  <c i="18" r="P94"/>
  <c r="P93"/>
  <c r="R126"/>
  <c r="R135"/>
  <c r="R157"/>
  <c r="R156"/>
  <c i="19" r="R108"/>
  <c r="P113"/>
  <c r="T113"/>
  <c r="T117"/>
  <c r="R122"/>
  <c r="P125"/>
  <c r="T125"/>
  <c r="P128"/>
  <c r="T128"/>
  <c r="T131"/>
  <c r="R154"/>
  <c r="P161"/>
  <c r="R171"/>
  <c r="P176"/>
  <c r="T176"/>
  <c r="BK180"/>
  <c r="J180"/>
  <c r="J78"/>
  <c r="T180"/>
  <c r="P193"/>
  <c r="T198"/>
  <c r="P222"/>
  <c r="P234"/>
  <c i="20" r="R90"/>
  <c r="R89"/>
  <c r="R88"/>
  <c i="21" r="R95"/>
  <c r="R94"/>
  <c r="R93"/>
  <c i="22" r="P92"/>
  <c r="P224"/>
  <c i="23" r="T90"/>
  <c r="T89"/>
  <c r="T88"/>
  <c r="T193"/>
  <c i="24" r="BK133"/>
  <c r="J133"/>
  <c r="J68"/>
  <c r="R173"/>
  <c r="T185"/>
  <c r="T207"/>
  <c r="R250"/>
  <c i="25" r="BK100"/>
  <c r="J100"/>
  <c r="J66"/>
  <c r="R118"/>
  <c r="BK160"/>
  <c r="J160"/>
  <c r="J68"/>
  <c i="26" r="P90"/>
  <c r="P89"/>
  <c r="P88"/>
  <c i="1" r="AU88"/>
  <c i="26" r="T196"/>
  <c i="27" r="R91"/>
  <c r="R90"/>
  <c r="R89"/>
  <c r="T265"/>
  <c r="BK405"/>
  <c r="J405"/>
  <c r="J67"/>
  <c i="28" r="T90"/>
  <c r="R791"/>
  <c i="29" r="R90"/>
  <c r="R89"/>
  <c r="R88"/>
  <c i="30" r="T90"/>
  <c r="T89"/>
  <c r="T88"/>
  <c i="31" r="BK98"/>
  <c r="J98"/>
  <c r="J65"/>
  <c r="BK217"/>
  <c r="J217"/>
  <c r="J66"/>
  <c r="R295"/>
  <c r="R409"/>
  <c r="R456"/>
  <c r="R512"/>
  <c r="T538"/>
  <c r="R594"/>
  <c r="R685"/>
  <c r="P788"/>
  <c i="32" r="BK86"/>
  <c r="J86"/>
  <c r="J61"/>
  <c r="P86"/>
  <c r="BK100"/>
  <c r="J100"/>
  <c r="J62"/>
  <c r="R100"/>
  <c r="BK109"/>
  <c r="J109"/>
  <c r="J63"/>
  <c r="R109"/>
  <c i="2" r="R93"/>
  <c r="R92"/>
  <c r="R91"/>
  <c r="P191"/>
  <c r="P247"/>
  <c r="R457"/>
  <c i="3" r="BK93"/>
  <c r="BK92"/>
  <c r="J92"/>
  <c r="J64"/>
  <c r="T127"/>
  <c r="R158"/>
  <c r="P216"/>
  <c r="R307"/>
  <c i="4" r="R90"/>
  <c r="R89"/>
  <c r="R88"/>
  <c i="5" r="P152"/>
  <c r="P90"/>
  <c r="P89"/>
  <c i="1" r="AU59"/>
  <c i="6" r="P90"/>
  <c r="P89"/>
  <c r="P88"/>
  <c i="1" r="AU60"/>
  <c i="7" r="P94"/>
  <c r="P93"/>
  <c r="P92"/>
  <c i="1" r="AU61"/>
  <c i="7" r="R111"/>
  <c r="T231"/>
  <c r="T242"/>
  <c i="8" r="BK112"/>
  <c r="J112"/>
  <c r="J70"/>
  <c i="9" r="R99"/>
  <c r="R133"/>
  <c r="P168"/>
  <c r="BK218"/>
  <c r="J218"/>
  <c r="J72"/>
  <c r="BK296"/>
  <c r="J296"/>
  <c r="J73"/>
  <c i="10" r="BK96"/>
  <c r="J96"/>
  <c r="J69"/>
  <c i="11" r="R95"/>
  <c r="R94"/>
  <c r="R93"/>
  <c i="12" r="BK100"/>
  <c r="J100"/>
  <c r="J69"/>
  <c r="R204"/>
  <c r="R232"/>
  <c r="P269"/>
  <c r="T316"/>
  <c r="P366"/>
  <c i="13" r="T97"/>
  <c r="T96"/>
  <c r="T95"/>
  <c r="T155"/>
  <c r="R189"/>
  <c i="14" r="BK117"/>
  <c r="J117"/>
  <c r="J70"/>
  <c r="BK123"/>
  <c r="J123"/>
  <c r="J71"/>
  <c r="P128"/>
  <c r="P135"/>
  <c r="R139"/>
  <c r="P142"/>
  <c r="BK148"/>
  <c r="J148"/>
  <c r="J77"/>
  <c r="BK156"/>
  <c r="J156"/>
  <c r="J79"/>
  <c r="BK165"/>
  <c r="J165"/>
  <c r="J80"/>
  <c r="BK174"/>
  <c r="J174"/>
  <c r="J81"/>
  <c r="R185"/>
  <c r="BK190"/>
  <c r="J190"/>
  <c r="J85"/>
  <c r="BK198"/>
  <c r="J198"/>
  <c r="J87"/>
  <c r="BK225"/>
  <c r="J225"/>
  <c r="J88"/>
  <c r="BK236"/>
  <c r="J236"/>
  <c r="J89"/>
  <c i="15" r="BK93"/>
  <c r="J93"/>
  <c r="J65"/>
  <c r="R136"/>
  <c i="16" r="BK97"/>
  <c r="T174"/>
  <c r="P251"/>
  <c r="T328"/>
  <c r="BK405"/>
  <c r="J405"/>
  <c r="J69"/>
  <c r="T476"/>
  <c r="P553"/>
  <c r="P630"/>
  <c r="R701"/>
  <c i="17" r="R89"/>
  <c r="R88"/>
  <c r="R87"/>
  <c i="18" r="BK94"/>
  <c r="J94"/>
  <c r="J65"/>
  <c r="BK126"/>
  <c r="J126"/>
  <c r="J66"/>
  <c r="BK135"/>
  <c r="J135"/>
  <c r="J67"/>
  <c r="P157"/>
  <c r="P156"/>
  <c i="19" r="BK108"/>
  <c r="J108"/>
  <c r="J65"/>
  <c r="T108"/>
  <c r="R113"/>
  <c r="P117"/>
  <c r="BK122"/>
  <c r="J122"/>
  <c r="J68"/>
  <c r="T122"/>
  <c r="BK131"/>
  <c r="J131"/>
  <c r="J71"/>
  <c r="R131"/>
  <c r="P154"/>
  <c r="BK161"/>
  <c r="J161"/>
  <c r="J74"/>
  <c r="T161"/>
  <c r="P171"/>
  <c r="BK176"/>
  <c r="J176"/>
  <c r="J77"/>
  <c r="P180"/>
  <c r="BK183"/>
  <c r="J183"/>
  <c r="J79"/>
  <c r="R183"/>
  <c r="P188"/>
  <c r="BK193"/>
  <c r="J193"/>
  <c r="J81"/>
  <c r="BK198"/>
  <c r="J198"/>
  <c r="J82"/>
  <c r="T222"/>
  <c r="T234"/>
  <c i="20" r="BK90"/>
  <c r="J90"/>
  <c r="J65"/>
  <c i="21" r="P95"/>
  <c r="P94"/>
  <c r="P93"/>
  <c i="1" r="AU82"/>
  <c i="22" r="R92"/>
  <c r="R91"/>
  <c r="R90"/>
  <c r="BK224"/>
  <c r="J224"/>
  <c r="J66"/>
  <c i="23" r="R90"/>
  <c r="R89"/>
  <c r="R88"/>
  <c r="R193"/>
  <c i="24" r="R133"/>
  <c r="P173"/>
  <c r="R185"/>
  <c r="P207"/>
  <c r="P250"/>
  <c i="25" r="T100"/>
  <c r="T118"/>
  <c r="P160"/>
  <c i="26" r="R90"/>
  <c r="R89"/>
  <c r="R88"/>
  <c r="R196"/>
  <c i="27" r="BK91"/>
  <c r="J91"/>
  <c r="J65"/>
  <c r="BK265"/>
  <c r="J265"/>
  <c r="J66"/>
  <c r="T405"/>
  <c i="28" r="R90"/>
  <c r="R89"/>
  <c r="R88"/>
  <c r="T791"/>
  <c i="29" r="T90"/>
  <c r="T89"/>
  <c r="T88"/>
  <c i="30" r="BK90"/>
  <c r="J90"/>
  <c r="J65"/>
  <c i="31" r="P98"/>
  <c r="T217"/>
  <c r="P295"/>
  <c r="T409"/>
  <c r="BK456"/>
  <c r="J456"/>
  <c r="J69"/>
  <c r="P512"/>
  <c r="R538"/>
  <c r="P594"/>
  <c r="T685"/>
  <c r="T788"/>
  <c i="32" r="T86"/>
  <c r="P100"/>
  <c r="T100"/>
  <c r="P109"/>
  <c r="T109"/>
  <c i="2" r="BK401"/>
  <c r="J401"/>
  <c r="J68"/>
  <c i="5" r="BK91"/>
  <c r="J91"/>
  <c r="J65"/>
  <c i="14" r="BK154"/>
  <c r="J154"/>
  <c r="J78"/>
  <c i="15" r="BK174"/>
  <c r="J174"/>
  <c r="J69"/>
  <c i="20" r="BK102"/>
  <c r="J102"/>
  <c r="J66"/>
  <c i="24" r="BK200"/>
  <c r="J200"/>
  <c r="J72"/>
  <c i="29" r="BK329"/>
  <c r="J329"/>
  <c r="J66"/>
  <c i="5" r="BK94"/>
  <c r="J94"/>
  <c r="J66"/>
  <c i="7" r="BK191"/>
  <c r="J191"/>
  <c r="J67"/>
  <c i="18" r="BK153"/>
  <c r="J153"/>
  <c r="J68"/>
  <c i="22" r="BK589"/>
  <c r="J589"/>
  <c r="J67"/>
  <c r="BK639"/>
  <c r="J639"/>
  <c r="J68"/>
  <c i="4" r="BK190"/>
  <c r="J190"/>
  <c r="J66"/>
  <c i="6" r="BK182"/>
  <c r="J182"/>
  <c r="J66"/>
  <c i="7" r="BK196"/>
  <c r="J196"/>
  <c r="J68"/>
  <c i="14" r="BK182"/>
  <c r="J182"/>
  <c r="J83"/>
  <c i="15" r="BK167"/>
  <c r="J167"/>
  <c r="J68"/>
  <c i="19" r="BK159"/>
  <c r="J159"/>
  <c r="J73"/>
  <c r="BK168"/>
  <c r="J168"/>
  <c r="J75"/>
  <c i="24" r="BK126"/>
  <c r="J126"/>
  <c r="J67"/>
  <c r="BK173"/>
  <c r="J173"/>
  <c r="J69"/>
  <c i="25" r="BK92"/>
  <c r="J92"/>
  <c r="J65"/>
  <c i="10" r="BK149"/>
  <c r="J149"/>
  <c r="J70"/>
  <c i="14" r="BK146"/>
  <c r="J146"/>
  <c r="J76"/>
  <c r="BK179"/>
  <c r="J179"/>
  <c r="J82"/>
  <c r="BK195"/>
  <c r="J195"/>
  <c r="J86"/>
  <c r="BK249"/>
  <c r="J249"/>
  <c r="J90"/>
  <c i="24" r="BK98"/>
  <c r="J98"/>
  <c r="J65"/>
  <c r="BK106"/>
  <c r="J106"/>
  <c r="J66"/>
  <c i="30" r="BK503"/>
  <c r="J503"/>
  <c r="J66"/>
  <c i="32" r="BK120"/>
  <c r="J120"/>
  <c r="J64"/>
  <c r="F55"/>
  <c r="BE101"/>
  <c r="BE110"/>
  <c r="BE112"/>
  <c r="BE118"/>
  <c r="BE99"/>
  <c r="BE103"/>
  <c r="BE121"/>
  <c r="BE93"/>
  <c r="BE97"/>
  <c r="BE105"/>
  <c r="E48"/>
  <c r="J52"/>
  <c r="BE87"/>
  <c r="BE89"/>
  <c r="BE91"/>
  <c r="BE95"/>
  <c r="BE107"/>
  <c r="BE114"/>
  <c r="BE116"/>
  <c i="31" r="F59"/>
  <c r="BE106"/>
  <c r="BE124"/>
  <c r="BE135"/>
  <c r="BE234"/>
  <c r="BE291"/>
  <c r="BE296"/>
  <c r="BE310"/>
  <c r="BE317"/>
  <c r="BE352"/>
  <c r="BE359"/>
  <c r="BE366"/>
  <c r="BE388"/>
  <c r="BE405"/>
  <c r="BE410"/>
  <c r="BE451"/>
  <c r="BE457"/>
  <c r="BE504"/>
  <c r="BE513"/>
  <c r="BE533"/>
  <c r="BE534"/>
  <c r="BE559"/>
  <c r="BE580"/>
  <c r="BE661"/>
  <c r="BE681"/>
  <c r="BE736"/>
  <c r="BE810"/>
  <c r="BE834"/>
  <c r="BE857"/>
  <c r="BE879"/>
  <c r="BE901"/>
  <c r="BE921"/>
  <c r="E84"/>
  <c r="BE169"/>
  <c r="BE193"/>
  <c r="BE218"/>
  <c r="BE277"/>
  <c r="BE338"/>
  <c r="BE345"/>
  <c r="BE478"/>
  <c r="BE486"/>
  <c r="BE501"/>
  <c r="BE508"/>
  <c r="BE531"/>
  <c r="BE616"/>
  <c r="BE710"/>
  <c r="J90"/>
  <c r="BE146"/>
  <c r="BE263"/>
  <c r="BE303"/>
  <c r="BE331"/>
  <c r="BE375"/>
  <c r="BE381"/>
  <c r="BE452"/>
  <c r="BE507"/>
  <c r="BE569"/>
  <c r="BE761"/>
  <c r="BE789"/>
  <c r="BE99"/>
  <c r="BE113"/>
  <c r="BE157"/>
  <c r="BE181"/>
  <c r="BE205"/>
  <c r="BE249"/>
  <c r="BE324"/>
  <c r="BE397"/>
  <c r="BE431"/>
  <c r="BE502"/>
  <c r="BE503"/>
  <c r="BE506"/>
  <c r="BE522"/>
  <c r="BE539"/>
  <c r="BE548"/>
  <c r="BE590"/>
  <c r="BE595"/>
  <c r="BE639"/>
  <c r="BE686"/>
  <c r="BE784"/>
  <c i="30" r="E50"/>
  <c r="F85"/>
  <c r="BE208"/>
  <c r="BE234"/>
  <c r="BE286"/>
  <c r="BE336"/>
  <c r="BE504"/>
  <c r="BE91"/>
  <c r="BE349"/>
  <c r="BE384"/>
  <c r="BE422"/>
  <c r="BE462"/>
  <c r="BE156"/>
  <c r="BE305"/>
  <c r="BE502"/>
  <c r="J56"/>
  <c r="BE126"/>
  <c r="BE182"/>
  <c r="BE260"/>
  <c r="BE324"/>
  <c i="29" r="E76"/>
  <c r="BE200"/>
  <c r="BE269"/>
  <c r="BE271"/>
  <c r="BE272"/>
  <c r="BE330"/>
  <c r="J56"/>
  <c r="BE91"/>
  <c r="BE151"/>
  <c r="BE197"/>
  <c r="BE202"/>
  <c r="BE203"/>
  <c r="BE205"/>
  <c r="BE207"/>
  <c r="F85"/>
  <c r="BE156"/>
  <c r="BE195"/>
  <c r="BE196"/>
  <c r="BE198"/>
  <c r="BE199"/>
  <c r="BE201"/>
  <c r="BE204"/>
  <c r="BE206"/>
  <c r="BE268"/>
  <c r="BE270"/>
  <c r="BE152"/>
  <c r="BE154"/>
  <c i="28" r="J82"/>
  <c r="BE215"/>
  <c r="BE254"/>
  <c r="BE345"/>
  <c r="BE403"/>
  <c r="BE507"/>
  <c r="BE654"/>
  <c r="BE656"/>
  <c r="BE657"/>
  <c r="BE768"/>
  <c r="BE778"/>
  <c r="BE792"/>
  <c r="BE794"/>
  <c r="E50"/>
  <c r="BE195"/>
  <c r="BE205"/>
  <c r="BE264"/>
  <c r="BE276"/>
  <c r="BE352"/>
  <c r="BE506"/>
  <c r="BE746"/>
  <c r="F59"/>
  <c r="BE91"/>
  <c r="BE165"/>
  <c r="BE185"/>
  <c r="BE225"/>
  <c r="BE235"/>
  <c r="BE245"/>
  <c r="BE389"/>
  <c r="BE580"/>
  <c r="BE727"/>
  <c r="BE736"/>
  <c r="BE370"/>
  <c r="BE377"/>
  <c r="BE396"/>
  <c r="BE415"/>
  <c r="BE422"/>
  <c r="BE429"/>
  <c r="BE758"/>
  <c i="27" r="J83"/>
  <c r="BE99"/>
  <c r="BE151"/>
  <c r="BE159"/>
  <c r="BE243"/>
  <c r="BE257"/>
  <c r="BE296"/>
  <c r="BE310"/>
  <c r="BE327"/>
  <c r="BE336"/>
  <c r="BE397"/>
  <c r="BE438"/>
  <c r="BE535"/>
  <c r="BE569"/>
  <c r="F59"/>
  <c r="BE92"/>
  <c r="BE142"/>
  <c r="BE203"/>
  <c r="BE266"/>
  <c r="BE273"/>
  <c r="BE359"/>
  <c r="BE383"/>
  <c r="BE422"/>
  <c r="BE471"/>
  <c r="BE590"/>
  <c r="BE611"/>
  <c r="BE634"/>
  <c r="BE638"/>
  <c r="BE121"/>
  <c r="BE128"/>
  <c r="BE182"/>
  <c r="BE231"/>
  <c r="BE261"/>
  <c r="BE343"/>
  <c r="BE401"/>
  <c r="BE406"/>
  <c r="BE454"/>
  <c r="BE455"/>
  <c r="BE487"/>
  <c r="BE503"/>
  <c r="E50"/>
  <c r="BE106"/>
  <c r="BE113"/>
  <c r="BE135"/>
  <c r="BE165"/>
  <c r="BE174"/>
  <c r="BE189"/>
  <c r="BE196"/>
  <c r="BE212"/>
  <c r="BE219"/>
  <c r="BE280"/>
  <c r="BE287"/>
  <c r="BE304"/>
  <c r="BE319"/>
  <c r="BE352"/>
  <c r="BE371"/>
  <c r="BE519"/>
  <c r="BE553"/>
  <c i="25" r="BK91"/>
  <c r="BK90"/>
  <c r="J90"/>
  <c i="26" r="J56"/>
  <c r="E76"/>
  <c r="F85"/>
  <c r="BE91"/>
  <c r="BE115"/>
  <c r="BE127"/>
  <c r="BE210"/>
  <c r="BE216"/>
  <c r="BE139"/>
  <c r="BE151"/>
  <c r="BE163"/>
  <c r="BE175"/>
  <c r="BE197"/>
  <c r="BE204"/>
  <c r="BE222"/>
  <c r="BE233"/>
  <c r="BE103"/>
  <c r="BE239"/>
  <c r="BE245"/>
  <c i="25" r="BE108"/>
  <c r="BE125"/>
  <c r="BE149"/>
  <c r="BE156"/>
  <c r="BE161"/>
  <c r="E50"/>
  <c r="F87"/>
  <c r="BE93"/>
  <c r="BE101"/>
  <c r="BE142"/>
  <c r="BE176"/>
  <c r="BE119"/>
  <c r="BE131"/>
  <c r="BE137"/>
  <c r="J56"/>
  <c r="BE114"/>
  <c r="BE190"/>
  <c i="24" r="BE193"/>
  <c r="BE245"/>
  <c r="BE253"/>
  <c i="23" r="BK88"/>
  <c r="J88"/>
  <c r="J90"/>
  <c r="J65"/>
  <c i="24" r="E50"/>
  <c r="J56"/>
  <c r="BE99"/>
  <c r="BE127"/>
  <c r="BE140"/>
  <c r="BE146"/>
  <c r="BE154"/>
  <c r="BE208"/>
  <c r="F59"/>
  <c r="BE107"/>
  <c r="BE118"/>
  <c r="BE134"/>
  <c r="BE152"/>
  <c r="BE165"/>
  <c r="BE174"/>
  <c r="BE177"/>
  <c r="BE186"/>
  <c r="BE201"/>
  <c r="BE213"/>
  <c r="BE230"/>
  <c r="BE235"/>
  <c r="BE222"/>
  <c r="BE224"/>
  <c r="BE228"/>
  <c r="BE240"/>
  <c r="BE251"/>
  <c i="23" r="J56"/>
  <c r="F59"/>
  <c r="BE208"/>
  <c r="BE108"/>
  <c r="BE134"/>
  <c r="BE142"/>
  <c r="BE155"/>
  <c r="BE204"/>
  <c r="E76"/>
  <c r="BE99"/>
  <c r="BE174"/>
  <c r="BE200"/>
  <c r="BE91"/>
  <c r="BE117"/>
  <c r="BE126"/>
  <c r="BE194"/>
  <c i="22" r="E50"/>
  <c r="BE180"/>
  <c r="BE225"/>
  <c r="BE255"/>
  <c r="BE264"/>
  <c r="BE328"/>
  <c r="BE379"/>
  <c r="BE590"/>
  <c r="BE632"/>
  <c r="BE640"/>
  <c r="J84"/>
  <c r="BE152"/>
  <c r="BE188"/>
  <c r="BE216"/>
  <c r="BE300"/>
  <c r="BE336"/>
  <c r="BE93"/>
  <c r="BE122"/>
  <c r="BE368"/>
  <c r="BE459"/>
  <c r="BE523"/>
  <c r="F59"/>
  <c r="BE292"/>
  <c r="BE409"/>
  <c r="BE419"/>
  <c r="BE449"/>
  <c i="20" r="BK89"/>
  <c r="BK88"/>
  <c r="J88"/>
  <c i="21" r="BE96"/>
  <c r="BE98"/>
  <c r="J60"/>
  <c r="F63"/>
  <c r="E52"/>
  <c r="BE97"/>
  <c i="20" r="F59"/>
  <c r="E50"/>
  <c r="BE103"/>
  <c r="J82"/>
  <c r="BE91"/>
  <c r="BE97"/>
  <c i="19" r="F59"/>
  <c r="E94"/>
  <c r="BE111"/>
  <c r="BE112"/>
  <c r="BE114"/>
  <c r="BE115"/>
  <c r="BE127"/>
  <c r="BE137"/>
  <c r="BE148"/>
  <c r="BE153"/>
  <c r="BE162"/>
  <c r="BE164"/>
  <c r="BE169"/>
  <c r="BE174"/>
  <c r="BE181"/>
  <c r="BE182"/>
  <c r="BE184"/>
  <c r="BE199"/>
  <c r="BE203"/>
  <c r="BE204"/>
  <c r="BE205"/>
  <c r="BE207"/>
  <c r="BE211"/>
  <c r="BE213"/>
  <c r="BE221"/>
  <c r="BE223"/>
  <c r="BE224"/>
  <c r="BE225"/>
  <c r="BE238"/>
  <c r="BE240"/>
  <c r="J100"/>
  <c r="BE126"/>
  <c r="BE133"/>
  <c r="BE134"/>
  <c r="BE135"/>
  <c r="BE136"/>
  <c r="BE138"/>
  <c r="BE141"/>
  <c r="BE142"/>
  <c r="BE143"/>
  <c r="BE150"/>
  <c r="BE151"/>
  <c r="BE152"/>
  <c r="BE156"/>
  <c r="BE157"/>
  <c r="BE166"/>
  <c r="BE172"/>
  <c r="BE177"/>
  <c r="BE191"/>
  <c r="BE194"/>
  <c r="BE196"/>
  <c r="BE220"/>
  <c r="BE232"/>
  <c r="BE235"/>
  <c r="BE236"/>
  <c r="BE237"/>
  <c r="BE239"/>
  <c r="BE116"/>
  <c r="BE120"/>
  <c r="BE130"/>
  <c r="BE132"/>
  <c r="BE139"/>
  <c r="BE140"/>
  <c r="BE144"/>
  <c r="BE145"/>
  <c r="BE146"/>
  <c r="BE149"/>
  <c r="BE155"/>
  <c r="BE179"/>
  <c r="BE186"/>
  <c r="BE187"/>
  <c r="BE189"/>
  <c r="BE201"/>
  <c r="BE215"/>
  <c r="BE217"/>
  <c r="BE219"/>
  <c r="BE226"/>
  <c r="BE109"/>
  <c r="BE110"/>
  <c r="BE118"/>
  <c r="BE119"/>
  <c r="BE121"/>
  <c r="BE123"/>
  <c r="BE124"/>
  <c r="BE129"/>
  <c r="BE147"/>
  <c r="BE158"/>
  <c r="BE160"/>
  <c r="BE209"/>
  <c r="BE227"/>
  <c r="BE228"/>
  <c r="BE230"/>
  <c i="18" r="E50"/>
  <c r="J56"/>
  <c r="F89"/>
  <c r="BE99"/>
  <c r="BE114"/>
  <c r="BE127"/>
  <c r="BE131"/>
  <c r="BE139"/>
  <c r="BE147"/>
  <c r="BE116"/>
  <c r="BE138"/>
  <c r="BE140"/>
  <c r="BE141"/>
  <c r="BE144"/>
  <c r="BE160"/>
  <c r="BE163"/>
  <c r="BE165"/>
  <c r="BE103"/>
  <c r="BE109"/>
  <c r="BE118"/>
  <c r="BE136"/>
  <c r="BE145"/>
  <c r="BE146"/>
  <c r="BE148"/>
  <c r="BE149"/>
  <c r="BE151"/>
  <c r="BE162"/>
  <c r="BE167"/>
  <c r="BE95"/>
  <c r="BE105"/>
  <c r="BE107"/>
  <c r="BE122"/>
  <c r="BE154"/>
  <c r="BE158"/>
  <c i="16" r="J97"/>
  <c r="J65"/>
  <c i="17" r="J81"/>
  <c r="BE90"/>
  <c r="BE94"/>
  <c r="BE97"/>
  <c r="E50"/>
  <c r="F84"/>
  <c r="BE91"/>
  <c r="BE92"/>
  <c r="BE99"/>
  <c r="BE93"/>
  <c r="BE100"/>
  <c r="BE101"/>
  <c r="BE95"/>
  <c r="BE96"/>
  <c r="BE98"/>
  <c i="16" r="E83"/>
  <c r="J89"/>
  <c r="BE128"/>
  <c r="BE134"/>
  <c r="BE146"/>
  <c r="BE152"/>
  <c r="BE181"/>
  <c r="BE211"/>
  <c r="BE235"/>
  <c r="BE247"/>
  <c r="BE258"/>
  <c r="BE270"/>
  <c r="BE288"/>
  <c r="BE371"/>
  <c r="BE383"/>
  <c r="BE395"/>
  <c r="BE442"/>
  <c r="BE460"/>
  <c r="BE483"/>
  <c r="BE513"/>
  <c r="BE519"/>
  <c r="BE543"/>
  <c r="BE549"/>
  <c r="BE596"/>
  <c r="BE608"/>
  <c r="BE631"/>
  <c r="BE637"/>
  <c r="BE685"/>
  <c r="BE702"/>
  <c r="BE738"/>
  <c r="BE744"/>
  <c r="BE750"/>
  <c r="BE762"/>
  <c r="BE768"/>
  <c r="BE122"/>
  <c r="BE164"/>
  <c r="BE175"/>
  <c r="BE282"/>
  <c r="BE294"/>
  <c r="BE341"/>
  <c r="BE353"/>
  <c r="BE365"/>
  <c r="BE389"/>
  <c r="BE401"/>
  <c r="BE406"/>
  <c r="BE418"/>
  <c r="BE436"/>
  <c r="BE448"/>
  <c r="BE454"/>
  <c r="BE477"/>
  <c r="BE507"/>
  <c r="BE614"/>
  <c r="BE649"/>
  <c r="BE679"/>
  <c r="BE697"/>
  <c r="BE708"/>
  <c r="BE756"/>
  <c i="15" r="BK166"/>
  <c i="16" r="BE98"/>
  <c r="BE110"/>
  <c r="BE140"/>
  <c r="BE158"/>
  <c r="BE170"/>
  <c r="BE187"/>
  <c r="BE193"/>
  <c r="BE199"/>
  <c r="BE217"/>
  <c r="BE223"/>
  <c r="BE229"/>
  <c r="BE241"/>
  <c r="BE264"/>
  <c r="BE300"/>
  <c r="BE306"/>
  <c r="BE312"/>
  <c r="BE466"/>
  <c r="BE489"/>
  <c r="BE495"/>
  <c r="BE501"/>
  <c r="BE525"/>
  <c r="BE531"/>
  <c r="BE578"/>
  <c r="BE590"/>
  <c r="BE620"/>
  <c r="BE661"/>
  <c r="BE667"/>
  <c r="BE673"/>
  <c r="BE714"/>
  <c r="BE720"/>
  <c r="BE732"/>
  <c r="F59"/>
  <c r="BE104"/>
  <c r="BE116"/>
  <c r="BE205"/>
  <c r="BE252"/>
  <c r="BE276"/>
  <c r="BE318"/>
  <c r="BE324"/>
  <c r="BE329"/>
  <c r="BE335"/>
  <c r="BE347"/>
  <c r="BE359"/>
  <c r="BE377"/>
  <c r="BE412"/>
  <c r="BE424"/>
  <c r="BE430"/>
  <c r="BE472"/>
  <c r="BE537"/>
  <c r="BE554"/>
  <c r="BE560"/>
  <c r="BE566"/>
  <c r="BE572"/>
  <c r="BE584"/>
  <c r="BE602"/>
  <c r="BE626"/>
  <c r="BE643"/>
  <c r="BE655"/>
  <c r="BE691"/>
  <c r="BE726"/>
  <c i="15" r="E50"/>
  <c r="BE139"/>
  <c r="BE148"/>
  <c r="J56"/>
  <c r="F88"/>
  <c r="BE94"/>
  <c r="BE109"/>
  <c r="BE116"/>
  <c r="BE123"/>
  <c r="BE129"/>
  <c r="BE137"/>
  <c r="BE168"/>
  <c r="BE175"/>
  <c r="BE150"/>
  <c r="BE155"/>
  <c r="BE160"/>
  <c r="BE185"/>
  <c i="14" r="F63"/>
  <c r="BE119"/>
  <c r="BE121"/>
  <c r="BE127"/>
  <c r="BE134"/>
  <c r="BE151"/>
  <c r="BE159"/>
  <c r="BE172"/>
  <c r="BE191"/>
  <c r="BE203"/>
  <c r="BE218"/>
  <c r="BE228"/>
  <c r="BE230"/>
  <c r="BE232"/>
  <c r="BE235"/>
  <c r="BE238"/>
  <c r="BE239"/>
  <c r="BE245"/>
  <c r="BE247"/>
  <c r="BE250"/>
  <c r="J60"/>
  <c r="BE133"/>
  <c r="BE140"/>
  <c r="BE141"/>
  <c r="BE166"/>
  <c r="BE168"/>
  <c r="BE177"/>
  <c r="BE180"/>
  <c r="BE186"/>
  <c r="BE201"/>
  <c r="BE208"/>
  <c r="BE212"/>
  <c r="BE222"/>
  <c r="BE226"/>
  <c r="BE233"/>
  <c r="BE234"/>
  <c r="BE237"/>
  <c r="E100"/>
  <c r="BE118"/>
  <c r="BE120"/>
  <c r="BE126"/>
  <c r="BE132"/>
  <c r="BE136"/>
  <c r="BE138"/>
  <c r="BE144"/>
  <c r="BE149"/>
  <c r="BE152"/>
  <c r="BE153"/>
  <c r="BE155"/>
  <c r="BE163"/>
  <c r="BE170"/>
  <c r="BE188"/>
  <c r="BE193"/>
  <c r="BE194"/>
  <c r="BE196"/>
  <c r="BE220"/>
  <c r="BE224"/>
  <c r="BE231"/>
  <c r="BE241"/>
  <c r="BE243"/>
  <c r="BE122"/>
  <c r="BE124"/>
  <c r="BE125"/>
  <c r="BE129"/>
  <c r="BE130"/>
  <c r="BE131"/>
  <c r="BE137"/>
  <c r="BE143"/>
  <c r="BE145"/>
  <c r="BE147"/>
  <c r="BE150"/>
  <c r="BE157"/>
  <c r="BE161"/>
  <c r="BE175"/>
  <c r="BE183"/>
  <c r="BE199"/>
  <c r="BE204"/>
  <c r="BE206"/>
  <c r="BE210"/>
  <c r="BE214"/>
  <c r="BE216"/>
  <c r="BE223"/>
  <c r="BE240"/>
  <c r="BE242"/>
  <c i="12" r="BK99"/>
  <c r="J99"/>
  <c r="J68"/>
  <c i="13" r="J60"/>
  <c r="BE152"/>
  <c r="BE178"/>
  <c r="BE190"/>
  <c r="BE208"/>
  <c r="E52"/>
  <c r="BE111"/>
  <c r="BE172"/>
  <c r="BE200"/>
  <c r="BE217"/>
  <c r="BE235"/>
  <c r="F92"/>
  <c r="BE98"/>
  <c r="BE166"/>
  <c r="BE225"/>
  <c r="BE243"/>
  <c r="BE124"/>
  <c r="BE137"/>
  <c r="BE156"/>
  <c r="BE186"/>
  <c i="12" r="J60"/>
  <c r="E84"/>
  <c r="BE167"/>
  <c r="BE174"/>
  <c r="BE189"/>
  <c r="BE256"/>
  <c r="BE317"/>
  <c r="BE354"/>
  <c r="F95"/>
  <c r="BE101"/>
  <c r="BE115"/>
  <c r="BE122"/>
  <c r="BE143"/>
  <c r="BE150"/>
  <c r="BE159"/>
  <c r="BE196"/>
  <c r="BE200"/>
  <c r="BE205"/>
  <c r="BE228"/>
  <c r="BE233"/>
  <c r="BE248"/>
  <c r="BE277"/>
  <c r="BE312"/>
  <c r="BE324"/>
  <c r="BE331"/>
  <c r="BE358"/>
  <c r="BE367"/>
  <c r="BE108"/>
  <c r="BE129"/>
  <c r="BE136"/>
  <c r="BE216"/>
  <c r="BE240"/>
  <c r="BE265"/>
  <c r="BE270"/>
  <c r="BE284"/>
  <c r="BE291"/>
  <c r="BE298"/>
  <c r="BE348"/>
  <c r="BE182"/>
  <c r="BE305"/>
  <c r="BE337"/>
  <c r="BE344"/>
  <c r="BE362"/>
  <c r="BE374"/>
  <c r="BE385"/>
  <c i="11" r="BE127"/>
  <c r="J60"/>
  <c r="E79"/>
  <c r="F63"/>
  <c r="BE96"/>
  <c r="BE101"/>
  <c r="BE107"/>
  <c r="BE113"/>
  <c r="BE119"/>
  <c i="10" r="E52"/>
  <c r="BE97"/>
  <c r="BE114"/>
  <c r="F91"/>
  <c r="BE133"/>
  <c r="J60"/>
  <c r="BE150"/>
  <c i="9" r="E83"/>
  <c r="J91"/>
  <c r="BE130"/>
  <c r="BE134"/>
  <c r="BE139"/>
  <c r="BE179"/>
  <c r="BE197"/>
  <c r="BE215"/>
  <c r="BE219"/>
  <c r="BE321"/>
  <c r="BE100"/>
  <c r="BE107"/>
  <c r="BE121"/>
  <c r="BE151"/>
  <c r="BE207"/>
  <c r="BE263"/>
  <c r="BE315"/>
  <c r="BE145"/>
  <c r="BE169"/>
  <c r="BE234"/>
  <c r="BE249"/>
  <c r="BE279"/>
  <c r="F63"/>
  <c r="BE114"/>
  <c r="BE157"/>
  <c r="BE165"/>
  <c r="BE189"/>
  <c r="BE293"/>
  <c r="BE297"/>
  <c r="BE308"/>
  <c i="8" r="F91"/>
  <c r="E52"/>
  <c r="J88"/>
  <c r="BE113"/>
  <c r="BE114"/>
  <c r="BE118"/>
  <c r="BE122"/>
  <c r="BE97"/>
  <c r="BE117"/>
  <c i="7" r="E50"/>
  <c r="F89"/>
  <c r="BE99"/>
  <c r="BE101"/>
  <c r="BE103"/>
  <c r="BE105"/>
  <c r="BE107"/>
  <c r="BE109"/>
  <c r="BE112"/>
  <c r="BE162"/>
  <c r="BE183"/>
  <c r="BE234"/>
  <c r="BE179"/>
  <c r="BE232"/>
  <c r="BE236"/>
  <c r="BE240"/>
  <c r="BE243"/>
  <c r="BE245"/>
  <c r="J56"/>
  <c r="BE129"/>
  <c r="BE145"/>
  <c r="BE161"/>
  <c r="BE170"/>
  <c r="BE175"/>
  <c r="BE187"/>
  <c r="BE214"/>
  <c r="BE95"/>
  <c r="BE97"/>
  <c r="BE166"/>
  <c r="BE192"/>
  <c r="BE197"/>
  <c i="6" r="J56"/>
  <c r="F59"/>
  <c r="BE98"/>
  <c r="BE112"/>
  <c r="BE140"/>
  <c r="BE161"/>
  <c i="5" r="BK90"/>
  <c r="J90"/>
  <c r="J64"/>
  <c i="6" r="E50"/>
  <c r="BE119"/>
  <c r="BE147"/>
  <c r="BE175"/>
  <c r="BE183"/>
  <c r="BE91"/>
  <c r="BE105"/>
  <c r="BE126"/>
  <c r="BE154"/>
  <c r="BE133"/>
  <c r="BE168"/>
  <c i="5" r="J56"/>
  <c r="BE95"/>
  <c r="BE124"/>
  <c r="BE155"/>
  <c r="F86"/>
  <c r="E77"/>
  <c r="BE153"/>
  <c r="BE92"/>
  <c i="3" r="BK91"/>
  <c r="J91"/>
  <c r="J63"/>
  <c i="4" r="E50"/>
  <c r="F85"/>
  <c r="BE159"/>
  <c r="BE184"/>
  <c r="BE191"/>
  <c i="3" r="J93"/>
  <c r="J65"/>
  <c i="4" r="J56"/>
  <c r="BE91"/>
  <c r="BE93"/>
  <c r="BE116"/>
  <c r="BE147"/>
  <c r="BE172"/>
  <c i="2" r="BK92"/>
  <c r="J92"/>
  <c r="J64"/>
  <c i="3" r="E79"/>
  <c r="BE159"/>
  <c r="BE198"/>
  <c r="BE217"/>
  <c r="BE243"/>
  <c r="BE273"/>
  <c r="BE303"/>
  <c r="BE308"/>
  <c r="BE332"/>
  <c r="BE336"/>
  <c r="BE340"/>
  <c r="BE351"/>
  <c r="BE362"/>
  <c r="BE373"/>
  <c r="J56"/>
  <c r="F59"/>
  <c r="BE94"/>
  <c r="BE108"/>
  <c r="BE123"/>
  <c r="BE141"/>
  <c r="BE148"/>
  <c r="BE154"/>
  <c r="BE185"/>
  <c r="BE228"/>
  <c r="BE258"/>
  <c r="BE315"/>
  <c r="BE326"/>
  <c r="BE101"/>
  <c r="BE115"/>
  <c r="BE128"/>
  <c r="BE134"/>
  <c r="BE172"/>
  <c r="BE212"/>
  <c r="BE288"/>
  <c r="BE322"/>
  <c i="2" r="F59"/>
  <c r="BE94"/>
  <c r="BE151"/>
  <c r="BE192"/>
  <c r="BE229"/>
  <c r="BE238"/>
  <c r="BE350"/>
  <c r="E79"/>
  <c r="BE460"/>
  <c r="BE464"/>
  <c r="BE486"/>
  <c r="J56"/>
  <c r="BE104"/>
  <c r="BE473"/>
  <c r="BE479"/>
  <c r="BE493"/>
  <c r="BE114"/>
  <c r="BE129"/>
  <c r="BE248"/>
  <c r="BE299"/>
  <c r="BE402"/>
  <c r="BE453"/>
  <c r="BE458"/>
  <c r="BE466"/>
  <c i="1" r="AS55"/>
  <c i="4" r="F37"/>
  <c i="1" r="BB58"/>
  <c i="4" r="F39"/>
  <c i="1" r="BD58"/>
  <c i="5" r="F38"/>
  <c i="1" r="BC59"/>
  <c i="6" r="F37"/>
  <c i="1" r="BB60"/>
  <c i="7" r="J36"/>
  <c i="1" r="AW61"/>
  <c i="13" r="F40"/>
  <c i="1" r="BC70"/>
  <c r="BC69"/>
  <c r="AY69"/>
  <c i="16" r="F37"/>
  <c i="1" r="BB76"/>
  <c i="27" r="J36"/>
  <c i="1" r="AW89"/>
  <c i="31" r="F38"/>
  <c i="1" r="BC93"/>
  <c i="13" r="F38"/>
  <c i="1" r="BA70"/>
  <c r="BA69"/>
  <c r="AW69"/>
  <c i="16" r="F36"/>
  <c i="1" r="BA76"/>
  <c i="29" r="F39"/>
  <c i="1" r="BD91"/>
  <c i="30" r="F38"/>
  <c i="1" r="BC92"/>
  <c i="31" r="F36"/>
  <c i="1" r="BA93"/>
  <c i="9" r="F41"/>
  <c i="1" r="BD64"/>
  <c i="15" r="F39"/>
  <c i="1" r="BD75"/>
  <c i="16" r="F39"/>
  <c i="1" r="BD76"/>
  <c i="30" r="J36"/>
  <c i="1" r="AW92"/>
  <c i="5" r="F37"/>
  <c i="1" r="BB59"/>
  <c i="9" r="J38"/>
  <c i="1" r="AW64"/>
  <c i="10" r="F40"/>
  <c i="1" r="BC65"/>
  <c i="13" r="J38"/>
  <c i="1" r="AW70"/>
  <c i="16" r="J36"/>
  <c i="1" r="AW76"/>
  <c i="18" r="F39"/>
  <c i="1" r="BD78"/>
  <c i="21" r="J38"/>
  <c i="1" r="AW82"/>
  <c i="23" r="F38"/>
  <c i="1" r="BC85"/>
  <c i="24" r="F38"/>
  <c i="1" r="BC86"/>
  <c i="27" r="F38"/>
  <c i="1" r="BC89"/>
  <c i="3" r="F38"/>
  <c i="1" r="BC57"/>
  <c i="7" r="F37"/>
  <c i="1" r="BB61"/>
  <c i="10" r="F39"/>
  <c i="1" r="BB65"/>
  <c i="11" r="F41"/>
  <c i="1" r="BD67"/>
  <c i="13" r="F41"/>
  <c i="1" r="BD70"/>
  <c r="BD69"/>
  <c i="14" r="F41"/>
  <c i="1" r="BD73"/>
  <c r="BD72"/>
  <c r="BD71"/>
  <c i="20" r="F37"/>
  <c i="1" r="BB80"/>
  <c i="20" r="F39"/>
  <c i="1" r="BD80"/>
  <c i="21" r="F40"/>
  <c i="1" r="BC82"/>
  <c r="BC81"/>
  <c r="AY81"/>
  <c i="21" r="F41"/>
  <c i="1" r="BD82"/>
  <c r="BD81"/>
  <c i="23" r="F36"/>
  <c i="1" r="BA85"/>
  <c i="24" r="F37"/>
  <c i="1" r="BB86"/>
  <c i="26" r="F38"/>
  <c i="1" r="BC88"/>
  <c i="29" r="F36"/>
  <c i="1" r="BA91"/>
  <c i="30" r="F39"/>
  <c i="1" r="BD92"/>
  <c r="AS74"/>
  <c i="3" r="J36"/>
  <c i="1" r="AW57"/>
  <c i="6" r="F36"/>
  <c i="1" r="BA60"/>
  <c i="9" r="F40"/>
  <c i="1" r="BC64"/>
  <c i="13" r="F39"/>
  <c i="1" r="BB70"/>
  <c r="BB69"/>
  <c r="AX69"/>
  <c i="15" r="J36"/>
  <c i="1" r="AW75"/>
  <c i="17" r="J36"/>
  <c i="1" r="AW77"/>
  <c i="18" r="F36"/>
  <c i="1" r="BA78"/>
  <c i="19" r="F36"/>
  <c i="1" r="BA79"/>
  <c i="21" r="F39"/>
  <c i="1" r="BB82"/>
  <c r="BB81"/>
  <c r="AX81"/>
  <c i="23" r="J36"/>
  <c i="1" r="AW85"/>
  <c i="24" r="J36"/>
  <c i="1" r="AW86"/>
  <c i="25" r="J32"/>
  <c i="26" r="F39"/>
  <c i="1" r="BD88"/>
  <c i="28" r="F37"/>
  <c i="1" r="BB90"/>
  <c i="32" r="F36"/>
  <c i="1" r="BC94"/>
  <c i="3" r="F39"/>
  <c i="1" r="BD57"/>
  <c i="8" r="F39"/>
  <c i="1" r="BB63"/>
  <c i="9" r="F38"/>
  <c i="1" r="BA64"/>
  <c i="14" r="J38"/>
  <c i="1" r="AW73"/>
  <c i="15" r="F38"/>
  <c i="1" r="BC75"/>
  <c i="16" r="F38"/>
  <c i="1" r="BC76"/>
  <c i="29" r="J36"/>
  <c i="1" r="AW91"/>
  <c i="32" r="F34"/>
  <c i="1" r="BA94"/>
  <c r="AU81"/>
  <c r="AS71"/>
  <c i="2" r="F38"/>
  <c i="1" r="BC56"/>
  <c i="8" r="F41"/>
  <c i="1" r="BD63"/>
  <c i="10" r="F41"/>
  <c i="1" r="BD65"/>
  <c i="12" r="J38"/>
  <c i="1" r="AW68"/>
  <c i="17" r="F38"/>
  <c i="1" r="BC77"/>
  <c i="18" r="F37"/>
  <c i="1" r="BB78"/>
  <c i="20" r="F36"/>
  <c i="1" r="BA80"/>
  <c i="22" r="F39"/>
  <c i="1" r="BD84"/>
  <c i="29" r="F38"/>
  <c i="1" r="BC91"/>
  <c i="30" r="F37"/>
  <c i="1" r="BB92"/>
  <c i="31" r="F37"/>
  <c i="1" r="BB93"/>
  <c i="2" r="F37"/>
  <c i="1" r="BB56"/>
  <c i="9" r="F39"/>
  <c i="1" r="BB64"/>
  <c i="14" r="F38"/>
  <c i="1" r="BA73"/>
  <c r="BA72"/>
  <c r="AW72"/>
  <c i="18" r="F38"/>
  <c i="1" r="BC78"/>
  <c i="22" r="F37"/>
  <c i="1" r="BB84"/>
  <c i="28" r="F38"/>
  <c i="1" r="BC90"/>
  <c i="2" r="F36"/>
  <c i="1" r="BA56"/>
  <c i="4" r="J36"/>
  <c i="1" r="AW58"/>
  <c i="5" r="F39"/>
  <c i="1" r="BD59"/>
  <c i="7" r="F36"/>
  <c i="1" r="BA61"/>
  <c i="8" r="J38"/>
  <c i="1" r="AW63"/>
  <c i="10" r="F38"/>
  <c i="1" r="BA65"/>
  <c i="11" r="J38"/>
  <c i="1" r="AW67"/>
  <c i="11" r="F40"/>
  <c i="1" r="BC67"/>
  <c i="12" r="F39"/>
  <c i="1" r="BB68"/>
  <c i="15" r="F37"/>
  <c i="1" r="BB75"/>
  <c i="19" r="F39"/>
  <c i="1" r="BD79"/>
  <c i="25" r="F36"/>
  <c i="1" r="BA87"/>
  <c i="25" r="F37"/>
  <c i="1" r="BB87"/>
  <c i="27" r="F39"/>
  <c i="1" r="BD89"/>
  <c i="32" r="J34"/>
  <c i="1" r="AW94"/>
  <c i="4" r="F38"/>
  <c i="1" r="BC58"/>
  <c i="5" r="F36"/>
  <c i="1" r="BA59"/>
  <c i="6" r="F38"/>
  <c i="1" r="BC60"/>
  <c i="8" r="F38"/>
  <c i="1" r="BA63"/>
  <c i="12" r="F38"/>
  <c i="1" r="BA68"/>
  <c i="19" r="F38"/>
  <c i="1" r="BC79"/>
  <c i="22" r="F38"/>
  <c i="1" r="BC84"/>
  <c i="28" r="J36"/>
  <c i="1" r="AW90"/>
  <c i="32" r="F37"/>
  <c i="1" r="BD94"/>
  <c i="3" r="F36"/>
  <c i="1" r="BA57"/>
  <c i="3" r="F37"/>
  <c i="1" r="BB57"/>
  <c i="11" r="F38"/>
  <c i="1" r="BA67"/>
  <c i="14" r="F39"/>
  <c i="1" r="BB73"/>
  <c r="BB72"/>
  <c r="BB71"/>
  <c r="AX71"/>
  <c i="20" r="F38"/>
  <c i="1" r="BC80"/>
  <c i="23" r="F39"/>
  <c i="1" r="BD85"/>
  <c i="24" r="F36"/>
  <c i="1" r="BA86"/>
  <c i="25" r="J36"/>
  <c i="1" r="AW87"/>
  <c i="27" r="F37"/>
  <c i="1" r="BB89"/>
  <c i="2" r="F39"/>
  <c i="1" r="BD56"/>
  <c i="8" r="F40"/>
  <c i="1" r="BC63"/>
  <c i="10" r="J38"/>
  <c i="1" r="AW65"/>
  <c i="12" r="F41"/>
  <c i="1" r="BD68"/>
  <c i="17" r="F37"/>
  <c i="1" r="BB77"/>
  <c i="17" r="F36"/>
  <c i="1" r="BA77"/>
  <c i="19" r="J36"/>
  <c i="1" r="AW79"/>
  <c i="23" r="F37"/>
  <c i="1" r="BB85"/>
  <c i="25" r="F39"/>
  <c i="1" r="BD87"/>
  <c i="26" r="J36"/>
  <c i="1" r="AW88"/>
  <c i="29" r="F37"/>
  <c i="1" r="BB91"/>
  <c i="31" r="F39"/>
  <c i="1" r="BD93"/>
  <c i="14" r="F40"/>
  <c i="1" r="BC73"/>
  <c r="BC72"/>
  <c r="BC71"/>
  <c r="AY71"/>
  <c i="18" r="J36"/>
  <c i="1" r="AW78"/>
  <c i="20" r="J36"/>
  <c i="1" r="AW80"/>
  <c i="20" r="J32"/>
  <c i="22" r="J36"/>
  <c i="1" r="AW84"/>
  <c i="28" r="F36"/>
  <c i="1" r="BA90"/>
  <c i="2" r="J36"/>
  <c i="1" r="AW56"/>
  <c i="4" r="F36"/>
  <c i="1" r="BA58"/>
  <c i="6" r="F39"/>
  <c i="1" r="BD60"/>
  <c i="7" r="F38"/>
  <c i="1" r="BC61"/>
  <c i="12" r="F40"/>
  <c i="1" r="BC68"/>
  <c i="21" r="F38"/>
  <c i="1" r="BA82"/>
  <c r="BA81"/>
  <c r="AW81"/>
  <c i="22" r="F36"/>
  <c i="1" r="BA84"/>
  <c i="23" r="J32"/>
  <c i="24" r="F39"/>
  <c i="1" r="BD86"/>
  <c i="25" r="F38"/>
  <c i="1" r="BC87"/>
  <c i="26" r="F36"/>
  <c i="1" r="BA88"/>
  <c i="27" r="F36"/>
  <c i="1" r="BA89"/>
  <c i="31" r="J36"/>
  <c i="1" r="AW93"/>
  <c i="5" r="J36"/>
  <c i="1" r="AW59"/>
  <c i="6" r="J36"/>
  <c i="1" r="AW60"/>
  <c i="7" r="F39"/>
  <c i="1" r="BD61"/>
  <c i="11" r="F39"/>
  <c i="1" r="BB67"/>
  <c i="15" r="F36"/>
  <c i="1" r="BA75"/>
  <c i="17" r="F39"/>
  <c i="1" r="BD77"/>
  <c i="19" r="F37"/>
  <c i="1" r="BB79"/>
  <c i="26" r="F37"/>
  <c i="1" r="BB88"/>
  <c i="28" r="F39"/>
  <c i="1" r="BD90"/>
  <c i="30" r="F36"/>
  <c i="1" r="BA92"/>
  <c i="32" r="F35"/>
  <c i="1" r="BB94"/>
  <c i="24" l="1" r="R97"/>
  <c r="R96"/>
  <c i="25" r="P91"/>
  <c r="P90"/>
  <c i="1" r="AU87"/>
  <c i="24" r="T97"/>
  <c r="T96"/>
  <c i="23" r="P89"/>
  <c r="P88"/>
  <c i="1" r="AU85"/>
  <c i="18" r="T92"/>
  <c i="25" r="T91"/>
  <c r="T90"/>
  <c i="9" r="R98"/>
  <c r="R97"/>
  <c i="25" r="R91"/>
  <c r="R90"/>
  <c i="13" r="P96"/>
  <c r="P95"/>
  <c i="1" r="AU70"/>
  <c i="24" r="P97"/>
  <c r="P96"/>
  <c i="1" r="AU86"/>
  <c i="31" r="P97"/>
  <c r="P96"/>
  <c i="1" r="AU93"/>
  <c i="19" r="T107"/>
  <c r="T106"/>
  <c i="28" r="T89"/>
  <c r="T88"/>
  <c i="13" r="R96"/>
  <c r="R95"/>
  <c i="7" r="R93"/>
  <c r="R92"/>
  <c i="2" r="P92"/>
  <c r="P91"/>
  <c i="1" r="AU56"/>
  <c i="16" r="P96"/>
  <c r="P95"/>
  <c i="1" r="AU76"/>
  <c i="14" r="P115"/>
  <c r="P114"/>
  <c i="1" r="AU73"/>
  <c i="12" r="P99"/>
  <c r="P98"/>
  <c i="1" r="AU68"/>
  <c i="32" r="T85"/>
  <c r="T84"/>
  <c i="16" r="BK96"/>
  <c r="BK95"/>
  <c r="J95"/>
  <c r="J63"/>
  <c i="18" r="P92"/>
  <c i="1" r="AU78"/>
  <c i="12" r="R99"/>
  <c r="R98"/>
  <c i="32" r="R85"/>
  <c r="R84"/>
  <c i="31" r="T97"/>
  <c r="T96"/>
  <c i="26" r="T89"/>
  <c r="T88"/>
  <c i="19" r="P107"/>
  <c r="P106"/>
  <c i="1" r="AU79"/>
  <c i="15" r="P92"/>
  <c r="P91"/>
  <c i="1" r="AU75"/>
  <c i="27" r="T90"/>
  <c r="T89"/>
  <c i="18" r="R93"/>
  <c r="R92"/>
  <c i="15" r="T92"/>
  <c r="T91"/>
  <c i="22" r="P91"/>
  <c r="P90"/>
  <c i="1" r="AU84"/>
  <c i="19" r="R107"/>
  <c r="R106"/>
  <c i="15" r="R92"/>
  <c r="R91"/>
  <c i="14" r="T115"/>
  <c r="T114"/>
  <c r="R115"/>
  <c r="R114"/>
  <c i="9" r="T98"/>
  <c r="T97"/>
  <c i="7" r="T93"/>
  <c r="T92"/>
  <c i="3" r="R92"/>
  <c r="R91"/>
  <c i="31" r="R97"/>
  <c r="R96"/>
  <c i="32" r="P85"/>
  <c r="P84"/>
  <c i="1" r="AU94"/>
  <c i="16" r="T96"/>
  <c r="T95"/>
  <c i="3" r="P92"/>
  <c r="P91"/>
  <c i="1" r="AU57"/>
  <c i="16" r="R96"/>
  <c r="R95"/>
  <c i="2" r="T92"/>
  <c r="T91"/>
  <c i="22" r="T91"/>
  <c r="T90"/>
  <c i="12" r="T99"/>
  <c r="T98"/>
  <c i="9" r="P98"/>
  <c r="P97"/>
  <c i="1" r="AU64"/>
  <c i="3" r="T92"/>
  <c r="T91"/>
  <c i="8" r="BK95"/>
  <c r="J95"/>
  <c r="J68"/>
  <c i="9" r="BK98"/>
  <c r="J98"/>
  <c r="J68"/>
  <c i="22" r="BK91"/>
  <c r="J91"/>
  <c r="J64"/>
  <c i="24" r="BK97"/>
  <c r="J97"/>
  <c r="J64"/>
  <c i="26" r="BK89"/>
  <c r="J89"/>
  <c r="J64"/>
  <c i="28" r="BK89"/>
  <c r="J89"/>
  <c r="J64"/>
  <c i="4" r="BK89"/>
  <c r="J89"/>
  <c r="J64"/>
  <c i="7" r="BK93"/>
  <c r="J93"/>
  <c r="J64"/>
  <c i="13" r="BK96"/>
  <c r="J96"/>
  <c r="J68"/>
  <c i="14" r="BK115"/>
  <c r="J115"/>
  <c r="J68"/>
  <c i="18" r="BK156"/>
  <c r="J156"/>
  <c r="J69"/>
  <c i="30" r="BK89"/>
  <c r="J89"/>
  <c r="J64"/>
  <c i="11" r="BK94"/>
  <c r="J94"/>
  <c r="J68"/>
  <c i="15" r="BK92"/>
  <c r="J92"/>
  <c r="J64"/>
  <c i="17" r="BK88"/>
  <c r="J88"/>
  <c r="J64"/>
  <c i="19" r="BK107"/>
  <c r="J107"/>
  <c r="J64"/>
  <c i="6" r="BK89"/>
  <c r="J89"/>
  <c r="J64"/>
  <c i="10" r="BK95"/>
  <c r="J95"/>
  <c r="J68"/>
  <c i="18" r="BK93"/>
  <c r="J93"/>
  <c r="J64"/>
  <c i="21" r="BK94"/>
  <c r="J94"/>
  <c r="J68"/>
  <c i="27" r="BK90"/>
  <c r="J90"/>
  <c r="J64"/>
  <c i="29" r="BK89"/>
  <c r="J89"/>
  <c r="J64"/>
  <c i="31" r="BK97"/>
  <c r="J97"/>
  <c r="J64"/>
  <c i="32" r="BK85"/>
  <c r="BK84"/>
  <c r="J84"/>
  <c r="J59"/>
  <c i="1" r="AG87"/>
  <c i="25" r="J63"/>
  <c r="J91"/>
  <c r="J64"/>
  <c i="1" r="AG85"/>
  <c i="23" r="J63"/>
  <c i="1" r="AG80"/>
  <c i="20" r="J63"/>
  <c r="J89"/>
  <c r="J64"/>
  <c i="15" r="J166"/>
  <c r="J67"/>
  <c i="12" r="BK98"/>
  <c r="J98"/>
  <c r="J67"/>
  <c i="5" r="BK89"/>
  <c r="J89"/>
  <c r="J63"/>
  <c i="2" r="BK91"/>
  <c r="J91"/>
  <c i="1" r="AU69"/>
  <c i="3" r="J35"/>
  <c i="1" r="AV57"/>
  <c r="AT57"/>
  <c i="17" r="J35"/>
  <c i="1" r="AV77"/>
  <c r="AT77"/>
  <c i="17" r="F35"/>
  <c i="1" r="AZ77"/>
  <c i="19" r="J35"/>
  <c i="1" r="AV79"/>
  <c r="AT79"/>
  <c i="28" r="J35"/>
  <c i="1" r="AV90"/>
  <c r="AT90"/>
  <c i="8" r="F37"/>
  <c i="1" r="AZ63"/>
  <c i="9" r="J37"/>
  <c i="1" r="AV64"/>
  <c r="AT64"/>
  <c i="16" r="J35"/>
  <c i="1" r="AV76"/>
  <c r="AT76"/>
  <c i="6" r="J35"/>
  <c i="1" r="AV60"/>
  <c r="AT60"/>
  <c r="BA83"/>
  <c r="AW83"/>
  <c i="3" r="J32"/>
  <c i="1" r="AG57"/>
  <c i="4" r="J35"/>
  <c i="1" r="AV58"/>
  <c r="AT58"/>
  <c i="10" r="J37"/>
  <c i="1" r="AV65"/>
  <c r="AT65"/>
  <c i="14" r="F37"/>
  <c i="1" r="AZ73"/>
  <c r="AZ72"/>
  <c r="AZ71"/>
  <c r="AV71"/>
  <c i="26" r="F35"/>
  <c i="1" r="AZ88"/>
  <c i="30" r="J35"/>
  <c i="1" r="AV92"/>
  <c r="AT92"/>
  <c r="BB83"/>
  <c r="AX83"/>
  <c r="AU72"/>
  <c r="AU71"/>
  <c i="7" r="J35"/>
  <c i="1" r="AV61"/>
  <c r="AT61"/>
  <c r="AX72"/>
  <c r="BA71"/>
  <c r="AW71"/>
  <c i="15" r="F35"/>
  <c i="1" r="AZ75"/>
  <c i="18" r="F35"/>
  <c i="1" r="AZ78"/>
  <c i="19" r="F35"/>
  <c i="1" r="AZ79"/>
  <c i="26" r="J35"/>
  <c i="1" r="AV88"/>
  <c r="AT88"/>
  <c i="31" r="J35"/>
  <c i="1" r="AV93"/>
  <c r="AT93"/>
  <c r="AY72"/>
  <c i="14" r="J37"/>
  <c i="1" r="AV73"/>
  <c r="AT73"/>
  <c i="24" r="J35"/>
  <c i="1" r="AV86"/>
  <c r="AT86"/>
  <c i="29" r="F35"/>
  <c i="1" r="AZ91"/>
  <c i="31" r="F35"/>
  <c i="1" r="AZ93"/>
  <c i="5" r="F35"/>
  <c i="1" r="AZ59"/>
  <c i="32" r="F33"/>
  <c i="1" r="AZ94"/>
  <c i="7" r="F35"/>
  <c i="1" r="AZ61"/>
  <c r="BA74"/>
  <c r="AW74"/>
  <c i="22" r="J35"/>
  <c i="1" r="AV84"/>
  <c r="AT84"/>
  <c r="BD83"/>
  <c r="AS54"/>
  <c i="8" r="J37"/>
  <c i="1" r="AV63"/>
  <c r="AT63"/>
  <c i="10" r="F37"/>
  <c i="1" r="AZ65"/>
  <c r="BD62"/>
  <c i="12" r="F37"/>
  <c i="1" r="AZ68"/>
  <c i="20" r="J35"/>
  <c i="1" r="AV80"/>
  <c r="AT80"/>
  <c r="AN80"/>
  <c r="BC74"/>
  <c r="AY74"/>
  <c i="21" r="F37"/>
  <c i="1" r="AZ82"/>
  <c r="AZ81"/>
  <c r="AV81"/>
  <c r="AT81"/>
  <c i="25" r="F35"/>
  <c i="1" r="AZ87"/>
  <c i="29" r="J35"/>
  <c i="1" r="AV91"/>
  <c r="AT91"/>
  <c r="AU66"/>
  <c r="AU62"/>
  <c i="2" r="F35"/>
  <c i="1" r="AZ56"/>
  <c r="BB62"/>
  <c r="AX62"/>
  <c r="BA66"/>
  <c r="AW66"/>
  <c r="BC66"/>
  <c r="AY66"/>
  <c i="13" r="F37"/>
  <c i="1" r="AZ70"/>
  <c r="AZ69"/>
  <c r="AV69"/>
  <c r="AT69"/>
  <c r="BB74"/>
  <c r="AX74"/>
  <c i="23" r="J35"/>
  <c i="1" r="AV85"/>
  <c r="AT85"/>
  <c r="AN85"/>
  <c i="25" r="J35"/>
  <c i="1" r="AV87"/>
  <c r="AT87"/>
  <c r="AN87"/>
  <c i="27" r="J35"/>
  <c i="1" r="AV89"/>
  <c r="AT89"/>
  <c i="2" r="J32"/>
  <c i="1" r="AG56"/>
  <c i="3" r="F35"/>
  <c i="1" r="AZ57"/>
  <c r="BB66"/>
  <c r="AX66"/>
  <c r="BD66"/>
  <c i="16" r="F35"/>
  <c i="1" r="AZ76"/>
  <c i="28" r="F35"/>
  <c i="1" r="AZ90"/>
  <c i="4" r="F35"/>
  <c i="1" r="AZ58"/>
  <c r="BA62"/>
  <c r="AW62"/>
  <c i="11" r="F37"/>
  <c i="1" r="AZ67"/>
  <c i="15" r="J35"/>
  <c i="1" r="AV75"/>
  <c r="AT75"/>
  <c i="18" r="J35"/>
  <c i="1" r="AV78"/>
  <c r="AT78"/>
  <c i="20" r="F35"/>
  <c i="1" r="AZ80"/>
  <c i="21" r="J37"/>
  <c i="1" r="AV82"/>
  <c r="AT82"/>
  <c r="BD74"/>
  <c i="22" r="F35"/>
  <c i="1" r="AZ84"/>
  <c i="5" r="J35"/>
  <c i="1" r="AV59"/>
  <c r="AT59"/>
  <c i="6" r="F35"/>
  <c i="1" r="AZ60"/>
  <c r="BC62"/>
  <c r="AY62"/>
  <c i="11" r="J37"/>
  <c i="1" r="AV67"/>
  <c r="AT67"/>
  <c i="13" r="J37"/>
  <c i="1" r="AV70"/>
  <c r="AT70"/>
  <c i="23" r="F35"/>
  <c i="1" r="AZ85"/>
  <c i="24" r="F35"/>
  <c i="1" r="AZ86"/>
  <c i="30" r="F35"/>
  <c i="1" r="AZ92"/>
  <c i="2" r="J35"/>
  <c i="1" r="AV56"/>
  <c r="AT56"/>
  <c i="9" r="F37"/>
  <c i="1" r="AZ64"/>
  <c i="12" r="J37"/>
  <c i="1" r="AV68"/>
  <c r="AT68"/>
  <c i="27" r="F35"/>
  <c i="1" r="AZ89"/>
  <c r="BC83"/>
  <c r="AY83"/>
  <c i="32" r="J33"/>
  <c i="1" r="AV94"/>
  <c r="AT94"/>
  <c i="10" l="1" r="BK94"/>
  <c r="J94"/>
  <c r="J67"/>
  <c i="18" r="BK92"/>
  <c r="J92"/>
  <c r="J63"/>
  <c i="28" r="BK88"/>
  <c r="J88"/>
  <c r="J63"/>
  <c i="4" r="BK88"/>
  <c r="J88"/>
  <c r="J63"/>
  <c i="8" r="BK94"/>
  <c r="J94"/>
  <c r="J67"/>
  <c i="14" r="BK114"/>
  <c r="J114"/>
  <c r="J67"/>
  <c i="24" r="BK96"/>
  <c r="J96"/>
  <c i="27" r="BK89"/>
  <c r="J89"/>
  <c r="J63"/>
  <c i="32" r="J85"/>
  <c r="J60"/>
  <c i="6" r="BK88"/>
  <c r="J88"/>
  <c r="J63"/>
  <c i="11" r="BK93"/>
  <c r="J93"/>
  <c r="J67"/>
  <c i="13" r="BK95"/>
  <c r="J95"/>
  <c r="J67"/>
  <c i="17" r="BK87"/>
  <c r="J87"/>
  <c r="J63"/>
  <c i="21" r="BK93"/>
  <c r="J93"/>
  <c i="22" r="BK90"/>
  <c r="J90"/>
  <c r="J63"/>
  <c i="30" r="BK88"/>
  <c r="J88"/>
  <c i="7" r="BK92"/>
  <c r="J92"/>
  <c r="J63"/>
  <c i="19" r="BK106"/>
  <c r="J106"/>
  <c r="J63"/>
  <c i="9" r="BK97"/>
  <c r="J97"/>
  <c i="16" r="J96"/>
  <c r="J64"/>
  <c i="15" r="BK91"/>
  <c r="J91"/>
  <c i="26" r="BK88"/>
  <c r="J88"/>
  <c i="29" r="BK88"/>
  <c r="J88"/>
  <c r="J63"/>
  <c i="31" r="BK96"/>
  <c r="J96"/>
  <c r="J63"/>
  <c i="25" r="J41"/>
  <c i="23" r="J41"/>
  <c i="20" r="J41"/>
  <c i="1" r="AN57"/>
  <c r="AN56"/>
  <c i="2" r="J63"/>
  <c i="3" r="J41"/>
  <c i="2" r="J41"/>
  <c i="1" r="BA55"/>
  <c i="9" r="J34"/>
  <c i="1" r="AG64"/>
  <c i="32" r="J30"/>
  <c i="1" r="AG94"/>
  <c i="16" r="J32"/>
  <c i="1" r="AG76"/>
  <c r="AZ66"/>
  <c r="AV66"/>
  <c r="AT66"/>
  <c r="AT71"/>
  <c r="AU83"/>
  <c r="AV72"/>
  <c r="AT72"/>
  <c i="21" r="J34"/>
  <c i="1" r="AG82"/>
  <c r="AG81"/>
  <c i="12" r="J34"/>
  <c i="1" r="AG68"/>
  <c i="24" r="J32"/>
  <c i="1" r="AG86"/>
  <c i="26" r="J32"/>
  <c i="1" r="AG88"/>
  <c i="30" r="J32"/>
  <c i="1" r="AG92"/>
  <c r="BC55"/>
  <c r="AY55"/>
  <c r="AU74"/>
  <c r="AU55"/>
  <c r="AU54"/>
  <c r="AZ74"/>
  <c r="AV74"/>
  <c r="AT74"/>
  <c i="5" r="J32"/>
  <c i="1" r="AG59"/>
  <c r="AN59"/>
  <c i="15" r="J32"/>
  <c i="1" r="AG75"/>
  <c r="AZ62"/>
  <c r="AV62"/>
  <c r="AT62"/>
  <c r="AZ83"/>
  <c r="AV83"/>
  <c r="AT83"/>
  <c r="BD55"/>
  <c r="BB55"/>
  <c i="24" l="1" r="J41"/>
  <c i="15" r="J41"/>
  <c i="26" r="J41"/>
  <c i="9" r="J43"/>
  <c i="16" r="J41"/>
  <c i="32" r="J39"/>
  <c i="21" r="J43"/>
  <c i="30" r="J41"/>
  <c r="J63"/>
  <c i="21" r="J67"/>
  <c i="15" r="J63"/>
  <c i="24" r="J63"/>
  <c i="9" r="J67"/>
  <c i="26" r="J63"/>
  <c i="12" r="J43"/>
  <c i="1" r="AN68"/>
  <c i="5" r="J41"/>
  <c i="1" r="AN75"/>
  <c r="AN82"/>
  <c r="AN81"/>
  <c r="AN88"/>
  <c r="AN64"/>
  <c r="AN76"/>
  <c r="AN86"/>
  <c r="AN92"/>
  <c r="AN94"/>
  <c i="11" r="J34"/>
  <c i="1" r="AG67"/>
  <c i="17" r="J32"/>
  <c i="1" r="AG77"/>
  <c i="31" r="J32"/>
  <c i="1" r="AG93"/>
  <c r="BB54"/>
  <c r="W31"/>
  <c i="7" r="J32"/>
  <c i="1" r="AG61"/>
  <c i="10" r="J34"/>
  <c i="1" r="AG65"/>
  <c i="4" r="J32"/>
  <c i="1" r="AG58"/>
  <c i="6" r="J32"/>
  <c i="1" r="AG60"/>
  <c i="28" r="J32"/>
  <c i="1" r="AG90"/>
  <c i="22" r="J32"/>
  <c i="1" r="AG84"/>
  <c r="BA54"/>
  <c r="W30"/>
  <c r="BD54"/>
  <c r="W33"/>
  <c i="18" r="J32"/>
  <c i="1" r="AG78"/>
  <c i="19" r="J32"/>
  <c i="1" r="AG79"/>
  <c r="AN79"/>
  <c i="13" r="J34"/>
  <c i="1" r="AG70"/>
  <c r="AG69"/>
  <c r="AN69"/>
  <c r="AX55"/>
  <c i="8" r="J34"/>
  <c i="1" r="AG63"/>
  <c r="BC54"/>
  <c r="AY54"/>
  <c i="29" r="J32"/>
  <c i="1" r="AG91"/>
  <c i="27" r="J32"/>
  <c i="1" r="AG89"/>
  <c r="AZ55"/>
  <c r="AV55"/>
  <c r="AW55"/>
  <c i="14" r="J34"/>
  <c i="1" r="AG73"/>
  <c r="AG72"/>
  <c r="AG71"/>
  <c r="AN71"/>
  <c i="28" l="1" r="J41"/>
  <c i="14" r="J43"/>
  <c i="27" r="J41"/>
  <c i="19" r="J41"/>
  <c i="18" r="J41"/>
  <c i="6" r="J41"/>
  <c i="29" r="J41"/>
  <c i="7" r="J41"/>
  <c i="17" r="J41"/>
  <c i="13" r="J43"/>
  <c i="31" r="J41"/>
  <c i="10" r="J43"/>
  <c i="11" r="J43"/>
  <c i="4" r="J41"/>
  <c i="22" r="J41"/>
  <c i="8" r="J43"/>
  <c i="1" r="AN61"/>
  <c r="AN63"/>
  <c r="AN77"/>
  <c r="AN78"/>
  <c r="AN90"/>
  <c r="AN91"/>
  <c r="AN93"/>
  <c r="AN67"/>
  <c r="AN70"/>
  <c r="AN73"/>
  <c r="AN89"/>
  <c r="AN60"/>
  <c r="AN58"/>
  <c r="AN65"/>
  <c r="AN84"/>
  <c r="AN72"/>
  <c r="AG74"/>
  <c r="AT55"/>
  <c r="AG62"/>
  <c r="AW54"/>
  <c r="AK30"/>
  <c r="AZ54"/>
  <c r="W29"/>
  <c r="AX54"/>
  <c r="W32"/>
  <c r="AG66"/>
  <c r="AG83"/>
  <c l="1" r="AN66"/>
  <c r="AN62"/>
  <c r="AN83"/>
  <c r="AN74"/>
  <c r="AG55"/>
  <c r="AV54"/>
  <c r="AK29"/>
  <c l="1" r="AN55"/>
  <c r="AG54"/>
  <c r="AK26"/>
  <c r="AT54"/>
  <c l="1" r="AN5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<sst xmlns="http://schemas.openxmlformats.org/spreadsheetml/2006/main">
  <si>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</si>
  <si>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</si>
  <si>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</si>
  <si>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</si>
  <si>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</si>
  <si>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{e345d93a-fe01-47d6-984d-fc72273c29a8}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</si>
  <si>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</si>
  <si>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</si>
  <si>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</si>
  <si>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</si>
  <si>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</si>
  <si>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</si>
  <si>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</si>
  <si>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</si>
  <si>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2023-065-5c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</si>
  <si>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</si>
  <si>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</si>
  <si>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Vědomice - Úprava ulice Na Zavadilce</t>
  </si>
  <si>
    <t>KSO:</t>
  </si>
  <si>
    <t/>
  </si>
  <si>
    <t>CC-CZ:</t>
  </si>
  <si>
    <t>Místo:</t>
  </si>
  <si>
    <t xml:space="preserve">k.ú. Vědomice </t>
  </si>
  <si>
    <t>Datum:</t>
  </si>
  <si>
    <t>16. 4. 2024</t>
  </si>
  <si>
    <t>Zadavatel:</t>
  </si>
  <si>
    <t>IČ:</t>
  </si>
  <si>
    <t>Obec Vědomice, Na Průhonu 270, Roudnice nad Labem</t>
  </si>
  <si>
    <t>DIČ:</t>
  </si>
  <si>
    <t>Uchazeč:</t>
  </si>
  <si>
    <t>Vyplň údaj</t>
  </si>
  <si>
    <t>Projektant:</t>
  </si>
  <si>
    <t>Ing. arch. Pavel Šulc Ph.D.Krásného 351/8, Praha 6</t>
  </si>
  <si>
    <t>True</t>
  </si>
  <si>
    <t>Zpracovatel:</t>
  </si>
  <si>
    <t>Ing. Dana Mlejnková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</si>
  <si>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</si>
  <si>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</si>
  <si>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</si>
  <si>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</si>
  <si>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</si>
  <si>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</si>
  <si>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</si>
  <si>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</si>
  <si>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</si>
  <si>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</si>
  <si>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</si>
  <si>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</si>
  <si>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</si>
  <si>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</si>
  <si>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</si>
  <si>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</si>
  <si>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</si>
  <si>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</si>
  <si>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</si>
  <si>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</si>
  <si>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</si>
  <si>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</si>
  <si>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</si>
  <si>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</si>
  <si>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</si>
  <si>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</si>
  <si>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</si>
  <si>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</si>
  <si>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</si>
  <si>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</si>
  <si>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</si>
  <si>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</si>
  <si>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</si>
  <si>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</si>
  <si>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</si>
  <si>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</si>
  <si>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</si>
  <si>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</si>
  <si>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</si>
  <si>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</si>
  <si>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2023-065-01</t>
  </si>
  <si>
    <t>SO-01 - Dopravní řešení</t>
  </si>
  <si>
    <t>STA</t>
  </si>
  <si>
    <t>1</t>
  </si>
  <si>
    <t>{18116635-fb84-4e53-8a4a-ea46b3c3386e}</t>
  </si>
  <si>
    <t>2</t>
  </si>
  <si>
    <t>/</t>
  </si>
  <si>
    <t>2023-065-01-01</t>
  </si>
  <si>
    <t>SO-01 - Dopravní řešení - Přípravné a bourací práce</t>
  </si>
  <si>
    <t>Soupis</t>
  </si>
  <si>
    <t>{e8be5048-5e89-474b-9b5b-573cc4d6cf7e}</t>
  </si>
  <si>
    <t>2023-065-01-02</t>
  </si>
  <si>
    <t>SO-01 - Dopravní řešení - nové kce</t>
  </si>
  <si>
    <t>{d40d1372-38c0-4011-b586-e274d27e8b80}</t>
  </si>
  <si>
    <t>2023-065-01-03</t>
  </si>
  <si>
    <t>SO-01 - Dopravní řešení - obrubníky a ostatní</t>
  </si>
  <si>
    <t>{d75a5555-9e17-43f9-a472-6bc14bd066fd}</t>
  </si>
  <si>
    <t>2023-065-01-04</t>
  </si>
  <si>
    <t>SO-01 - Dopravní řešení - odvodňovací žlaby</t>
  </si>
  <si>
    <t>{2563da9d-11ea-4d58-b09b-2b0d6417da7b}</t>
  </si>
  <si>
    <t>2023-065-01-05</t>
  </si>
  <si>
    <t>SO-01 - Dopravní řešení - vpustě</t>
  </si>
  <si>
    <t>{ad12df3e-a01e-4f97-8c93-a1b850bdd425}</t>
  </si>
  <si>
    <t>2023-065-01-06</t>
  </si>
  <si>
    <t>SO-01 - Dopravní řešení - dopravní značení</t>
  </si>
  <si>
    <t>{372d4ac5-e98d-4ef6-9f86-88fabac29d74}</t>
  </si>
  <si>
    <t>01</t>
  </si>
  <si>
    <t>Přímé výdaje na hlavní část objektu</t>
  </si>
  <si>
    <t>{87110d34-b715-46d2-8637-4b9ffc58bcc9}</t>
  </si>
  <si>
    <t>3</t>
  </si>
  <si>
    <t>{ffc46232-1c76-4a6b-92fe-eebfd2a20cfe}</t>
  </si>
  <si>
    <t>{68aae818-9a6e-4b32-be04-77c770313991}</t>
  </si>
  <si>
    <t>{dcd995f8-2efa-41e0-b661-400d84b668c0}</t>
  </si>
  <si>
    <t>02</t>
  </si>
  <si>
    <t>Přímé výdaje na doprovodnou část objektu (20%)</t>
  </si>
  <si>
    <t>{e9b459b3-ee72-4daa-8d60-59b448c3d89e}</t>
  </si>
  <si>
    <t>{8ec7ff28-c69b-4630-97dc-8bbecef54f49}</t>
  </si>
  <si>
    <t>2023-065-01-09</t>
  </si>
  <si>
    <t>SO-01 - Dopravní řešení - zpomalovací ostrůvek</t>
  </si>
  <si>
    <t>{5e64b9bf-4c1d-4a33-aef9-ff0b5425b457}</t>
  </si>
  <si>
    <t>03</t>
  </si>
  <si>
    <t>Přímé výdaje na doprovodnou část objektu (10%)</t>
  </si>
  <si>
    <t>{d20a3d05-9381-4764-ad83-abe3306e4462}</t>
  </si>
  <si>
    <t>{be76a8cd-1489-48d8-b4a7-cf37c27840da}</t>
  </si>
  <si>
    <t>2023-065-02</t>
  </si>
  <si>
    <t>SO-02 - Veřejné osvětlení</t>
  </si>
  <si>
    <t>{9527304b-b188-4172-b0e4-1f6ec8eed69d}</t>
  </si>
  <si>
    <t>{77b3f2b4-3e47-4bff-9188-9b3f00a29244}</t>
  </si>
  <si>
    <t>{92a43ef5-dea6-4a84-9639-b2b9cf995b05}</t>
  </si>
  <si>
    <t>2023-065-03</t>
  </si>
  <si>
    <t>SO-03 - Náves</t>
  </si>
  <si>
    <t>{1f697006-3791-4c29-8c9c-1bd8fbbd7425}</t>
  </si>
  <si>
    <t>2023-065-03-01</t>
  </si>
  <si>
    <t>SO-03 - Náves - bourací práce</t>
  </si>
  <si>
    <t>{95ba59b0-df7f-4ac8-942f-2fdad833f368}</t>
  </si>
  <si>
    <t>2023-065-03-02</t>
  </si>
  <si>
    <t>SO-03 - Náves - stavební práce</t>
  </si>
  <si>
    <t>{5fb33775-ac75-4b21-8804-75dd8f8c6acb}</t>
  </si>
  <si>
    <t>2023-065-03-03</t>
  </si>
  <si>
    <t>SO-03 - Náves - mobiliář</t>
  </si>
  <si>
    <t>{6a27fabd-7f15-40b7-8923-5bacd277b8ba}</t>
  </si>
  <si>
    <t>2023-065-03-04</t>
  </si>
  <si>
    <t>SO-03 - Náves - vodovodní přípojka k pítku</t>
  </si>
  <si>
    <t>{d90b46a9-136a-4239-9ebc-1238ad0d4a3e}</t>
  </si>
  <si>
    <t>2023-065-03-05</t>
  </si>
  <si>
    <t>SO-03 - Náves - elektro,VO a pítko</t>
  </si>
  <si>
    <t>{3e977cdb-a6c4-44bf-abe6-1a67e07613cd}</t>
  </si>
  <si>
    <t>2023-065-03-06</t>
  </si>
  <si>
    <t>SO-03 - Náves - vpustě</t>
  </si>
  <si>
    <t>{ac442065-4174-429f-9404-30e55b7e5393}</t>
  </si>
  <si>
    <t>{db23b8de-4935-46fb-8576-2e7cabf9c829}</t>
  </si>
  <si>
    <t>2023-065-03-03 a</t>
  </si>
  <si>
    <t>{40999ad9-150d-4c32-80cd-cfe29d863104}</t>
  </si>
  <si>
    <t>2023-065-04</t>
  </si>
  <si>
    <t>SO-04 - Krajinářské úpravy</t>
  </si>
  <si>
    <t>{9a0db04a-abb9-412c-a0df-d800c7915d58}</t>
  </si>
  <si>
    <t>2023-065-04-01</t>
  </si>
  <si>
    <t>SO-04 - Krajinářské úpravy- kácení stromů a keřů</t>
  </si>
  <si>
    <t>{2685a61a-decd-4486-b9c6-668970f9d5a6}</t>
  </si>
  <si>
    <t>2023-065-04-02</t>
  </si>
  <si>
    <t>SO-04 - Krajinářské úpravy- ochrana stromů</t>
  </si>
  <si>
    <t>{6ecd14ba-377c-4137-87ba-c2eb1f31ce2e}</t>
  </si>
  <si>
    <t>2023-065-04-03</t>
  </si>
  <si>
    <t>SO-04 - Krajinářské úpravy- přesun sochy a ornice</t>
  </si>
  <si>
    <t>{11f48aae-62ab-4b18-8173-d7714b69ece6}</t>
  </si>
  <si>
    <t>2023-065-04-05</t>
  </si>
  <si>
    <t>SO-04 - Krajinářské úpravy- zpevněné plochy a pěstební opatření</t>
  </si>
  <si>
    <t>{feaceef9-9aef-410f-b376-7dc865c889d5}</t>
  </si>
  <si>
    <t>2023-065-04-06</t>
  </si>
  <si>
    <t>SO-04 - Krajinářské úpravy- drobné prvky</t>
  </si>
  <si>
    <t>{cb890e96-8355-4bed-9edc-dab3f572afeb}</t>
  </si>
  <si>
    <t>2023-065-04-07</t>
  </si>
  <si>
    <t>SO-04 - Krajinářské úpravy- výsadba - trávníky a louka</t>
  </si>
  <si>
    <t>{b97d257e-ba74-4763-a145-efaf0fb63f4a}</t>
  </si>
  <si>
    <t>2023-065-04-08</t>
  </si>
  <si>
    <t>SO-04 - Krajinářské úpravy- výsadba - stromů a solitérů</t>
  </si>
  <si>
    <t>{b40274f2-b5b3-482e-9311-9282cf4c3777}</t>
  </si>
  <si>
    <t>2023-065-04-09</t>
  </si>
  <si>
    <t>SO-04 - Krajinářské úpravy- výsadba - keřů</t>
  </si>
  <si>
    <t>{9ee533fa-bd30-49a2-915e-560082dc3819}</t>
  </si>
  <si>
    <t>2023-065-04-10</t>
  </si>
  <si>
    <t>SO-04 - Krajinářské úpravy- výsadba - trvalek, travin, cibulovin</t>
  </si>
  <si>
    <t>{c1a83738-309e-445c-ad73-262e3e3cbb48}</t>
  </si>
  <si>
    <t>2023-065-04-04</t>
  </si>
  <si>
    <t>SO-04 - Krajinářské úpravy- terény a vegetační vrstvy</t>
  </si>
  <si>
    <t>{3295af0d-9f91-4bec-97e4-0af48270085c}</t>
  </si>
  <si>
    <t>2023-065-05</t>
  </si>
  <si>
    <t>VRN - vedlejší rozpočtové náklady</t>
  </si>
  <si>
    <t>{4fa9abd7-431d-44a0-bc78-7fa18028edfd}</t>
  </si>
  <si>
    <t>KRYCÍ LIST SOUPISU PRACÍ</t>
  </si>
  <si>
    <t>Objekt:</t>
  </si>
  <si>
    <t>2023-065-01 - SO-01 - Dopravní řešení</t>
  </si>
  <si>
    <t>Soupis:</t>
  </si>
  <si>
    <t>2023-065-01-01 - SO-01 - Dopravní řešení - Přípravné a bourací práce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</si>
  <si>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</si>
  <si>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</si>
  <si>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</si>
  <si>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</si>
  <si>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</si>
  <si>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11 - Zemní práce - přípravné a přidružené práce</t>
  </si>
  <si>
    <t xml:space="preserve">    12 - Zemní práce - odkopávky a prokopávky</t>
  </si>
  <si>
    <t xml:space="preserve">    16 - Zemní práce - přemístění výkopku</t>
  </si>
  <si>
    <t xml:space="preserve">    17 - Zemní práce - konstrukce ze zemin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</si>
  <si>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</si>
  <si>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</si>
  <si>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</si>
  <si>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</si>
  <si>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</si>
  <si>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</si>
  <si>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</si>
  <si>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</si>
  <si>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</si>
  <si>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</si>
  <si>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</si>
  <si>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</si>
  <si>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</si>
  <si>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</si>
  <si>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</si>
  <si>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</si>
  <si>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</si>
  <si>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11</t>
  </si>
  <si>
    <t>Zemní práce - přípravné a přidružené práce</t>
  </si>
  <si>
    <t>K</t>
  </si>
  <si>
    <t>113106511</t>
  </si>
  <si>
    <t>Rozebrání dlažeb vozovek a ploch s přemístěním hmot na skládku na vzdálenost do 3 m nebo s naložením na dopravní prostředek, s jakoukoliv výplní spár strojně plochy jednotlivě přes 200 m2 z velkých kostek s ložem z kameniva těženého</t>
  </si>
  <si>
    <t>m2</t>
  </si>
  <si>
    <t>CS ÚRS 2023 02</t>
  </si>
  <si>
    <t>4</t>
  </si>
  <si>
    <t>Online PSC</t>
  </si>
  <si>
    <t>https://podminky.urs.cz/item/CS_URS_2023_02/113106511</t>
  </si>
  <si>
    <t>VV</t>
  </si>
  <si>
    <t>odstranění dlažby</t>
  </si>
  <si>
    <t>SO/01- Dopravní řešení</t>
  </si>
  <si>
    <t>bourací práce</t>
  </si>
  <si>
    <t>úsek/2</t>
  </si>
  <si>
    <t>476,55</t>
  </si>
  <si>
    <t>v m/2/</t>
  </si>
  <si>
    <t>Součet</t>
  </si>
  <si>
    <t>113107172</t>
  </si>
  <si>
    <t>Odstranění podkladů nebo krytů strojně plochy jednotlivě přes 50 m2 do 200 m2 s přemístěním hmot na skládku na vzdálenost do 20 m nebo s naložením na dopravní prostředek z betonu prostého, o tl. vrstvy přes 150 do 300 mm</t>
  </si>
  <si>
    <t>-740621014</t>
  </si>
  <si>
    <t>https://podminky.urs.cz/item/CS_URS_2023_02/113107172</t>
  </si>
  <si>
    <t>odstranění betonové plochy tl/200/mm</t>
  </si>
  <si>
    <t>úsek/1</t>
  </si>
  <si>
    <t>70,35</t>
  </si>
  <si>
    <t>113107232</t>
  </si>
  <si>
    <t>Odstranění podkladů nebo krytů strojně plochy jednotlivě přes 200 m2 s přemístěním hmot na skládku na vzdálenost do 20 m nebo s naložením na dopravní prostředek z betonu prostého, o tl. vrstvy přes 150 do 300 mm</t>
  </si>
  <si>
    <t>-1807398794</t>
  </si>
  <si>
    <t>https://podminky.urs.cz/item/CS_URS_2023_02/113107232</t>
  </si>
  <si>
    <t>227</t>
  </si>
  <si>
    <t>úsek/3</t>
  </si>
  <si>
    <t>274</t>
  </si>
  <si>
    <t>113154112</t>
  </si>
  <si>
    <t>Frézování živičného podkladu nebo krytu s naložením na dopravní prostředek plochy do 500 m2 bez překážek v trase pruhu šířky do 0,5 m, tloušťky vrstvy 40 mm</t>
  </si>
  <si>
    <t>957823322</t>
  </si>
  <si>
    <t>https://podminky.urs.cz/item/CS_URS_2023_02/113154112</t>
  </si>
  <si>
    <t>broušení povrch živice /40/mm</t>
  </si>
  <si>
    <t>27,44/0,04</t>
  </si>
  <si>
    <t>40,76/0,04</t>
  </si>
  <si>
    <t>1,76/0,04</t>
  </si>
  <si>
    <t>5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</si>
  <si>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</si>
  <si>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</si>
  <si>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</si>
  <si>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-793499523</t>
  </si>
  <si>
    <t>https://podminky.urs.cz/item/CS_URS_2023_02/113202111</t>
  </si>
  <si>
    <t>vytrhání obrubníků</t>
  </si>
  <si>
    <t>vytrhání obrubníků - OBI 150/250/</t>
  </si>
  <si>
    <t>181</t>
  </si>
  <si>
    <t>v bm</t>
  </si>
  <si>
    <t>193,5</t>
  </si>
  <si>
    <t>246,5</t>
  </si>
  <si>
    <t xml:space="preserve">vytrhání obrubníků - OBII  8/250</t>
  </si>
  <si>
    <t>85</t>
  </si>
  <si>
    <t xml:space="preserve">vytrhání obrubníků - OBII  8/251</t>
  </si>
  <si>
    <t>88</t>
  </si>
  <si>
    <t xml:space="preserve">vytrhání obrubníků - OBII  8/252</t>
  </si>
  <si>
    <t>294</t>
  </si>
  <si>
    <t>Zemní práce - odkopávky a prokopávky</t>
  </si>
  <si>
    <t>6</t>
  </si>
  <si>
    <t>122251101</t>
  </si>
  <si>
    <t>Odkopávky a prokopávky nezapažené strojně v hornině třídy těžitelnosti I skupiny 3 do 20 m3</t>
  </si>
  <si>
    <t>m3</t>
  </si>
  <si>
    <t>-283879732</t>
  </si>
  <si>
    <t>https://podminky.urs.cz/item/CS_URS_2023_02/122251101</t>
  </si>
  <si>
    <t>výkopy zulová dlažba voz. /300/mm</t>
  </si>
  <si>
    <t>29*0,3</t>
  </si>
  <si>
    <t>Mezisoučet</t>
  </si>
  <si>
    <t>7.výkopy zatr.dlažba - vjezd tl/300/mm</t>
  </si>
  <si>
    <t>34*0,3</t>
  </si>
  <si>
    <t>m/3/</t>
  </si>
  <si>
    <t>výkopy pod stávající dlažbou</t>
  </si>
  <si>
    <t>výkopy dlažba chodník tl/100/mm</t>
  </si>
  <si>
    <t>21*0,3</t>
  </si>
  <si>
    <t>48*0,3</t>
  </si>
  <si>
    <t>27*0,3</t>
  </si>
  <si>
    <t>7</t>
  </si>
  <si>
    <t>122251103</t>
  </si>
  <si>
    <t>Odkopávky a prokopávky nezapažené strojně v hornině třídy těžitelnosti I skupiny 3 přes 50 do 100 m3</t>
  </si>
  <si>
    <t>1596562731</t>
  </si>
  <si>
    <t>https://podminky.urs.cz/item/CS_URS_2023_02/122251103</t>
  </si>
  <si>
    <t>233,52*0,3</t>
  </si>
  <si>
    <t>8</t>
  </si>
  <si>
    <t>122251104</t>
  </si>
  <si>
    <t>Odkopávky a prokopávky nezapažené strojně v hornině třídy těžitelnosti I skupiny 3 přes 100 do 500 m3</t>
  </si>
  <si>
    <t>1146277790</t>
  </si>
  <si>
    <t>https://podminky.urs.cz/item/CS_URS_2023_02/122251104</t>
  </si>
  <si>
    <t xml:space="preserve">výkopy </t>
  </si>
  <si>
    <t>výkopy pod novou vozovkou- živice</t>
  </si>
  <si>
    <t>105</t>
  </si>
  <si>
    <t>16</t>
  </si>
  <si>
    <t>Zemní práce - přemístění výkopku</t>
  </si>
  <si>
    <t>9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</si>
  <si>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</si>
  <si>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</si>
  <si>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-173613181</t>
  </si>
  <si>
    <t>https://podminky.urs.cz/item/CS_URS_2023_02/162751117</t>
  </si>
  <si>
    <t>10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</si>
  <si>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</si>
  <si>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</si>
  <si>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-703991657</t>
  </si>
  <si>
    <t>https://podminky.urs.cz/item/CS_URS_2023_02/162751119</t>
  </si>
  <si>
    <t>167151111</t>
  </si>
  <si>
    <t>Nakládání, skládání a překládání neulehlého výkopku nebo sypaniny strojně nakládání, množství přes 100 m3, z hornin třídy těžitelnosti I, skupiny 1 až 3</t>
  </si>
  <si>
    <t>-1239286927</t>
  </si>
  <si>
    <t>https://podminky.urs.cz/item/CS_URS_2023_02/167151111</t>
  </si>
  <si>
    <t>17</t>
  </si>
  <si>
    <t>Zemní práce - konstrukce ze zemin</t>
  </si>
  <si>
    <t>171251201</t>
  </si>
  <si>
    <t>Uložení sypaniny na skládky nebo meziskládky bez hutnění s upravením uložené sypaniny do předepsaného tvaru</t>
  </si>
  <si>
    <t>-1095426237</t>
  </si>
  <si>
    <t>https://podminky.urs.cz/item/CS_URS_2023_02/171251201</t>
  </si>
  <si>
    <t>13</t>
  </si>
  <si>
    <t>171201221</t>
  </si>
  <si>
    <t>Poplatek za uložení stavebního odpadu na skládce (skládkovné) zeminy a kamení zatříděného do Katalogu odpadů pod kódem 17 05 04</t>
  </si>
  <si>
    <t>t</t>
  </si>
  <si>
    <t>592072934</t>
  </si>
  <si>
    <t>https://podminky.urs.cz/item/CS_URS_2023_02/171201221</t>
  </si>
  <si>
    <t>222,756*1,6</t>
  </si>
  <si>
    <t>997</t>
  </si>
  <si>
    <t>Přesun sutě</t>
  </si>
  <si>
    <t>14</t>
  </si>
  <si>
    <t>997221571</t>
  </si>
  <si>
    <t>Vodorovná doprava vybouraných hmot bez naložení, ale se složením a s hrubým urovnáním na vzdálenost do 1 km</t>
  </si>
  <si>
    <t>28</t>
  </si>
  <si>
    <t>https://podminky.urs.cz/item/CS_URS_2023_02/997221571</t>
  </si>
  <si>
    <t>15</t>
  </si>
  <si>
    <t>997221579</t>
  </si>
  <si>
    <t>Vodorovná doprava vybouraných hmot bez naložení, ale se složením a s hrubým urovnáním na vzdálenost Příplatek k ceně za každý další i započatý 1 km přes 1 km</t>
  </si>
  <si>
    <t>30</t>
  </si>
  <si>
    <t>https://podminky.urs.cz/item/CS_URS_2023_02/997221579</t>
  </si>
  <si>
    <t>939,763*27 "Přepočtené koeficientem množství</t>
  </si>
  <si>
    <t>997221612</t>
  </si>
  <si>
    <t>Nakládání na dopravní prostředky pro vodorovnou dopravu vybouraných hmot</t>
  </si>
  <si>
    <t>32</t>
  </si>
  <si>
    <t>https://podminky.urs.cz/item/CS_URS_2023_02/997221612</t>
  </si>
  <si>
    <t>997221615</t>
  </si>
  <si>
    <t>Poplatek za uložení stavebního odpadu na skládce (skládkovné) z prostého betonu zatříděného do Katalogu odpadů pod kódem 17 01 01</t>
  </si>
  <si>
    <t>34</t>
  </si>
  <si>
    <t>https://podminky.urs.cz/item/CS_URS_2023_02/997221615</t>
  </si>
  <si>
    <t xml:space="preserve">Vytrhání obrub  s vybouráním lože, s přemístěním hmot na skládku na vzdálenost do 3 m nebo s naložením na dopravní prostředek z krajníků nebo obrubn</t>
  </si>
  <si>
    <t>223,040*0,3</t>
  </si>
  <si>
    <t xml:space="preserve">Rozebrání dlažeb a dílců vozovek a ploch s přemístěním hmot na skládku </t>
  </si>
  <si>
    <t>198,721*0,3</t>
  </si>
  <si>
    <t>18</t>
  </si>
  <si>
    <t>997221645</t>
  </si>
  <si>
    <t>Poplatek za uložení stavebního odpadu na skládce (skládkovné) asfaltového bez obsahu dehtu zatříděného do Katalogu odpadů pod kódem 17 03 02</t>
  </si>
  <si>
    <t>811959167</t>
  </si>
  <si>
    <t>https://podminky.urs.cz/item/CS_URS_2023_02/997221645</t>
  </si>
  <si>
    <t xml:space="preserve">Frézování živičného podkladu nebo krytu  s naložením na dopravní prostředek plochy do 500 m2 bez překážek v trase pruhu šířky do 0,5 m, tloušťky vrs</t>
  </si>
  <si>
    <t>tloušťky vrstvy 40 mm</t>
  </si>
  <si>
    <t>160,908</t>
  </si>
  <si>
    <t>19</t>
  </si>
  <si>
    <t>997221655</t>
  </si>
  <si>
    <t>-1265700876</t>
  </si>
  <si>
    <t>https://podminky.urs.cz/item/CS_URS_2023_02/997221655</t>
  </si>
  <si>
    <t>Odstranění podkladů nebo krytů strojně plochy jednotlivě přes 50 m2 do 200 m2 s přemístěním hmot na skládku na vzdálenost do 20 m nebo s naložením n</t>
  </si>
  <si>
    <t>43,969*0,3</t>
  </si>
  <si>
    <t>Odstranění podkladů nebo krytů strojně plochy jednotlivě přes 200 m2 s přemístěním hmot na skládku na vzdálenost do 20 m nebo s naložením na dopravn</t>
  </si>
  <si>
    <t>313,125*0,3</t>
  </si>
  <si>
    <t>20</t>
  </si>
  <si>
    <t>997221861</t>
  </si>
  <si>
    <t>Poplatek za uložení stavebního odpadu na recyklační skládce (skládkovné) z prostého betonu zatříděného do Katalogu odpadů pod kódem 17 01 01</t>
  </si>
  <si>
    <t>40</t>
  </si>
  <si>
    <t>https://podminky.urs.cz/item/CS_URS_2023_02/997221861</t>
  </si>
  <si>
    <t>223,040*0,7</t>
  </si>
  <si>
    <t>198,721*0,7</t>
  </si>
  <si>
    <t>997221873</t>
  </si>
  <si>
    <t>Poplatek za uložení stavebního odpadu na recyklační skládce (skládkovné) zeminy a kamení zatříděného do Katalogu odpadů pod kódem 17 05 04</t>
  </si>
  <si>
    <t>1800288949</t>
  </si>
  <si>
    <t>https://podminky.urs.cz/item/CS_URS_2023_02/997221873</t>
  </si>
  <si>
    <t>43,969*0,7</t>
  </si>
  <si>
    <t>313,125*0,7</t>
  </si>
  <si>
    <t>2023-065-01-02 - SO-01 - Dopravní řešení - nové kce</t>
  </si>
  <si>
    <t xml:space="preserve">    5-1 - Komunikace pozemní - Chodník žulová dlažba  D2-D-1-TDZ – CH, PII  PIII..............kostka 60x60</t>
  </si>
  <si>
    <t xml:space="preserve">    5-2 - Komunikace pozemní - Mlatová plocha</t>
  </si>
  <si>
    <t xml:space="preserve">    5-5 - Komunikace pozemní - Parkování, přejezd přes chodník žulová dlažba D1-D-1-TDZ VI PII  PIII /100x100/</t>
  </si>
  <si>
    <t xml:space="preserve">    5-7 - Komunikace pozemní - Vozovka živice D1-N-1, TDZ IV, PII, PIII</t>
  </si>
  <si>
    <t xml:space="preserve">    5-8 - Komunikace pozemní - Vozovka živice - úprava -  D1-N-1, TDZ IV, PII, PIII</t>
  </si>
  <si>
    <t>5-1</t>
  </si>
  <si>
    <t xml:space="preserve">Komunikace pozemní - Chodník žulová dlažba  D2-D-1-TDZ – CH, PII  PIII..............kostka 60x60</t>
  </si>
  <si>
    <t>215901101</t>
  </si>
  <si>
    <t>Zhutnění podloží pod násypy z rostlé horniny třídy těžitelnosti I a II, skupiny 1 až 4 z hornin soudružných a nesoudržných</t>
  </si>
  <si>
    <t>https://podminky.urs.cz/item/CS_URS_2023_02/215901101</t>
  </si>
  <si>
    <t xml:space="preserve">Chodník žulová dlažba  D2-D-1-TDZ – CH, PII  PIII</t>
  </si>
  <si>
    <t>náves- střed</t>
  </si>
  <si>
    <t>152,3 "chodník ve východní části parku</t>
  </si>
  <si>
    <t>564861111</t>
  </si>
  <si>
    <t>Podklad ze štěrkodrti ŠD s rozprostřením a zhutněním plochy přes 100 m2, po zhutnění tl. 200 mm</t>
  </si>
  <si>
    <t>https://podminky.urs.cz/item/CS_URS_2023_02/564861111</t>
  </si>
  <si>
    <t xml:space="preserve">ŠDB  - štěrkodrť třídy B tl/200/mm </t>
  </si>
  <si>
    <t>náves</t>
  </si>
  <si>
    <t>591211111</t>
  </si>
  <si>
    <t>Kladení dlažby z kostek s provedením lože do tl. 50 mm, s vyplněním spár, s dvojím beraněním a se smetením přebytečného materiálu na krajnici drobných z kamene, do lože z kameniva těženého</t>
  </si>
  <si>
    <t>https://podminky.urs.cz/item/CS_URS_2023_02/591211111</t>
  </si>
  <si>
    <t xml:space="preserve">DL -  žulová kostka 60x60</t>
  </si>
  <si>
    <t>M</t>
  </si>
  <si>
    <t>58381010</t>
  </si>
  <si>
    <t>kostka řezanoštípaná dlažební žula 6x6x4cm</t>
  </si>
  <si>
    <t>152,3*1,03 "Přepočtené koeficientem množství</t>
  </si>
  <si>
    <t>998223011</t>
  </si>
  <si>
    <t>Přesun hmot pro pozemní komunikace s krytem dlážděným dopravní vzdálenost do 200 m jakékoliv délky objektu</t>
  </si>
  <si>
    <t>https://podminky.urs.cz/item/CS_URS_2023_02/998223011</t>
  </si>
  <si>
    <t>116,546</t>
  </si>
  <si>
    <t>5-2</t>
  </si>
  <si>
    <t>Komunikace pozemní - Mlatová plocha</t>
  </si>
  <si>
    <t>Mlatová plocha</t>
  </si>
  <si>
    <t>16,16+21,21</t>
  </si>
  <si>
    <t>564831111</t>
  </si>
  <si>
    <t>Podklad ze štěrkodrti ŠD s rozprostřením a zhutněním plochy přes 100 m2, po zhutnění tl. 100 mm</t>
  </si>
  <si>
    <t>https://podminky.urs.cz/item/CS_URS_2023_02/564831111</t>
  </si>
  <si>
    <t xml:space="preserve">ŠD štěrkodrť  tl. /100/ mm</t>
  </si>
  <si>
    <t xml:space="preserve">16,16+21,21  </t>
  </si>
  <si>
    <t>564952111</t>
  </si>
  <si>
    <t>Podklad z mechanicky zpevněného kameniva MZK (minerální beton) s rozprostřením a s hutněním, po zhutnění tl. 150 mm</t>
  </si>
  <si>
    <t>https://podminky.urs.cz/item/CS_URS_2023_02/564952111</t>
  </si>
  <si>
    <t>MZK mechanicky zpevněné kamenivo tl. /150/ mm</t>
  </si>
  <si>
    <t>5994321.R</t>
  </si>
  <si>
    <t>Lomová výsivka 30kg/m2 tl. /20/ mm</t>
  </si>
  <si>
    <t xml:space="preserve">Lomová výsivka  30kg/m2  tl. /20/ mm</t>
  </si>
  <si>
    <t>998229111</t>
  </si>
  <si>
    <t>Přesun hmot ruční pro pozemní komunikace s naložením a složením na vzdálenost do 50 m, s krytem z kameniva, monolitickým betonovým nebo živičným</t>
  </si>
  <si>
    <t>https://podminky.urs.cz/item/CS_URS_2023_02/998229111</t>
  </si>
  <si>
    <t>26,362</t>
  </si>
  <si>
    <t>5-5</t>
  </si>
  <si>
    <t xml:space="preserve">Komunikace pozemní - Parkování, přejezd přes chodník žulová dlažba D1-D-1-TDZ VI PII  PIII /100x100/</t>
  </si>
  <si>
    <t>23</t>
  </si>
  <si>
    <t>46</t>
  </si>
  <si>
    <t xml:space="preserve">Parkování, přejezd přes chodník žulová dlažba D1-D-1-TDZ VI PII  PIII</t>
  </si>
  <si>
    <t>Zhutněná pláň</t>
  </si>
  <si>
    <t>sever</t>
  </si>
  <si>
    <t>110,6 "parkování na návsi</t>
  </si>
  <si>
    <t>jih</t>
  </si>
  <si>
    <t>24</t>
  </si>
  <si>
    <t>564871111</t>
  </si>
  <si>
    <t>Podklad ze štěrkodrti ŠD s rozprostřením a zhutněním plochy přes 100 m2, po zhutnění tl. 250 mm</t>
  </si>
  <si>
    <t>48</t>
  </si>
  <si>
    <t>https://podminky.urs.cz/item/CS_URS_2023_02/564871111</t>
  </si>
  <si>
    <t>25</t>
  </si>
  <si>
    <t>591111111</t>
  </si>
  <si>
    <t>Kladení dlažby z kostek s provedením lože do tl. 50 mm, s vyplněním spár, s dvojím beraněním a se smetením přebytečného materiálu na krajnici velkých z kamene, do lože z kameniva těženého</t>
  </si>
  <si>
    <t>50</t>
  </si>
  <si>
    <t>https://podminky.urs.cz/item/CS_URS_2023_02/591111111</t>
  </si>
  <si>
    <t>26</t>
  </si>
  <si>
    <t>58381015</t>
  </si>
  <si>
    <t>kostka řezanoštípaná dlažební žula 10x10x10cm</t>
  </si>
  <si>
    <t>52</t>
  </si>
  <si>
    <t>DL – dlažba žulová 100x100 tl./100/mm</t>
  </si>
  <si>
    <t>110,6*1,03 "Přepočtené koeficientem množství</t>
  </si>
  <si>
    <t>27</t>
  </si>
  <si>
    <t>54</t>
  </si>
  <si>
    <t>109,886</t>
  </si>
  <si>
    <t>5-7</t>
  </si>
  <si>
    <t>Komunikace pozemní - Vozovka živice D1-N-1, TDZ IV, PII, PIII</t>
  </si>
  <si>
    <t>33</t>
  </si>
  <si>
    <t>66</t>
  </si>
  <si>
    <t>Vozovka živice D1-N-1, TDZ IV, PII, PIII</t>
  </si>
  <si>
    <t>196</t>
  </si>
  <si>
    <t>280</t>
  </si>
  <si>
    <t>193</t>
  </si>
  <si>
    <t>567142115</t>
  </si>
  <si>
    <t>Podklad ze směsi stmelené cementem SC bez dilatačních spár, s rozprostřením a zhutněním SC C 8/10 (KSC I), po zhutnění tl. 250 mm</t>
  </si>
  <si>
    <t>68</t>
  </si>
  <si>
    <t>https://podminky.urs.cz/item/CS_URS_2023_02/567142115</t>
  </si>
  <si>
    <t xml:space="preserve">Kamenivo stmelené cementem- cementová stabilizace   SC C 8/10 tl.  /250/mm</t>
  </si>
  <si>
    <t>35</t>
  </si>
  <si>
    <t>573191111</t>
  </si>
  <si>
    <t>Postřik infiltrační kationaktivní emulzí v množství 1,00 kg/m2</t>
  </si>
  <si>
    <t>70</t>
  </si>
  <si>
    <t>https://podminky.urs.cz/item/CS_URS_2023_02/573191111</t>
  </si>
  <si>
    <t xml:space="preserve">Asfaltový spojovací postřik                                               rýha + zámek</t>
  </si>
  <si>
    <t>36</t>
  </si>
  <si>
    <t>577155122</t>
  </si>
  <si>
    <t>Asfaltový beton vrstva ložní ACL 16 (ABH) s rozprostřením a zhutněním z nemodifikovaného asfaltu v pruhu šířky přes 3 m, po zhutnění tl. 60 mm</t>
  </si>
  <si>
    <t>72</t>
  </si>
  <si>
    <t>https://podminky.urs.cz/item/CS_URS_2023_02/577155122</t>
  </si>
  <si>
    <t xml:space="preserve">ACL 16+  - asfaltový beton hrubozrnný tl. /60/ mm - Asfalt.cement ložná hutněná na 97% míry zhutnění </t>
  </si>
  <si>
    <t>37</t>
  </si>
  <si>
    <t>573211109</t>
  </si>
  <si>
    <t>Postřik spojovací PS bez posypu kamenivem z asfaltu silničního, v množství 0,50 kg/m2</t>
  </si>
  <si>
    <t>74</t>
  </si>
  <si>
    <t>https://podminky.urs.cz/item/CS_URS_2023_02/573211109</t>
  </si>
  <si>
    <t>38</t>
  </si>
  <si>
    <t>577144121</t>
  </si>
  <si>
    <t>Asfaltový beton vrstva obrusná ACO 11 (ABS) s rozprostřením a se zhutněním z nemodifikovaného asfaltu v pruhu šířky přes 3 m tř. I, po zhutnění tl. 50 mm</t>
  </si>
  <si>
    <t>76</t>
  </si>
  <si>
    <t>https://podminky.urs.cz/item/CS_URS_2023_02/577144121</t>
  </si>
  <si>
    <t xml:space="preserve">ACO  11  - asfaltový beton střednězrnný  tl./50/mm- Asfalt beton – vrchní obrus pojezdová hutnění na 97% míry hutněni – rýha + zámek</t>
  </si>
  <si>
    <t>39</t>
  </si>
  <si>
    <t>998225111</t>
  </si>
  <si>
    <t>Přesun hmot pro komunikace s krytem z kameniva, monolitickým betonovým nebo živičným dopravní vzdálenost do 200 m jakékoliv délky objektu</t>
  </si>
  <si>
    <t>78</t>
  </si>
  <si>
    <t>https://podminky.urs.cz/item/CS_URS_2023_02/998225111</t>
  </si>
  <si>
    <t>618,604</t>
  </si>
  <si>
    <t>5-8</t>
  </si>
  <si>
    <t xml:space="preserve">Komunikace pozemní - Vozovka živice - úprava -  D1-N-1, TDZ IV, PII, PIII</t>
  </si>
  <si>
    <t>113154122</t>
  </si>
  <si>
    <t>Frézování živičného podkladu nebo krytu s naložením na dopravní prostředek plochy do 500 m2 bez překážek v trase pruhu šířky přes 0,5 m do 1 m, tloušťky vrstvy 40 mm</t>
  </si>
  <si>
    <t>80</t>
  </si>
  <si>
    <t>https://podminky.urs.cz/item/CS_URS_2023_02/113154122</t>
  </si>
  <si>
    <t xml:space="preserve">Vozovka živice - úprava - D1-N-1, TDZ IV, PII, PIII </t>
  </si>
  <si>
    <t>broušení</t>
  </si>
  <si>
    <t>270</t>
  </si>
  <si>
    <t>41</t>
  </si>
  <si>
    <t>113154232</t>
  </si>
  <si>
    <t>Frézování živičného podkladu nebo krytu s naložením na dopravní prostředek plochy přes 500 do 1 000 m2 bez překážek v trase pruhu šířky přes 1 m do 2 m, tloušťky vrstvy 40 mm</t>
  </si>
  <si>
    <t>82</t>
  </si>
  <si>
    <t>https://podminky.urs.cz/item/CS_URS_2023_02/113154232</t>
  </si>
  <si>
    <t>535</t>
  </si>
  <si>
    <t>42</t>
  </si>
  <si>
    <t>84</t>
  </si>
  <si>
    <t>74,06</t>
  </si>
  <si>
    <t>43</t>
  </si>
  <si>
    <t>86</t>
  </si>
  <si>
    <t>74,06*10 "Přepočtené koeficientem množství</t>
  </si>
  <si>
    <t>44</t>
  </si>
  <si>
    <t>45</t>
  </si>
  <si>
    <t>90</t>
  </si>
  <si>
    <t>566401111</t>
  </si>
  <si>
    <t>Úprava dosavadního krytu z kameniva drceného jako podklad pro nový kryt s vyrovnáním profilu v příčném i podélném směru, s vlhčením a zhutněním, s doplněním kamenivem drceným, jeho rozprostřením a zhutněním, v množství přes 0,06 do 0,08 m3/m2</t>
  </si>
  <si>
    <t>92</t>
  </si>
  <si>
    <t>https://podminky.urs.cz/item/CS_URS_2023_02/566401111</t>
  </si>
  <si>
    <t>Úprava krytu z kameniva drceného pro nový kryt s doplněním kameniva drceného přes 0,06 do 0,08 m3/m2</t>
  </si>
  <si>
    <t>Úprava krytu z kameniva drceného pro nový kryt s doplněním kameniva drceného přes 0,06 do 0,08 m3/m3</t>
  </si>
  <si>
    <t>47</t>
  </si>
  <si>
    <t>94</t>
  </si>
  <si>
    <t>96</t>
  </si>
  <si>
    <t>49</t>
  </si>
  <si>
    <t>98</t>
  </si>
  <si>
    <t>215,67</t>
  </si>
  <si>
    <t>2023-065-01-03 - SO-01 - Dopravní řešení - obrubníky a ostatní</t>
  </si>
  <si>
    <t xml:space="preserve">    91 - Doplňující konstrukce a práce pozemních komunikací, letišť a ploch</t>
  </si>
  <si>
    <t xml:space="preserve">    998 - Přesun hmot</t>
  </si>
  <si>
    <t>91</t>
  </si>
  <si>
    <t>Doplňující konstrukce a práce pozemních komunikací, letišť a ploch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</si>
  <si>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</si>
  <si>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</si>
  <si>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https://podminky.urs.cz/item/CS_URS_2023_02/916131213</t>
  </si>
  <si>
    <t>59217031</t>
  </si>
  <si>
    <t>obrubník betonový silniční 1000x150x250mm</t>
  </si>
  <si>
    <t>betonový</t>
  </si>
  <si>
    <t>OBI - silniční obrubník stojatý /150/250/</t>
  </si>
  <si>
    <t>12,98+4,52+3+4,4+3+3,65+1,72+4,22+1,74+14,32+9,35+1,88+1,98+3,63+1,97+4,26+2,18+10,33+1,67+4,28+1,43+7,94+9,22+7,75+2,63+9,34+2,75+26,99+8,57+7,57+7</t>
  </si>
  <si>
    <t>15,86+3,8</t>
  </si>
  <si>
    <t>OBI - silniční obrubník stojatý /150/250/- do oblouku</t>
  </si>
  <si>
    <t>61,61</t>
  </si>
  <si>
    <t>4+3+16,15+9,36+7,97+5,95+13,52+8,43+2,95+9,36+10,70+4,65+4,65+5,20+5,20+5,15+3+39,28+16,27+5,39</t>
  </si>
  <si>
    <t>11,95+2,4+2,50+2,33+2,45+2,4+2,3+2,28+2,2+3+0,8+0,8+5,6+2,35+2,45+1,54+1,5+1,5</t>
  </si>
  <si>
    <t>498,47*1,02 "Přepočtené koeficientem množství</t>
  </si>
  <si>
    <t>916241212</t>
  </si>
  <si>
    <t>Osazení obrubníku kamenného se zřízením lože, s vyplněním a zatřením spár cementovou maltou stojatého bez boční opěry, do lože z betonu prostého</t>
  </si>
  <si>
    <t>https://podminky.urs.cz/item/CS_URS_2023_02/916241212</t>
  </si>
  <si>
    <t xml:space="preserve">kamenný </t>
  </si>
  <si>
    <t>OP4 - obrubník žulový P/4/ 200/250</t>
  </si>
  <si>
    <t>8,20+1,39+33,08+3+17,52+9,53+10,32-7,71+3,69+114,71+2,43+2,62+10,05+8,43+6,25+15,62+8,14</t>
  </si>
  <si>
    <t>OP4 - obrubník žulový P/4/ 200/250 - do oblouku</t>
  </si>
  <si>
    <t>4,31+3,67+10,71++5,5+2,23+2,34+1,25+2,53+1,62</t>
  </si>
  <si>
    <t>OP7 - obrubník žulový P/7/ 120/250</t>
  </si>
  <si>
    <t>6,4+6,2+2,87+12,53+7,9+2,95+14,17+2+3+6+2+12,6</t>
  </si>
  <si>
    <t xml:space="preserve">9,92+2+6,2+12,53+7,9+2,65+14,17+17,35+2,28+13,31+11,53+10,61  </t>
  </si>
  <si>
    <t>OP7 - obrubník žulový P/7/ 120/250 - do oblouku</t>
  </si>
  <si>
    <t>OŽ - obrubník žulový OŽ /60/180/</t>
  </si>
  <si>
    <t>147</t>
  </si>
  <si>
    <t>OŽ - obrubník žulový OŽ /60/180/ - do oblouku</t>
  </si>
  <si>
    <t>58380005</t>
  </si>
  <si>
    <t>obrubník kamenný žulový přímý 1000x200x250mm</t>
  </si>
  <si>
    <t>281,43*1,02 "Přepočtené koeficientem množství</t>
  </si>
  <si>
    <t>58380374</t>
  </si>
  <si>
    <t>obrubník kamenný žulový přímý 1000x120x250mm</t>
  </si>
  <si>
    <t>189,07*1,02 "Přepočtené koeficientem množství</t>
  </si>
  <si>
    <t>583800.R</t>
  </si>
  <si>
    <t>obrubník kamenný žulový OŽ - obrubník žulový OŽ /60/180/</t>
  </si>
  <si>
    <t>149*1,02 "Přepočtené koeficientem množství</t>
  </si>
  <si>
    <t>91637112.R</t>
  </si>
  <si>
    <t>D+M - Zahradní obrubník ocelový- specifikace viz. PD</t>
  </si>
  <si>
    <t>ocelový</t>
  </si>
  <si>
    <t>zahradní obrubník - ocelový</t>
  </si>
  <si>
    <t>30,5</t>
  </si>
  <si>
    <t>998</t>
  </si>
  <si>
    <t>Přesun hmot</t>
  </si>
  <si>
    <t>22</t>
  </si>
  <si>
    <t>2023-065-01-04 - SO-01 - Dopravní řešení - odvodňovací žlaby</t>
  </si>
  <si>
    <t xml:space="preserve">HSV -   Práce a dodávky HSV</t>
  </si>
  <si>
    <t xml:space="preserve">    93 - Různé dokončovací konstrukce a práce inženýrských staveb</t>
  </si>
  <si>
    <t xml:space="preserve">  Práce a dodávky HSV</t>
  </si>
  <si>
    <t>171152501</t>
  </si>
  <si>
    <t>https://podminky.urs.cz/item/CS_URS_2023_02/171152501</t>
  </si>
  <si>
    <t>93</t>
  </si>
  <si>
    <t>Různé dokončovací konstrukce a práce inženýrských staveb</t>
  </si>
  <si>
    <t>935113111</t>
  </si>
  <si>
    <t>Osazení odvodňovacího žlabu s krycím roštem polymerbetonového šířky do 200 mm</t>
  </si>
  <si>
    <t>https://podminky.urs.cz/item/CS_URS_2023_02/935113111</t>
  </si>
  <si>
    <t>odvodňovací žlaby</t>
  </si>
  <si>
    <t>délka</t>
  </si>
  <si>
    <t>úsek/2/ žlab 1/ -Krátká-Lesní - odvodňovací žlab š./150/mm v./200/mm tř.zatížení B/125/</t>
  </si>
  <si>
    <t>6,9</t>
  </si>
  <si>
    <t>úsek/2/ žlab 2/ -Krátká-Lesní - odvodňovací žlab š./150/mm v./200/mm tř.zatížení B/125/</t>
  </si>
  <si>
    <t>6,1</t>
  </si>
  <si>
    <t>úsek/3/ žlab 3/ - Lesní-Slepá - odvodňovací žlab š./150/mm v./200/mm tř.zatížení B/125/</t>
  </si>
  <si>
    <t>úsek/3/ žlab 4/ - Lesní-Slepá - odvodňovací žlab š./150/mm v./200/mm tř.zatížení B/125/</t>
  </si>
  <si>
    <t>5,3</t>
  </si>
  <si>
    <t>úsek/3/ žlab 5/ - Lesní-Slepá - odvodňovací žlab š./150/mm v./200/mm tř.zatížení B/125/</t>
  </si>
  <si>
    <t>5,8</t>
  </si>
  <si>
    <t>úsek/3/ žlab 6/ - Lesní-Slepá - odvodňovací žlab š./150/mm v./200/mm tř.zatížení B/125/</t>
  </si>
  <si>
    <t>3,5</t>
  </si>
  <si>
    <t>úsek/3/ žlab 7/ - Lesní-Slepá - odvodňovací žlab š./150/mm v./200/mm tř.zatížení B/125/</t>
  </si>
  <si>
    <t>3,6</t>
  </si>
  <si>
    <t>úsek/3/ žlab 8/ - Lesní-Slepá - odvodňovací žlab š./150/mm v./200/mm tř.zatížení B/125/</t>
  </si>
  <si>
    <t>5,7</t>
  </si>
  <si>
    <t>5922701.R</t>
  </si>
  <si>
    <t xml:space="preserve">žlab odvodňovací z polymerbetonu se spádem dna 0,5%  - odvodňovací žlab š./150/mm v./200/mm tř.zatížení B/125/ vč. roštu</t>
  </si>
  <si>
    <t>998225194</t>
  </si>
  <si>
    <t>Přesun hmot pro komunikace s krytem z kameniva, monolitickým betonovým nebo živičným Příplatek k ceně za zvětšený přesun přes vymezenou největší dopravní vzdálenost do 5000 m</t>
  </si>
  <si>
    <t>https://podminky.urs.cz/item/CS_URS_2023_02/998225194</t>
  </si>
  <si>
    <t>2023-065-01-05 - SO-01 - Dopravní řešení - vpustě</t>
  </si>
  <si>
    <t xml:space="preserve">    8 - Trubní vedení</t>
  </si>
  <si>
    <t>Trubní vedení</t>
  </si>
  <si>
    <t>895-R1/1</t>
  </si>
  <si>
    <t>Výměna za obrubníkovou vpusť rovnou - bude upřesněno dle zjištěného technického stavu a dle PD</t>
  </si>
  <si>
    <t>ks</t>
  </si>
  <si>
    <t>posunutí uliční vpustí</t>
  </si>
  <si>
    <t>označení</t>
  </si>
  <si>
    <t xml:space="preserve">UV1, </t>
  </si>
  <si>
    <t>počet</t>
  </si>
  <si>
    <t>895-R1/2</t>
  </si>
  <si>
    <t>UV2,</t>
  </si>
  <si>
    <t>895-R1/3</t>
  </si>
  <si>
    <t xml:space="preserve"> UV3, </t>
  </si>
  <si>
    <t>895-R1/4</t>
  </si>
  <si>
    <t>UV4,</t>
  </si>
  <si>
    <t>895-R1/5</t>
  </si>
  <si>
    <t xml:space="preserve">UV5, </t>
  </si>
  <si>
    <t>895-R1/6</t>
  </si>
  <si>
    <t xml:space="preserve">UV6, </t>
  </si>
  <si>
    <t>895-R1/7</t>
  </si>
  <si>
    <t xml:space="preserve">UV7, </t>
  </si>
  <si>
    <t>895-R1/8</t>
  </si>
  <si>
    <t xml:space="preserve"> UV8, </t>
  </si>
  <si>
    <t>895-R1/9</t>
  </si>
  <si>
    <t>UV9,</t>
  </si>
  <si>
    <t>895-R1/10</t>
  </si>
  <si>
    <t>,uv14</t>
  </si>
  <si>
    <t>895-R2/1</t>
  </si>
  <si>
    <t xml:space="preserve">Výměna za   obrubníkovou vpusť rovnou    - bude upřesněno dle zjištěného technického stavu a dle PD</t>
  </si>
  <si>
    <t xml:space="preserve">UV10, </t>
  </si>
  <si>
    <t>895-R2/2</t>
  </si>
  <si>
    <t>UV13.</t>
  </si>
  <si>
    <t>895-R2/3</t>
  </si>
  <si>
    <t>UV16.</t>
  </si>
  <si>
    <t>998271301</t>
  </si>
  <si>
    <t>Přesun hmot pro kanalizace (stoky) hloubené monolitické z betonu nebo železobetonu v otevřeném výkopu dopravní vzdálenost do 15 m</t>
  </si>
  <si>
    <t>https://podminky.urs.cz/item/CS_URS_2023_02/998271301</t>
  </si>
  <si>
    <t>2023-065-01-06 - SO-01 - Dopravní řešení - dopravní značení</t>
  </si>
  <si>
    <t xml:space="preserve">    1 - Zemní práce</t>
  </si>
  <si>
    <t xml:space="preserve">    91-1 - Doplňující konstrukce a práce pozemních komunikací, letišť a ploch- přesun informační tabule</t>
  </si>
  <si>
    <t xml:space="preserve">    96 - Bourání konstrukcí</t>
  </si>
  <si>
    <t>Zemní práce</t>
  </si>
  <si>
    <t>131213131</t>
  </si>
  <si>
    <t>Hloubení jam a zářezů při překopech inženýrských sítí ručně zapažených i nezapažených s urovnáním dna do předepsaného profilu a spádu objemu do 10 m3 v hornině třídy těžitelnosti I skupiny 3 soudržných</t>
  </si>
  <si>
    <t>CS ÚRS 2023 01</t>
  </si>
  <si>
    <t>https://podminky.urs.cz/item/CS_URS_2023_01/131213131</t>
  </si>
  <si>
    <t>162211311</t>
  </si>
  <si>
    <t>Vodorovné přemístění výkopku nebo sypaniny stavebním kolečkem s vyprázdněním kolečka na hromady nebo do dopravního prostředku na vzdálenost do 10 m z horniny třídy těžitelnosti I, skupiny 1 až 3</t>
  </si>
  <si>
    <t>https://podminky.urs.cz/item/CS_URS_2023_01/162211311</t>
  </si>
  <si>
    <t>162211319</t>
  </si>
  <si>
    <t>Vodorovné přemístění výkopku nebo sypaniny stavebním kolečkem s vyprázdněním kolečka na hromady nebo do dopravního prostředku na vzdálenost do 10 m Příplatek za každých dalších 10 m k ceně -1311</t>
  </si>
  <si>
    <t>https://podminky.urs.cz/item/CS_URS_2023_01/162211319</t>
  </si>
  <si>
    <t>https://podminky.urs.cz/item/CS_URS_2023_01/162751117</t>
  </si>
  <si>
    <t>https://podminky.urs.cz/item/CS_URS_2023_01/162751119</t>
  </si>
  <si>
    <t>167111102</t>
  </si>
  <si>
    <t>Nakládání, skládání a překládání neulehlého výkopku nebo sypaniny ručně nakládání, z hornin třídy těžitelnosti II, skupiny 4 a 5</t>
  </si>
  <si>
    <t>https://podminky.urs.cz/item/CS_URS_2023_01/167111102</t>
  </si>
  <si>
    <t>https://podminky.urs.cz/item/CS_URS_2023_01/171251201</t>
  </si>
  <si>
    <t>https://podminky.urs.cz/item/CS_URS_2023_01/171201221</t>
  </si>
  <si>
    <t>914511111</t>
  </si>
  <si>
    <t>Montáž sloupku dopravních značek délky do 3,5 m do betonového základu</t>
  </si>
  <si>
    <t>kus</t>
  </si>
  <si>
    <t>https://podminky.urs.cz/item/CS_URS_2023_01/914511111</t>
  </si>
  <si>
    <t>C4a - příkazová značka - přikázaný směr jízdy</t>
  </si>
  <si>
    <t>IP6 - informativní značka - přechod pro chodce</t>
  </si>
  <si>
    <t xml:space="preserve">B4 - zákazová značka - Zákaz vjezdu nákladních automobilů </t>
  </si>
  <si>
    <t xml:space="preserve">P6 -upravující přednost -  Stůj, dej přednost v jízdě </t>
  </si>
  <si>
    <t>E2a - informativní značka - tvar křižovatky</t>
  </si>
  <si>
    <t>IJ4c - informativní značka - zastávka autobusu</t>
  </si>
  <si>
    <t>IP12 - Vyhrazené parkoviště</t>
  </si>
  <si>
    <t>40445225.1</t>
  </si>
  <si>
    <t>sloupek pro dopravní značku Zn D 60mm v 3,5m</t>
  </si>
  <si>
    <t>40445253</t>
  </si>
  <si>
    <t>víčko plastové na sloupek D 60mm</t>
  </si>
  <si>
    <t>CS ÚRS 2021 02</t>
  </si>
  <si>
    <t>40445256</t>
  </si>
  <si>
    <t>svorka upínací na sloupek dopravní značky D 60mm</t>
  </si>
  <si>
    <t>40445621.1</t>
  </si>
  <si>
    <t>informativní značky provozní IP1-IP3, IP4b-IP7, IP10a, b 500x500mm</t>
  </si>
  <si>
    <t>40445643.1</t>
  </si>
  <si>
    <t>informativní značky jiné IJ1-IJ3, IJ4c-IJ16 500x700mm</t>
  </si>
  <si>
    <t>40445643.2</t>
  </si>
  <si>
    <t>nová</t>
  </si>
  <si>
    <t>40445619.2</t>
  </si>
  <si>
    <t>zákazové, příkazové dopravní značky B1-B34, C1-15 500mm</t>
  </si>
  <si>
    <t>40445619.1</t>
  </si>
  <si>
    <t>40445647.1</t>
  </si>
  <si>
    <t>dodatkové tabulky E1, E2a,b , E6, E9, E10 E12c, E17 500x500mm</t>
  </si>
  <si>
    <t>40445615</t>
  </si>
  <si>
    <t>značky upravující přednost P6 700mm</t>
  </si>
  <si>
    <t>91-1</t>
  </si>
  <si>
    <t>Doplňující konstrukce a práce pozemních komunikací, letišť a ploch- přesun informační tabule</t>
  </si>
  <si>
    <t>914511111.1</t>
  </si>
  <si>
    <t>Montáž sloupku délky do 3,5 m s betonovým základem - informační tabule 1x ( 2 stojky)</t>
  </si>
  <si>
    <t>informační tabule 1x ( 2 stojky)</t>
  </si>
  <si>
    <t>Bourání konstrukcí</t>
  </si>
  <si>
    <t>966006132</t>
  </si>
  <si>
    <t>Odstranění dopravních nebo orientačních značek se sloupkem s uložením hmot na vzdálenost do 20 m nebo s naložením na dopravní prostředek, se zásypem jam a jeho zhutněním s betonovou patkou</t>
  </si>
  <si>
    <t>https://podminky.urs.cz/item/CS_URS_2023_01/966006132</t>
  </si>
  <si>
    <t>bourací</t>
  </si>
  <si>
    <t>demontáž značky - budou posunuty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</si>
  <si>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</si>
  <si>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</si>
  <si>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https://podminky.urs.cz/item/CS_URS_2023_01/966006211</t>
  </si>
  <si>
    <t>demontáž značky</t>
  </si>
  <si>
    <t>https://podminky.urs.cz/item/CS_URS_2023_01/997221612</t>
  </si>
  <si>
    <t>https://podminky.urs.cz/item/CS_URS_2023_01/997221571</t>
  </si>
  <si>
    <t>https://podminky.urs.cz/item/CS_URS_2023_01/997221579</t>
  </si>
  <si>
    <t>1,118*10 "Přepočtené koeficientem množství</t>
  </si>
  <si>
    <t>997013631</t>
  </si>
  <si>
    <t>Poplatek za uložení stavebního odpadu na skládce (skládkovné) směsného stavebního a demoličního zatříděného do Katalogu odpadů pod kódem 17 09 04</t>
  </si>
  <si>
    <t>https://podminky.urs.cz/item/CS_URS_2023_01/997013631</t>
  </si>
  <si>
    <t>https://podminky.urs.cz/item/CS_URS_2023_01/998229111</t>
  </si>
  <si>
    <t>998229121</t>
  </si>
  <si>
    <t>Přesun hmot ruční pro pozemní komunikace s naložením a složením na vzdálenost do 50 m, s krytem Příplatek k cenám za ruční zvětšený přesun přes vymezenou dopravní vzdálenost za každých dalších i započatých 50 m</t>
  </si>
  <si>
    <t>56</t>
  </si>
  <si>
    <t>https://podminky.urs.cz/item/CS_URS_2023_01/998229121</t>
  </si>
  <si>
    <t>01 - Přímé výdaje na hlavní část objektu</t>
  </si>
  <si>
    <t>Úroveň 3:</t>
  </si>
  <si>
    <t>-384462928</t>
  </si>
  <si>
    <t>209,85</t>
  </si>
  <si>
    <t>270,5</t>
  </si>
  <si>
    <t>1116376342</t>
  </si>
  <si>
    <t>508976952</t>
  </si>
  <si>
    <t>200,306*27 "Přepočtené koeficientem množství</t>
  </si>
  <si>
    <t>-1891520551</t>
  </si>
  <si>
    <t>1555552574</t>
  </si>
  <si>
    <t>200,306*0,3</t>
  </si>
  <si>
    <t>1923549632</t>
  </si>
  <si>
    <t>200,306*0,7</t>
  </si>
  <si>
    <t xml:space="preserve">    5-4 - Komunikace pozemní - Pojížděná komunikace žulová dlažba D1-D-3-TDZ IV PII  PIII - přechod</t>
  </si>
  <si>
    <t xml:space="preserve">    5-10 - Komunikace pozemní - betonová dlažba pochozí /60/mm</t>
  </si>
  <si>
    <t xml:space="preserve">    5-11 - Komunikace pozemní - ostatní - pro nevidomé</t>
  </si>
  <si>
    <t>-986808402</t>
  </si>
  <si>
    <t>3,70+19,05+12,0+24,5+15,6+1,6+25,81+41,69+27,84+55,23+6,7+37,83+68,60+43,50+12,70+30,80+0,75</t>
  </si>
  <si>
    <t>-152,3 "chodník ve východní části parku</t>
  </si>
  <si>
    <t>21070928</t>
  </si>
  <si>
    <t>-77820749</t>
  </si>
  <si>
    <t>-1565815139</t>
  </si>
  <si>
    <t>275,6*1,03 "Přepočtené koeficientem množství</t>
  </si>
  <si>
    <t>-709298207</t>
  </si>
  <si>
    <t>210,900</t>
  </si>
  <si>
    <t>5-4</t>
  </si>
  <si>
    <t xml:space="preserve">Komunikace pozemní - Pojížděná komunikace žulová dlažba D1-D-3-TDZ IV PII  PIII - přechod</t>
  </si>
  <si>
    <t>-282746927</t>
  </si>
  <si>
    <t xml:space="preserve">Pojížděná komunikace žulová dlažba D1-D-3-TDZ IV PII  PIII- přechod</t>
  </si>
  <si>
    <t>1629314479</t>
  </si>
  <si>
    <t xml:space="preserve">Štěrkodrť  0-63mm tl/250/mm     </t>
  </si>
  <si>
    <t>1602216427</t>
  </si>
  <si>
    <t xml:space="preserve">Kamenivo stmelené cementem- cementová stabilizace   SC C 8/10  tl./250/mm      </t>
  </si>
  <si>
    <t>1233813579</t>
  </si>
  <si>
    <t xml:space="preserve">DL – dlažba žulová  tl./160/ mm         </t>
  </si>
  <si>
    <t>58381008</t>
  </si>
  <si>
    <t>kostka štípaná dlažební žula velká 15/17</t>
  </si>
  <si>
    <t>-531814503</t>
  </si>
  <si>
    <t>26*1,03 "Přepočtené koeficientem množství</t>
  </si>
  <si>
    <t>-1287791434</t>
  </si>
  <si>
    <t>47,496</t>
  </si>
  <si>
    <t>5-10</t>
  </si>
  <si>
    <t>Komunikace pozemní - betonová dlažba pochozí /60/mm</t>
  </si>
  <si>
    <t>-157122955</t>
  </si>
  <si>
    <t>betonová dlažba pochozí /60/mm</t>
  </si>
  <si>
    <t>zhutnění podkladu</t>
  </si>
  <si>
    <t xml:space="preserve"> 19,73+14,21+7,19+41,55+2,75+14,27+17,90+44,68+27,61+34,39</t>
  </si>
  <si>
    <t xml:space="preserve"> 0,9+0,9+20,85+35,10 +25,28 +12,27+22,80+ 35,73+1,52+1,5</t>
  </si>
  <si>
    <t>564851111</t>
  </si>
  <si>
    <t>Podklad ze štěrkodrti ŠD s rozprostřením a zhutněním plochy přes 100 m2, po zhutnění tl. 150 mm</t>
  </si>
  <si>
    <t>2001961790</t>
  </si>
  <si>
    <t xml:space="preserve">Štěrkodrť  0-63mm tl/150/mm     </t>
  </si>
  <si>
    <t>596211112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</si>
  <si>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100 do 300 m2</t>
  </si>
  <si>
    <t>428488481</t>
  </si>
  <si>
    <t>59245015</t>
  </si>
  <si>
    <t>dlažba zámková tvaru I 200x165x60mm přírodní</t>
  </si>
  <si>
    <t>-1993453035</t>
  </si>
  <si>
    <t>381,13*1,02 "Přepočtené koeficientem množství</t>
  </si>
  <si>
    <t>599432111</t>
  </si>
  <si>
    <t>Vyplnění spár dlažby (přídlažby) z lomového kamene v jakémkoliv sklonu plochy a jakékoliv tloušťky kamenivem těženým</t>
  </si>
  <si>
    <t>656601464</t>
  </si>
  <si>
    <t>834571093</t>
  </si>
  <si>
    <t>229,154</t>
  </si>
  <si>
    <t>5-11</t>
  </si>
  <si>
    <t>Komunikace pozemní - ostatní - pro nevidomé</t>
  </si>
  <si>
    <t>1125207972</t>
  </si>
  <si>
    <t>ostatní - pro nevidomé</t>
  </si>
  <si>
    <t>reliéfní dlažba pro nevidomé</t>
  </si>
  <si>
    <t>1,45+2+1,5+2,9+1,45+2,15+3,25+2,15+2,3</t>
  </si>
  <si>
    <t>1,45+3,10+3,82+0,30+3,0+1,35+1,6+1,25+1,45+1,9+1,90+2,6+1,33+0,8</t>
  </si>
  <si>
    <t>2,60+2,40+1,65+1,45+2,2+1,25+1,25+1,6+1,65+1,45+0,8+1,68+0,8+3,45+0,7+0,7+1,5+2,4</t>
  </si>
  <si>
    <t>1304365314</t>
  </si>
  <si>
    <t>596211110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</si>
  <si>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</si>
  <si>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-1751109173</t>
  </si>
  <si>
    <t>59245222</t>
  </si>
  <si>
    <t>dlažba zámková tvaru I základní pro nevidomé 196x161x60mm barevná</t>
  </si>
  <si>
    <t>443365751</t>
  </si>
  <si>
    <t>74,53*1,03 "Přepočtené koeficientem množství</t>
  </si>
  <si>
    <t>388966358</t>
  </si>
  <si>
    <t>848769459</t>
  </si>
  <si>
    <t>46,2</t>
  </si>
  <si>
    <t>915131111</t>
  </si>
  <si>
    <t>Vodorovné dopravní značení stříkané barvou přechody pro chodce, šipky, symboly bílé základní</t>
  </si>
  <si>
    <t>-1668670042</t>
  </si>
  <si>
    <t xml:space="preserve">Vodorovné dopravní značení stříkané barvou  přechody pro chodce, šipky, symboly bílé základní</t>
  </si>
  <si>
    <t>16,5</t>
  </si>
  <si>
    <t>2,5</t>
  </si>
  <si>
    <t>915223111.250</t>
  </si>
  <si>
    <t>Orientační prvky pro nevidomé z plastu na pozemních komunikacích a komunikacích pro pěší varovný pás šířky 250 mm</t>
  </si>
  <si>
    <t>1263624202</t>
  </si>
  <si>
    <t xml:space="preserve">pro nevidomé- varovní pás </t>
  </si>
  <si>
    <t xml:space="preserve">Dlažba nevidomí  šířka 0,25</t>
  </si>
  <si>
    <t>(3,55+2,06+2,06+2,0+2,06+3,1+3,1+4,06+4,06+2,1+2,1+3,55+3,9)*0,25</t>
  </si>
  <si>
    <t>915223121</t>
  </si>
  <si>
    <t>Orientační prvky pro nevidomé z plastu na pozemních komunikacích a komunikacích pro pěší vodicí linie na přechodu šířky 170 mm</t>
  </si>
  <si>
    <t>-970561605</t>
  </si>
  <si>
    <t>vodící linie pro nevidomé</t>
  </si>
  <si>
    <t>14,37+13,32+6,34+2,76+41,59</t>
  </si>
  <si>
    <t>1321613037</t>
  </si>
  <si>
    <t>0,258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</si>
  <si>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</si>
  <si>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</si>
  <si>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-1193072672</t>
  </si>
  <si>
    <t>OBII - chodníkový obrubník stojatý /80/250/</t>
  </si>
  <si>
    <t>19,9+18,78+5,65+8,62+2,5+2,72+2,5+5+7,5+2,5+2,5+96,18+96,18+2,5+7,5+2,5+2,5+5,8+7,8+2,5+5,75+9,5+2,5+18,14+23,3+3,14+5,04+2</t>
  </si>
  <si>
    <t>OBII - chodníkový obrubník do oblouku</t>
  </si>
  <si>
    <t>3,87</t>
  </si>
  <si>
    <t>2,3+0,65+2,5+13,09+4,61+2+2+2,9+12,25+7,97+4,60+2+2+22,87+3,7+3,7+6+11,11+2+2+4,61+4,61+7,31+17,14+2+2+4,61+4,61+8+5,82+3+0,6+1,3+1,3</t>
  </si>
  <si>
    <t>6,42</t>
  </si>
  <si>
    <t>59217016</t>
  </si>
  <si>
    <t>obrubník betonový chodníkový 1000x80x250mm</t>
  </si>
  <si>
    <t>38479456</t>
  </si>
  <si>
    <t>558,45*1,02 "Přepočtené koeficientem množství</t>
  </si>
  <si>
    <t>916231293</t>
  </si>
  <si>
    <t>Osazení chodníkového obrubníku betonového se zřízením lože, s vyplněním a zatřením spár cementovou maltou Příplatek k cenám za osazení obloukového obrubníku</t>
  </si>
  <si>
    <t>372382598</t>
  </si>
  <si>
    <t>betonový OBI</t>
  </si>
  <si>
    <t>chodníkový obrubník do oblouku- příplatek</t>
  </si>
  <si>
    <t>50,35</t>
  </si>
  <si>
    <t>betonový OBII</t>
  </si>
  <si>
    <t>3,84</t>
  </si>
  <si>
    <t>1917306905</t>
  </si>
  <si>
    <t>02 - Přímé výdaje na doprovodnou část objektu (20%)</t>
  </si>
  <si>
    <t xml:space="preserve">    5-3 - Komunikace pozemní - Pojížděná komunikace žulová dlažba D1-D-3-TDZ IV PII  PIII</t>
  </si>
  <si>
    <t>5-3</t>
  </si>
  <si>
    <t xml:space="preserve">Komunikace pozemní - Pojížděná komunikace žulová dlažba D1-D-3-TDZ IV PII  PIII</t>
  </si>
  <si>
    <t>-493785903</t>
  </si>
  <si>
    <t xml:space="preserve">Pojížděná komunikace žulová dlažba D1-D-3-TDZ IV PII  PIII</t>
  </si>
  <si>
    <t>190</t>
  </si>
  <si>
    <t>-198684659</t>
  </si>
  <si>
    <t>-677556543</t>
  </si>
  <si>
    <t>180503831</t>
  </si>
  <si>
    <t>-1351836945</t>
  </si>
  <si>
    <t>190*1,03 "Přepočtené koeficientem množství</t>
  </si>
  <si>
    <t>843370660</t>
  </si>
  <si>
    <t>347,088</t>
  </si>
  <si>
    <t>2023-065-01-09 - SO-01 - Dopravní řešení - zpomalovací ostrůvek</t>
  </si>
  <si>
    <t xml:space="preserve">    1 - Zemní práce- Zatravnění, úprava příkopů</t>
  </si>
  <si>
    <t xml:space="preserve">    5-4 - Komunikace pozemní - obrubníky</t>
  </si>
  <si>
    <t xml:space="preserve">    5-5 - Komunikace pozemní - Parkování, přejezd přes chodník žulová dlažba D1-D-1-TDZ VI PII  PIII</t>
  </si>
  <si>
    <t>Zemní práce- Zatravnění, úprava příkopů</t>
  </si>
  <si>
    <t>Zatravnění, úprava příkopů - zpomalovací ostrůvek</t>
  </si>
  <si>
    <t>výkop pro příkopy</t>
  </si>
  <si>
    <t>odvoz zeminy na skládku</t>
  </si>
  <si>
    <t>167151101</t>
  </si>
  <si>
    <t>Nakládání, skládání a překládání neulehlého výkopku nebo sypaniny strojně nakládání, množství do 100 m3, z horniny třídy těžitelnosti I, skupiny 1 až 3</t>
  </si>
  <si>
    <t>https://podminky.urs.cz/item/CS_URS_2023_02/167151101</t>
  </si>
  <si>
    <t>171201231</t>
  </si>
  <si>
    <t>https://podminky.urs.cz/item/CS_URS_2023_02/171201231</t>
  </si>
  <si>
    <t>70*1,6</t>
  </si>
  <si>
    <t>564732111</t>
  </si>
  <si>
    <t>Podklad nebo kryt z vibrovaného štěrku VŠ s rozprostřením, vlhčením a zhutněním, po zhutnění tl. 100 mm</t>
  </si>
  <si>
    <t>https://podminky.urs.cz/item/CS_URS_2023_02/564732111</t>
  </si>
  <si>
    <t>dovoz štěrku - vsakování /100/mm</t>
  </si>
  <si>
    <t>12/0,1</t>
  </si>
  <si>
    <t>12m/3/</t>
  </si>
  <si>
    <t>182303111</t>
  </si>
  <si>
    <t>Doplnění zeminy nebo substrátu na travnatých plochách tloušťky do 50 mm v rovině nebo na svahu do 1:5</t>
  </si>
  <si>
    <t>https://podminky.urs.cz/item/CS_URS_2023_02/182303111</t>
  </si>
  <si>
    <t>substrát /100/mm</t>
  </si>
  <si>
    <t>120</t>
  </si>
  <si>
    <t>120*4 "Přepočtené koeficientem množství</t>
  </si>
  <si>
    <t>10321100</t>
  </si>
  <si>
    <t>zahradní substrát pro výsadbu VL</t>
  </si>
  <si>
    <t>12*0,051 "Přepočtené koeficientem množství</t>
  </si>
  <si>
    <t>181411121</t>
  </si>
  <si>
    <t>Založení trávníku na půdě předem připravené plochy do 1000 m2 výsevem včetně utažení lučního v rovině nebo na svahu do 1:5</t>
  </si>
  <si>
    <t>https://podminky.urs.cz/item/CS_URS_2023_02/181411121</t>
  </si>
  <si>
    <t>zatravnění příkopů</t>
  </si>
  <si>
    <t>m/2/</t>
  </si>
  <si>
    <t>00572470</t>
  </si>
  <si>
    <t>osivo směs travní univerzál</t>
  </si>
  <si>
    <t>kg</t>
  </si>
  <si>
    <t>120*0,02 "Přepočtené koeficientem množství</t>
  </si>
  <si>
    <t>111151131</t>
  </si>
  <si>
    <t>Pokosení trávníku při souvislé ploše do 1000 m2 lučního v rovině nebo svahu do 1:5</t>
  </si>
  <si>
    <t>https://podminky.urs.cz/item/CS_URS_2023_02/111151131</t>
  </si>
  <si>
    <t>185811211</t>
  </si>
  <si>
    <t>Vyhrabání trávníku souvislé plochy do 1000 m2 v rovině nebo na svahu do 1:5</t>
  </si>
  <si>
    <t>https://podminky.urs.cz/item/CS_URS_2023_02/185811211</t>
  </si>
  <si>
    <t>30,113</t>
  </si>
  <si>
    <t>998231411</t>
  </si>
  <si>
    <t>Přesun hmot pro sadovnické a krajinářské úpravy - ručně bez užití mechanizace vodorovná dopravní vzdálenost do 100 m</t>
  </si>
  <si>
    <t>https://podminky.urs.cz/item/CS_URS_2023_02/998231411</t>
  </si>
  <si>
    <t>0,135+0,002</t>
  </si>
  <si>
    <t>Komunikace pozemní - obrubníky</t>
  </si>
  <si>
    <t>ostatní- obrubníky</t>
  </si>
  <si>
    <t>zpomalovací ostrůvek</t>
  </si>
  <si>
    <t>OBI - silniční obrubník betonový stojatý /150/250/</t>
  </si>
  <si>
    <t>OBI - silniční obrubník betonový stojatý /150/250/- do oblouku</t>
  </si>
  <si>
    <t>67*1,02 "Přepočtené koeficientem množství</t>
  </si>
  <si>
    <t>15,879</t>
  </si>
  <si>
    <t xml:space="preserve">Komunikace pozemní - Parkování, přejezd přes chodník žulová dlažba D1-D-1-TDZ VI PII  PIII</t>
  </si>
  <si>
    <t xml:space="preserve">žulová dlažba D1-D-1-TDZ VI PII  PIII</t>
  </si>
  <si>
    <t xml:space="preserve"> žulová dlažba D1-D-1-TDZ VI PII  PIII</t>
  </si>
  <si>
    <t>13*1,03 "Přepočtené koeficientem množství</t>
  </si>
  <si>
    <t>158,966</t>
  </si>
  <si>
    <t>29</t>
  </si>
  <si>
    <t>58</t>
  </si>
  <si>
    <t>60</t>
  </si>
  <si>
    <t>83,221</t>
  </si>
  <si>
    <t>31</t>
  </si>
  <si>
    <t>62</t>
  </si>
  <si>
    <t>zpomalovací ostrůvek- bourací</t>
  </si>
  <si>
    <t>175</t>
  </si>
  <si>
    <t>64</t>
  </si>
  <si>
    <t>16,1</t>
  </si>
  <si>
    <t>16,1*10 "Přepočtené koeficientem množství</t>
  </si>
  <si>
    <t>46,882</t>
  </si>
  <si>
    <t>https://podminky.urs.cz/item/CS_URS_2023_02/915131111</t>
  </si>
  <si>
    <t>Vodorovné značení V 13a</t>
  </si>
  <si>
    <t>915111111</t>
  </si>
  <si>
    <t>Vodorovné dopravní značení stříkané barvou dělící čára šířky 125 mm souvislá bílá základní</t>
  </si>
  <si>
    <t>https://podminky.urs.cz/item/CS_URS_2023_02/915111111</t>
  </si>
  <si>
    <t>Vodorovné značení 2x10m</t>
  </si>
  <si>
    <t>2*10</t>
  </si>
  <si>
    <t>Optická brzda</t>
  </si>
  <si>
    <t xml:space="preserve">Vodorovné značení  V  1a</t>
  </si>
  <si>
    <t>bm</t>
  </si>
  <si>
    <t>0,024</t>
  </si>
  <si>
    <t>03 - Přímé výdaje na doprovodnou část objektu (10%)</t>
  </si>
  <si>
    <t xml:space="preserve">    5-6 - Komunikace pozemní - Chodník betonová dlažba  D2-D-1-TDZ – CH, PII  PIII</t>
  </si>
  <si>
    <t xml:space="preserve">    5-9 - Komunikace pozemní - betonová dlažba pojezdová /80/mm</t>
  </si>
  <si>
    <t>-1294185603</t>
  </si>
  <si>
    <t>9,9+4,9+9,7+5,5+4,9+4,3+4,1+7,7+9,7+14,5+46,7+10,05</t>
  </si>
  <si>
    <t>-110,6 "parkování na návsi</t>
  </si>
  <si>
    <t>3,2+6+5,5+4,5+5,5+4,0</t>
  </si>
  <si>
    <t>8561968</t>
  </si>
  <si>
    <t>203243605</t>
  </si>
  <si>
    <t>1135921407</t>
  </si>
  <si>
    <t>50,05*1,03 "Přepočtené koeficientem množství</t>
  </si>
  <si>
    <t>-1781731818</t>
  </si>
  <si>
    <t>49,726</t>
  </si>
  <si>
    <t>5-6</t>
  </si>
  <si>
    <t xml:space="preserve">Komunikace pozemní - Chodník betonová dlažba  D2-D-1-TDZ – CH, PII  PIII</t>
  </si>
  <si>
    <t>-1670631253</t>
  </si>
  <si>
    <t xml:space="preserve">Chodník betonová dlažba  D2-D-1-TDZ – CH, PII  PIII</t>
  </si>
  <si>
    <t>střed</t>
  </si>
  <si>
    <t>18,27+17,89+16,08+15,5+15,26</t>
  </si>
  <si>
    <t>1864832565</t>
  </si>
  <si>
    <t>83</t>
  </si>
  <si>
    <t>596412312</t>
  </si>
  <si>
    <t>Kladení dlažby z betonových vegetačních dlaždic pozemních komunikací s ložem z kameniva těženého nebo drceného tl. do 50 mm, s vyplněním spár a vegetačních otvorů, s hutněním vibrováním tl. 100 mm, bez rozlišení skupiny, pro plochy do 300 m2</t>
  </si>
  <si>
    <t>-312378439</t>
  </si>
  <si>
    <t xml:space="preserve">DL – dlažba betonová zatravňovací 400x600  tl. /100/mm a Kotvící hřeby</t>
  </si>
  <si>
    <t>59245031</t>
  </si>
  <si>
    <t>dlažba plošná betonová vegetační 600x400x100mm</t>
  </si>
  <si>
    <t>-81598619</t>
  </si>
  <si>
    <t>83*1,02 "Přepočtené koeficientem množství</t>
  </si>
  <si>
    <t>242312586</t>
  </si>
  <si>
    <t>67,288</t>
  </si>
  <si>
    <t>5-9</t>
  </si>
  <si>
    <t>Komunikace pozemní - betonová dlažba pojezdová /80/mm</t>
  </si>
  <si>
    <t>-1167514145</t>
  </si>
  <si>
    <t>betonová dlažba pojezdová /80/mm</t>
  </si>
  <si>
    <t xml:space="preserve">  6,50+8,42+6,50+6,35+7,15+3,6+12,63+12,43+4,4+7,37+8,83+3,6+9,9+9,41+3,65</t>
  </si>
  <si>
    <t>3,72+5,5+4,5+9,65+6,3+4,47+8,1+4,15+9,29+9,33</t>
  </si>
  <si>
    <t>564871011</t>
  </si>
  <si>
    <t>Podklad ze štěrkodrti ŠD s rozprostřením a zhutněním plochy jednotlivě do 100 m2, po zhutnění tl. 250 mm</t>
  </si>
  <si>
    <t>653290464</t>
  </si>
  <si>
    <t>1970241752</t>
  </si>
  <si>
    <t>596211211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</si>
  <si>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A, pro plochy přes 50 do 100 m2</t>
  </si>
  <si>
    <t>71341412</t>
  </si>
  <si>
    <t>59245013</t>
  </si>
  <si>
    <t>dlažba zámková tvaru I 200x165x80mm přírodní</t>
  </si>
  <si>
    <t>-122929377</t>
  </si>
  <si>
    <t>175,75*1,03 "Přepočtené koeficientem množství</t>
  </si>
  <si>
    <t>1206872061</t>
  </si>
  <si>
    <t>1021032459</t>
  </si>
  <si>
    <t>254,653</t>
  </si>
  <si>
    <t>2023-065-02 - SO-02 - Veřejné osvětlení</t>
  </si>
  <si>
    <t>PSV - Práce a dodávky PSV</t>
  </si>
  <si>
    <t xml:space="preserve">    283- M-mat - montážní materiál a materiál pro zemní práce</t>
  </si>
  <si>
    <t xml:space="preserve">    341-K-mat - kabely a vodiče</t>
  </si>
  <si>
    <t xml:space="preserve">    354-mat - uzemnění</t>
  </si>
  <si>
    <t xml:space="preserve">    348-mat - svítidla a jejich příslušenství</t>
  </si>
  <si>
    <t xml:space="preserve">    348-V-mat - výložníky</t>
  </si>
  <si>
    <t xml:space="preserve">    358-S-mat - stožárová svorkovnice</t>
  </si>
  <si>
    <t xml:space="preserve">    348-St-mat - stožáry</t>
  </si>
  <si>
    <t xml:space="preserve">    347-mat - montážní materiál</t>
  </si>
  <si>
    <t xml:space="preserve">    283-mat - materiál pro zemní práce</t>
  </si>
  <si>
    <t xml:space="preserve">    341-O-mat - ostatní</t>
  </si>
  <si>
    <t xml:space="preserve">    341-K-mont - kabely a vodiče</t>
  </si>
  <si>
    <t xml:space="preserve">    741-U-mont - ukončení celoplastových kabelů</t>
  </si>
  <si>
    <t xml:space="preserve">    D1 - uzemnění</t>
  </si>
  <si>
    <t xml:space="preserve">    210-mont - svítidla a jejich příslušenství</t>
  </si>
  <si>
    <t xml:space="preserve">    210-V-mont - výložníky</t>
  </si>
  <si>
    <t xml:space="preserve">    210-S-mont - stožárová svorkovnice</t>
  </si>
  <si>
    <t xml:space="preserve">    210-St-mont - stožáry</t>
  </si>
  <si>
    <t xml:space="preserve">    210-MM-mont - montážní materiál</t>
  </si>
  <si>
    <t xml:space="preserve">    460-mont - zemní práce</t>
  </si>
  <si>
    <t xml:space="preserve">    741-Dem - demontáže, materiál do šrotu</t>
  </si>
  <si>
    <t xml:space="preserve">    741-Ost - ostatní</t>
  </si>
  <si>
    <t xml:space="preserve">    741 - Elektroinstalace - silnoproud</t>
  </si>
  <si>
    <t>PSV</t>
  </si>
  <si>
    <t>Práce a dodávky PSV</t>
  </si>
  <si>
    <t>283- M-mat</t>
  </si>
  <si>
    <t>montážní materiál a materiál pro zemní práce</t>
  </si>
  <si>
    <t>341-K-mat</t>
  </si>
  <si>
    <t>kabely a vodiče</t>
  </si>
  <si>
    <t>341221106</t>
  </si>
  <si>
    <t>kabel silový s hliníkovým jádrem, PVC izolace 450V/2,5kV, -40ºC - +70ºC, AYKY 4x16 mm2 odolnost proti šíření plamene dle ČSN EN 60332-1</t>
  </si>
  <si>
    <t>341110391</t>
  </si>
  <si>
    <t>kabel silový Cu, PVC izolace 450V/2,5kV, -40ºC - +70ºC, CYKY 4x10 mm2 odolnost proti šíření plamene dle ČSN EN 60332-1</t>
  </si>
  <si>
    <t>341110367</t>
  </si>
  <si>
    <t>kabel silový Cu, PVC izolace 450V/2,5kV, -40ºC - +70ºC, CYKY 3Cx2,5 mm2 odolnost proti šíření plamene dle ČSN EN 60332-1</t>
  </si>
  <si>
    <t>341110367.1</t>
  </si>
  <si>
    <t>kabel silový Cu, PVC izolace 450V/2,5kV, -40ºC - +70ºC, CYKY 3Cx1,5 mm2 odolnost proti šíření plamene dle ČSN EN 60332-1</t>
  </si>
  <si>
    <t>341122101</t>
  </si>
  <si>
    <t>kabel LSPR 2X1,5mm2  černorudá /referenční typ CYH/. Označení žil: - lesklé měděné lankové jádro holé, nebo pocínované - jádro izolované společně směsí PVC Lspr: pomocí barevného proužku LspM: mechanicky, pomocí podélného výstupku teplota: -5°C do +75°C…</t>
  </si>
  <si>
    <t>354-mat</t>
  </si>
  <si>
    <t>uzemnění</t>
  </si>
  <si>
    <t>354411099</t>
  </si>
  <si>
    <t>drát zemnící FeZn o 10 mm</t>
  </si>
  <si>
    <t>354411114</t>
  </si>
  <si>
    <t>drát zemnící 10 FeZn/PVC izolovaný vodič pr. 10mm</t>
  </si>
  <si>
    <t>354613112</t>
  </si>
  <si>
    <t>SSp - svorka spojovací s příložkou V020 FeZn</t>
  </si>
  <si>
    <t>354613118</t>
  </si>
  <si>
    <t>SP - svorka připojovací FeZn</t>
  </si>
  <si>
    <t>348-mat</t>
  </si>
  <si>
    <t>svítidla a jejich příslušenství</t>
  </si>
  <si>
    <t>348531800</t>
  </si>
  <si>
    <t>svítidlo č. 1.2 - vybavené programovatelnou regulací příkonu a CLO, universální uchycení D60/AKZO 150, byrva RAL 7016 antracit - ( referenční typ TECEO S/5303BL/20 LED/46W/700mA/WW 2700K/rovné sklo)</t>
  </si>
  <si>
    <t>348531801</t>
  </si>
  <si>
    <t>svítidlo č. 3.5 - vybavené programovatelnou regulací příkonu a CLO, universální uchycení D60/AKZO 150, byrva RAL 7016 antracit - ( referenční typ TECEO S/5303BL/20 LED/26W/400mA/WW 2700K/rovné sklo)</t>
  </si>
  <si>
    <t>348531802</t>
  </si>
  <si>
    <t>svítidlo č. 4 - vybavené programovatelnou regulací příkonu a CLO, universální uchycení D60/AKZO 150, byrva RAL 7016 antracit - ( referenční typ TECEO S/53083BL/20 LED/26W/400mA/WW 2700K/rovné sklo)</t>
  </si>
  <si>
    <t>348531803</t>
  </si>
  <si>
    <t>svítidlo P1 - universální uchycení D60/AKZO 150, byrva RAL 7016 antracit - ( referenční typ TECEO1 ZEBRA /5369BL/pravá 20 LED/46W/350mA/NW)</t>
  </si>
  <si>
    <t>348531804</t>
  </si>
  <si>
    <t>svítidlo P2 - universální uchycení D60/AKZO 150, byrva RAL 7016 antracit - ( referenční typ TECEO1 ZEBRA /5307BL/levá 40 LED 86W/700mA/NV) LED/46W/350mA/NW)</t>
  </si>
  <si>
    <t>R0001</t>
  </si>
  <si>
    <t>recyklační poplatek - za svítidla a světelné zdroje</t>
  </si>
  <si>
    <t>348-V-mat</t>
  </si>
  <si>
    <t>výložníky</t>
  </si>
  <si>
    <t>348531000</t>
  </si>
  <si>
    <t>výložník jednoramenný povrchová úprava - barva RAL 7016 antracit (referenční výrobek TECO ELAYA)</t>
  </si>
  <si>
    <t>348531321</t>
  </si>
  <si>
    <t>výložník jednoramenný na d=76, délky 300 (referenční typ UD 1/76 - 300), povrchová úpraca - barva RAL 7010 antracit</t>
  </si>
  <si>
    <t>348531328</t>
  </si>
  <si>
    <t>výložník jednoramenný na d=76, délky 2500 (referenční typ UD 1/76 - 2500) povrchový úprava - barva RAL 7016 antracit</t>
  </si>
  <si>
    <t>358-S-mat</t>
  </si>
  <si>
    <t>stožárová svorkovnice</t>
  </si>
  <si>
    <t>358218321</t>
  </si>
  <si>
    <t>stožárová výstroj 1 pojistka do stožáru</t>
  </si>
  <si>
    <t>358218004</t>
  </si>
  <si>
    <t xml:space="preserve">tavná pojistka  6A až 10A</t>
  </si>
  <si>
    <t>348-St-mat</t>
  </si>
  <si>
    <t>stožáry</t>
  </si>
  <si>
    <t>348531321.1</t>
  </si>
  <si>
    <t>stožár kuželový 160/76/3/6000 žárový zinek s ochr.manžetou, povrchová úprava barva RAL 7016 antracit</t>
  </si>
  <si>
    <t>348531330</t>
  </si>
  <si>
    <t>stožár kuželový 190/76/3/8000 žárový zinek s ochr.manžetou, povrchová úprava barva RAL 7016 antracit</t>
  </si>
  <si>
    <t>348531366</t>
  </si>
  <si>
    <t>pouzdrový základ stožáru pro stožár výšky 7 m</t>
  </si>
  <si>
    <t>347-mat</t>
  </si>
  <si>
    <t>montážní materiál</t>
  </si>
  <si>
    <t>347126108</t>
  </si>
  <si>
    <t>spojka smršťovací pro celoplastové kabely pro vnější/vnitřní prostředí ( referenční typ SLV-SV 16-50) - pro kabel AYKY 4x16</t>
  </si>
  <si>
    <t>283-mat</t>
  </si>
  <si>
    <t>materiál pro zemní práce</t>
  </si>
  <si>
    <t>34571352</t>
  </si>
  <si>
    <t>trubka elektroinstalační ohebná dvouplášťová korugovaná (chránička) D 52/63mm, HDPE+LDPE</t>
  </si>
  <si>
    <t>CS ÚRS 2024 01</t>
  </si>
  <si>
    <t>34571351</t>
  </si>
  <si>
    <t>trubka elektroinstalační ohebná dvouplášťová korugovaná (chránička) D 41/50mm, HDPE+LDPE</t>
  </si>
  <si>
    <t>69311310</t>
  </si>
  <si>
    <t>pás varovný plný do výkopu š 330mm</t>
  </si>
  <si>
    <t>201128106</t>
  </si>
  <si>
    <t>montážní pěna pro zapěnění konců chrániček</t>
  </si>
  <si>
    <t>235111000</t>
  </si>
  <si>
    <t>betonová směs C16/20 - 7*0,4*0,4*0,2</t>
  </si>
  <si>
    <t>341-O-mat</t>
  </si>
  <si>
    <t>ostatní</t>
  </si>
  <si>
    <t>R0002</t>
  </si>
  <si>
    <t xml:space="preserve">drobný jednicový materiál, jehož podíl na celkových materiálových nákladech je malý, a proto se nespecifikuje, jako: vývodky spojky vodičové do průžezu 16 mm2. sponky, příchytky, drát vázací a svařovací, spojovací materiál,nýty, elektrody…   5% z nosného materiálu</t>
  </si>
  <si>
    <t>341-K-mont</t>
  </si>
  <si>
    <t>741123224</t>
  </si>
  <si>
    <t>Montáž kabelů hliníkových bez ukončení uložených volně plných nebo laněných kulatých (např. AYKY) počtu a průřezu žil 4x16 mm2</t>
  </si>
  <si>
    <t>https://podminky.urs.cz/item/CS_URS_2024_01/741123224</t>
  </si>
  <si>
    <t>741122133</t>
  </si>
  <si>
    <t>Montáž kabelů měděných bez ukončení uložených v trubkách zatažených plných kulatých nebo bezhalogenových (např. CYKY) počtu a průřezu žil 4x10 mm2</t>
  </si>
  <si>
    <t>https://podminky.urs.cz/item/CS_URS_2024_01/741122133</t>
  </si>
  <si>
    <t>741122122</t>
  </si>
  <si>
    <t>Montáž kabelů měděných bez ukončení uložených v trubkách zatažených plných kulatých nebo bezhalogenových (např. CYKY) počtu a průřezu žil 3x1,5 až 6 mm2</t>
  </si>
  <si>
    <t>https://podminky.urs.cz/item/CS_URS_2024_01/741122122</t>
  </si>
  <si>
    <t>741120201</t>
  </si>
  <si>
    <t>Montáž vodičů izolovaných měděných bez ukončení uložených volně plných a laněných s PVC pláštěm, bezhalogenových, ohniodolných (např. CY, CHAH-V) průřezu žíly 1,5 až 16 mm2</t>
  </si>
  <si>
    <t>https://podminky.urs.cz/item/CS_URS_2024_01/741120201</t>
  </si>
  <si>
    <t>741-U-mont</t>
  </si>
  <si>
    <t>ukončení celoplastových kabelů</t>
  </si>
  <si>
    <t>741132133</t>
  </si>
  <si>
    <t>Ukončení kabelů smršťovací koncovkou nebo páskou se zapojením bez letování, počtu a průřezu žil 4x16 mm2</t>
  </si>
  <si>
    <t>https://podminky.urs.cz/item/CS_URS_2024_01/741132133</t>
  </si>
  <si>
    <t>741132132</t>
  </si>
  <si>
    <t>Ukončení kabelů smršťovací koncovkou nebo páskou se zapojením bez letování, počtu a průřezu žil 4x10 mm2</t>
  </si>
  <si>
    <t>https://podminky.urs.cz/item/CS_URS_2024_01/741132132</t>
  </si>
  <si>
    <t>741132103</t>
  </si>
  <si>
    <t>Ukončení kabelů smršťovací koncovkou nebo páskou se zapojením bez letování, počtu a průřezu žil 3x1,5 až 4 mm2</t>
  </si>
  <si>
    <t>https://podminky.urs.cz/item/CS_URS_2024_01/741132103</t>
  </si>
  <si>
    <t>741130021</t>
  </si>
  <si>
    <t>Ukončení vodičů izolovaných s označením a zapojením na svorkovnici s otevřením a uzavřením krytu, průřezu žíly do 2,5 mm2</t>
  </si>
  <si>
    <t>https://podminky.urs.cz/item/CS_URS_2024_01/741130021</t>
  </si>
  <si>
    <t>D1</t>
  </si>
  <si>
    <t>741420022</t>
  </si>
  <si>
    <t>Montáž hromosvodného vedení svorek se 3 a více šrouby</t>
  </si>
  <si>
    <t>https://podminky.urs.cz/item/CS_URS_2024_01/741420022</t>
  </si>
  <si>
    <t>741410041</t>
  </si>
  <si>
    <t>Montáž uzemňovacího vedení s upevněním, propojením a připojením pomocí svorek v zemi s izolací spojů drátu nebo lana Ø do 10 mm v městské zástavbě</t>
  </si>
  <si>
    <t>https://podminky.urs.cz/item/CS_URS_2024_01/741410041</t>
  </si>
  <si>
    <t>210-mont</t>
  </si>
  <si>
    <t>210203901</t>
  </si>
  <si>
    <t>Montáž svítidel LED se zapojením vodičů průmyslových nebo venkovních na výložník nebo dřík</t>
  </si>
  <si>
    <t>https://podminky.urs.cz/item/CS_URS_2024_01/210203901</t>
  </si>
  <si>
    <t>210-V-mont</t>
  </si>
  <si>
    <t>210204103</t>
  </si>
  <si>
    <t>Montáž výložníků osvětlení jednoramenných sloupových, hmotnosti do 35 kg</t>
  </si>
  <si>
    <t>https://podminky.urs.cz/item/CS_URS_2024_01/210204103</t>
  </si>
  <si>
    <t>210-S-mont</t>
  </si>
  <si>
    <t>210204201</t>
  </si>
  <si>
    <t>Montáž elektrovýzbroje stožárů osvětlení 1 okruh</t>
  </si>
  <si>
    <t>https://podminky.urs.cz/item/CS_URS_2024_01/210204201</t>
  </si>
  <si>
    <t>741320041</t>
  </si>
  <si>
    <t>Montáž pojistek se zapojením vodičů pojistkových částí patron do 60 A se styčným kroužkem</t>
  </si>
  <si>
    <t>https://podminky.urs.cz/item/CS_URS_2024_01/741320041</t>
  </si>
  <si>
    <t>210-St-mont</t>
  </si>
  <si>
    <t>210204011</t>
  </si>
  <si>
    <t>Montáž stožárů osvětlení samostatně stojících ocelových, délky do 12 m</t>
  </si>
  <si>
    <t>https://podminky.urs.cz/item/CS_URS_2024_01/210204011</t>
  </si>
  <si>
    <t>HZS.001</t>
  </si>
  <si>
    <t>Montáž ochranné manžety 7 ks</t>
  </si>
  <si>
    <t>hod</t>
  </si>
  <si>
    <t>HZS.002</t>
  </si>
  <si>
    <t>Montáž pouzdrového základu stožáru 7ks</t>
  </si>
  <si>
    <t>210-MM-mont</t>
  </si>
  <si>
    <t>210101233</t>
  </si>
  <si>
    <t>Propojení kabelů nebo vodičů spojkou do 1 kV venkovní smršťovací kabelů celoplastových, počtu a průřezu žil do 4 x 10 až 16 mm2</t>
  </si>
  <si>
    <t>https://podminky.urs.cz/item/CS_URS_2024_01/210101233</t>
  </si>
  <si>
    <t>460-mont</t>
  </si>
  <si>
    <t>zemní práce</t>
  </si>
  <si>
    <t>460010024</t>
  </si>
  <si>
    <t>Vytyčení trasy vedení kabelového (podzemního) v zastavěném prostoru</t>
  </si>
  <si>
    <t>km</t>
  </si>
  <si>
    <t>https://podminky.urs.cz/item/CS_URS_2024_01/460010024</t>
  </si>
  <si>
    <t>460010025</t>
  </si>
  <si>
    <t>Vytyčení trasy inženýrských sítí v zastavěném prostoru</t>
  </si>
  <si>
    <t>100</t>
  </si>
  <si>
    <t>https://podminky.urs.cz/item/CS_URS_2024_01/460010025</t>
  </si>
  <si>
    <t>51</t>
  </si>
  <si>
    <t>HZS.003</t>
  </si>
  <si>
    <t>Výkop a zához jámy pro stožár vo 7 ks</t>
  </si>
  <si>
    <t>102</t>
  </si>
  <si>
    <t>460171172</t>
  </si>
  <si>
    <t>Hloubení nezapažených kabelových rýh strojně včetně urovnání dna s přemístěním výkopku do vzdálenosti 3 m od okraje jámy nebo s naložením na dopravní prostředek šířky 35 cm hloubky 80 cm v hornině třídy těžitelnosti I skupiny 3</t>
  </si>
  <si>
    <t>104</t>
  </si>
  <si>
    <t>https://podminky.urs.cz/item/CS_URS_2024_01/460171172</t>
  </si>
  <si>
    <t>53</t>
  </si>
  <si>
    <t>460431182</t>
  </si>
  <si>
    <t>Zásyp kabelových rýh ručně s přemístění sypaniny ze vzdálenosti do 10 m, s uložením výkopku ve vrstvách včetně zhutnění a úpravy povrchu šířky 35 cm hloubky 80 cm z horniny třídy těžitelnosti I skupiny 3</t>
  </si>
  <si>
    <t>106</t>
  </si>
  <si>
    <t>https://podminky.urs.cz/item/CS_URS_2024_01/460431182</t>
  </si>
  <si>
    <t>460791212</t>
  </si>
  <si>
    <t>Montáž trubek ochranných uložených volně do rýhy plastových ohebných, vnitřního průměru přes 32 do 50 mm</t>
  </si>
  <si>
    <t>108</t>
  </si>
  <si>
    <t>https://podminky.urs.cz/item/CS_URS_2024_01/460791212</t>
  </si>
  <si>
    <t>55</t>
  </si>
  <si>
    <t>460791213</t>
  </si>
  <si>
    <t>Montáž trubek ochranných uložených volně do rýhy plastových ohebných, vnitřního průměru přes 50 do 90 mm</t>
  </si>
  <si>
    <t>110</t>
  </si>
  <si>
    <t>https://podminky.urs.cz/item/CS_URS_2024_01/460791213</t>
  </si>
  <si>
    <t>460641112</t>
  </si>
  <si>
    <t>Základové konstrukce základ bez bednění do rostlé zeminy z monolitického betonu tř. C 12/15</t>
  </si>
  <si>
    <t>112</t>
  </si>
  <si>
    <t>https://podminky.urs.cz/item/CS_URS_2024_01/460641112</t>
  </si>
  <si>
    <t>57</t>
  </si>
  <si>
    <t>460191113</t>
  </si>
  <si>
    <t>Rýhy pro kabelové spojky ručně hloubení s urovnáním dna včetně zásypu se zhutněním s přemístěním výkopku na vzdálenost do 3 m do 10 kV v hornině třídy těžitelnosti I skupiny 3</t>
  </si>
  <si>
    <t>114</t>
  </si>
  <si>
    <t>https://podminky.urs.cz/item/CS_URS_2024_01/460191113</t>
  </si>
  <si>
    <t>460341113</t>
  </si>
  <si>
    <t>Vodorovné přemístění (odvoz) horniny dopravními prostředky včetně složení, bez naložení a rozprostření jakékoliv třídy, na vzdálenost přes 500 do 1000 m</t>
  </si>
  <si>
    <t>116</t>
  </si>
  <si>
    <t>https://podminky.urs.cz/item/CS_URS_2024_01/460341113</t>
  </si>
  <si>
    <t>59</t>
  </si>
  <si>
    <t>460341121</t>
  </si>
  <si>
    <t>Vodorovné přemístění (odvoz) horniny dopravními prostředky včetně složení, bez naložení a rozprostření jakékoliv třídy, na vzdálenost Příplatek k ceně -1113 za každých dalších i započatých 1000 m</t>
  </si>
  <si>
    <t>118</t>
  </si>
  <si>
    <t>https://podminky.urs.cz/item/CS_URS_2024_01/460341121</t>
  </si>
  <si>
    <t>460361111</t>
  </si>
  <si>
    <t>Poplatek (skládkovné) za uložení zeminy na skládce zatříděné do Katalogu odpadů pod kódem 17 05 04</t>
  </si>
  <si>
    <t>https://podminky.urs.cz/item/CS_URS_2024_01/460361111</t>
  </si>
  <si>
    <t>61</t>
  </si>
  <si>
    <t>HZS.004</t>
  </si>
  <si>
    <t>Provizorní úprava terénu</t>
  </si>
  <si>
    <t>122</t>
  </si>
  <si>
    <t>HZS.005</t>
  </si>
  <si>
    <t>Zapěnění konců chrániček</t>
  </si>
  <si>
    <t>124</t>
  </si>
  <si>
    <t>63</t>
  </si>
  <si>
    <t>HZS.006</t>
  </si>
  <si>
    <t>Zřízení polohopisného plánu</t>
  </si>
  <si>
    <t>126</t>
  </si>
  <si>
    <t>741-Dem</t>
  </si>
  <si>
    <t>demontáže, materiál do šrotu</t>
  </si>
  <si>
    <t>741372831</t>
  </si>
  <si>
    <t>Demontáž svítidel bez zachování funkčnosti (do suti) průmyslových výbojkových venkovních na stožáru do 3 m</t>
  </si>
  <si>
    <t>128</t>
  </si>
  <si>
    <t>https://podminky.urs.cz/item/CS_URS_2024_01/741372831</t>
  </si>
  <si>
    <t>65</t>
  </si>
  <si>
    <t>741372821</t>
  </si>
  <si>
    <t>Demontáž svítidel bez zachování funkčnosti (do suti) průmyslových výbojkových venkovních na výložníku do 3 m</t>
  </si>
  <si>
    <t>130</t>
  </si>
  <si>
    <t>https://podminky.urs.cz/item/CS_URS_2024_01/741372821</t>
  </si>
  <si>
    <t>HZS.007</t>
  </si>
  <si>
    <t>Demontáž výložníku jednoramenného do hmotnosti 35kg 3 ks</t>
  </si>
  <si>
    <t>132</t>
  </si>
  <si>
    <t>67</t>
  </si>
  <si>
    <t>HZS.008</t>
  </si>
  <si>
    <t>Demontáž stožárové patice 1 ks</t>
  </si>
  <si>
    <t>134</t>
  </si>
  <si>
    <t>HZS.009</t>
  </si>
  <si>
    <t>Demontáž stožáru vo ocelového do délky 12m 3 ks</t>
  </si>
  <si>
    <t>136</t>
  </si>
  <si>
    <t>69</t>
  </si>
  <si>
    <t>HZS.010</t>
  </si>
  <si>
    <t>Demontáž ukončení celoplastových kabelů do 4x25 mm2 5 ks</t>
  </si>
  <si>
    <t>138</t>
  </si>
  <si>
    <t>HZS.011</t>
  </si>
  <si>
    <t>Rozbourání betonového základu 1,5m3 včetně odvozu materiálu</t>
  </si>
  <si>
    <t>140</t>
  </si>
  <si>
    <t>71</t>
  </si>
  <si>
    <t>HZS.012</t>
  </si>
  <si>
    <t>Demontáž kabelů 750V 3x2,5 mm2 uložený volně 10m</t>
  </si>
  <si>
    <t>142</t>
  </si>
  <si>
    <t>741-Ost</t>
  </si>
  <si>
    <t>HZS.013</t>
  </si>
  <si>
    <t>Autorský dozor</t>
  </si>
  <si>
    <t>144</t>
  </si>
  <si>
    <t>73</t>
  </si>
  <si>
    <t>R0003</t>
  </si>
  <si>
    <t>Zapůjčení pojízdné plošiny pro montáž a demontáž stožárů vo</t>
  </si>
  <si>
    <t>den</t>
  </si>
  <si>
    <t>146</t>
  </si>
  <si>
    <t>HZS.014</t>
  </si>
  <si>
    <t>Dokumentace skutečného provedení</t>
  </si>
  <si>
    <t>148</t>
  </si>
  <si>
    <t>75</t>
  </si>
  <si>
    <t>HZS.015</t>
  </si>
  <si>
    <t>Práce nezahrnuté v cenících 21_M, 46 -M, PSV 800-741, PSV 800-742 a zapsané v montážním deníku a potvrzené investorem</t>
  </si>
  <si>
    <t>150</t>
  </si>
  <si>
    <t>HZS.016</t>
  </si>
  <si>
    <t>Vytýčení dotčených sítí jejich správci</t>
  </si>
  <si>
    <t>152</t>
  </si>
  <si>
    <t>77</t>
  </si>
  <si>
    <t>HZS.017</t>
  </si>
  <si>
    <t>Podíl přidružených výkonů ( zednické, zámečnické…práce)</t>
  </si>
  <si>
    <t>154</t>
  </si>
  <si>
    <t>741810002</t>
  </si>
  <si>
    <t>Zkoušky a prohlídky elektrických rozvodů a zařízení celková prohlídka a vyhotovení revizní zprávy pro objem montážních prací přes 100 do 500 tis. Kč</t>
  </si>
  <si>
    <t>156</t>
  </si>
  <si>
    <t>https://podminky.urs.cz/item/CS_URS_2024_01/741810002</t>
  </si>
  <si>
    <t>79</t>
  </si>
  <si>
    <t>741820011</t>
  </si>
  <si>
    <t>Měření zemních odporů zemnicí sítě délky pásku do 100 m</t>
  </si>
  <si>
    <t>158</t>
  </si>
  <si>
    <t>https://podminky.urs.cz/item/CS_URS_2024_01/741820011</t>
  </si>
  <si>
    <t>741820102</t>
  </si>
  <si>
    <t>Měření osvětlovacího zařízení intenzity osvětlení na pracovišti do 50 svítidel</t>
  </si>
  <si>
    <t>160</t>
  </si>
  <si>
    <t>https://podminky.urs.cz/item/CS_URS_2024_01/741820102</t>
  </si>
  <si>
    <t>741</t>
  </si>
  <si>
    <t>Elektroinstalace - silnoproud</t>
  </si>
  <si>
    <t>81</t>
  </si>
  <si>
    <t>998741201</t>
  </si>
  <si>
    <t>Přesun hmot pro silnoproud stanovený procentní sazbou (%) z ceny vodorovná dopravní vzdálenost do 50 m základní v objektech výšky do 6 m</t>
  </si>
  <si>
    <t>%</t>
  </si>
  <si>
    <t>162</t>
  </si>
  <si>
    <t>https://podminky.urs.cz/item/CS_URS_2024_01/998741201</t>
  </si>
  <si>
    <t xml:space="preserve">doprava materiálu  3% z dodávky</t>
  </si>
  <si>
    <t>0,03</t>
  </si>
  <si>
    <t>2023-065-03 - SO-03 - Náves</t>
  </si>
  <si>
    <t>2023-065-03-01 - SO-03 - Náves - bourací práce</t>
  </si>
  <si>
    <t xml:space="preserve">    767 - Konstrukce zámečnické- odhad hmotnosti- bude upřesněno dle skutečnosti</t>
  </si>
  <si>
    <t>961044111</t>
  </si>
  <si>
    <t>Bourání základů z betonu prostého</t>
  </si>
  <si>
    <t>https://podminky.urs.cz/item/CS_URS_2023_02/961044111</t>
  </si>
  <si>
    <t>bourací /3</t>
  </si>
  <si>
    <t xml:space="preserve">odstranění  nástěnkových tabulí- beton základ- patky /4/ks</t>
  </si>
  <si>
    <t>0,4*0,4*0,8*4</t>
  </si>
  <si>
    <t>bourací /4</t>
  </si>
  <si>
    <t>odstranění přístřešku zastávky - beton základ- patky /5/ks</t>
  </si>
  <si>
    <t>0,4*0,4*0,8*5</t>
  </si>
  <si>
    <t>bourací /6</t>
  </si>
  <si>
    <t>966001211</t>
  </si>
  <si>
    <t>Odstranění lavičky parkové stabilní zabetonované</t>
  </si>
  <si>
    <t>https://podminky.urs.cz/item/CS_URS_2023_02/966001211</t>
  </si>
  <si>
    <t>bourací /8</t>
  </si>
  <si>
    <t>odstranění laviček /2/ks</t>
  </si>
  <si>
    <t>966001311</t>
  </si>
  <si>
    <t>Odstranění odpadkového koše s betonovou patkou</t>
  </si>
  <si>
    <t>https://podminky.urs.cz/item/CS_URS_2023_02/966001311</t>
  </si>
  <si>
    <t>bourací /9</t>
  </si>
  <si>
    <t>odstranění odpadkového koše /1/ks</t>
  </si>
  <si>
    <t>96600141.R</t>
  </si>
  <si>
    <t>Odstranění pítka</t>
  </si>
  <si>
    <t>bourací /10</t>
  </si>
  <si>
    <t>odstranění pítka</t>
  </si>
  <si>
    <t>https://podminky.urs.cz/item/CS_URS_2023_02/966006132</t>
  </si>
  <si>
    <t>bourací /7</t>
  </si>
  <si>
    <t>odstranění sloupku s cedulí</t>
  </si>
  <si>
    <t>997231111</t>
  </si>
  <si>
    <t>Vodorovná doprava suti a vybouraných hmot s vyložením a hrubým urovnáním na vzdálenost do 1 km</t>
  </si>
  <si>
    <t>https://podminky.urs.cz/item/CS_URS_2023_02/997231111</t>
  </si>
  <si>
    <t>997231119</t>
  </si>
  <si>
    <t>Vodorovná doprava suti a vybouraných hmot s vyložením a hrubým urovnáním na vzdálenost Příplatek k cenám za každý další i započatý 1 km</t>
  </si>
  <si>
    <t>https://podminky.urs.cz/item/CS_URS_2023_02/997231119</t>
  </si>
  <si>
    <t>beton</t>
  </si>
  <si>
    <t>3,584</t>
  </si>
  <si>
    <t>směsný</t>
  </si>
  <si>
    <t>4,104</t>
  </si>
  <si>
    <t>7,688*27 "Přepočtené koeficientem množství</t>
  </si>
  <si>
    <t>997231511</t>
  </si>
  <si>
    <t>Vodorovná doprava suti a vybouraných hmot s vyložením a hrubým urovnáním nakládání nebo překládání na dopravní prostředek při vodorovné dopravě suti a vybouraných hmot</t>
  </si>
  <si>
    <t>https://podminky.urs.cz/item/CS_URS_2023_02/997231511</t>
  </si>
  <si>
    <t>997013601</t>
  </si>
  <si>
    <t>https://podminky.urs.cz/item/CS_URS_2023_02/997013601</t>
  </si>
  <si>
    <t>3,584*0,3</t>
  </si>
  <si>
    <t>997013861</t>
  </si>
  <si>
    <t>CS ÚRS 2022 01</t>
  </si>
  <si>
    <t>https://podminky.urs.cz/item/CS_URS_2022_01/997013861</t>
  </si>
  <si>
    <t>3,584*0,7</t>
  </si>
  <si>
    <t>https://podminky.urs.cz/item/CS_URS_2023_02/997013631</t>
  </si>
  <si>
    <t>7,688</t>
  </si>
  <si>
    <t>mínus beton</t>
  </si>
  <si>
    <t>-3,584</t>
  </si>
  <si>
    <t>74121186.R</t>
  </si>
  <si>
    <t>Demontáž - odstranění přípojné skříně</t>
  </si>
  <si>
    <t>bourací /1</t>
  </si>
  <si>
    <t>odstranění přípojné skříně</t>
  </si>
  <si>
    <t>767</t>
  </si>
  <si>
    <t>Konstrukce zámečnické- odhad hmotnosti- bude upřesněno dle skutečnosti</t>
  </si>
  <si>
    <t>767996802</t>
  </si>
  <si>
    <t>Demontáž ostatních zámečnických konstrukcí rozebráním o hmotnosti jednotlivých dílů přes 50 do 100 kg</t>
  </si>
  <si>
    <t>https://podminky.urs.cz/item/CS_URS_2023_02/767996802</t>
  </si>
  <si>
    <t>bourací /2</t>
  </si>
  <si>
    <t xml:space="preserve">odstranění  nástěnkových tabulí</t>
  </si>
  <si>
    <t>2ks</t>
  </si>
  <si>
    <t>odhad hmotnosti</t>
  </si>
  <si>
    <t>767996803</t>
  </si>
  <si>
    <t>Demontáž ostatních zámečnických konstrukcí rozebráním o hmotnosti jednotlivých dílů přes 100 do 250 kg</t>
  </si>
  <si>
    <t>https://podminky.urs.cz/item/CS_URS_2023_02/767996803</t>
  </si>
  <si>
    <t>odstranění přístřešku zastávky /6,5*1,6/</t>
  </si>
  <si>
    <t>1*(1,6+6,5+1,6)*120</t>
  </si>
  <si>
    <t>bourací /5</t>
  </si>
  <si>
    <t>odstranění přístřešku zastávky 9,4*1,6/</t>
  </si>
  <si>
    <t>1*(1,6+1,6+9,4)*120</t>
  </si>
  <si>
    <t>2023-065-03-02 - SO-03 - Náves - stavební práce</t>
  </si>
  <si>
    <t xml:space="preserve">    2-1 - Zakládání - M/01- lavička s opěrkou a područkami - 5ks - specifikace viz PD</t>
  </si>
  <si>
    <t xml:space="preserve">    2-2 - Zakládání - M/02- lavička bez opěrky - 4 ks  - specifikace viz PD</t>
  </si>
  <si>
    <t xml:space="preserve">    2-3 - Zakládání - M/03- sedací krychle /400*400*v440/ - 8ks - specifikace viz PD</t>
  </si>
  <si>
    <t xml:space="preserve">    2-4 - Zakládání - M/04- sedací sestava - tři dubové sedáky  - specifikace viz PD</t>
  </si>
  <si>
    <t xml:space="preserve">    2-5 - Zakládání - M/07- vývěsní tabule- jednokřídlá  - specifikace viz PD</t>
  </si>
  <si>
    <t xml:space="preserve">    2-6 - Zakládání - M/08- přístřešek autobusové zastávky rozměr /d5900 x š.1600* v.2563/  - specifikace viz </t>
  </si>
  <si>
    <t xml:space="preserve">    2-7 - Zakládání - M/09- přístřešek autobusové zastávky rozměr /d6960x š.1600* v.2563/  - specifikace viz P</t>
  </si>
  <si>
    <t xml:space="preserve">    2-8 - Zakládání - M/10/ - pítko- stavební část</t>
  </si>
  <si>
    <t xml:space="preserve">    2-9 - Zakládání - X/02- demontovatelný sloupek- stavební část</t>
  </si>
  <si>
    <t>2-1</t>
  </si>
  <si>
    <t>Zakládání - M/01- lavička s opěrkou a područkami - 5ks - specifikace viz PD</t>
  </si>
  <si>
    <t>131213701</t>
  </si>
  <si>
    <t>Hloubení nezapažených jam ručně s urovnáním dna do předepsaného profilu a spádu v hornině třídy těžitelnosti I skupiny 3 soudržných</t>
  </si>
  <si>
    <t>https://podminky.urs.cz/item/CS_URS_2023_02/131213701</t>
  </si>
  <si>
    <t>M/01- lavička s opěrkou a područkami - 5ks - specifikace viz PD</t>
  </si>
  <si>
    <t>výkop- jámy</t>
  </si>
  <si>
    <t>(0,25*0,7*0,32)*2*5</t>
  </si>
  <si>
    <t>167111101</t>
  </si>
  <si>
    <t>Nakládání, skládání a překládání neulehlého výkopku nebo sypaniny ručně nakládání, z hornin třídy těžitelnosti I, skupiny 1 až 3</t>
  </si>
  <si>
    <t>https://podminky.urs.cz/item/CS_URS_2023_02/167111101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</si>
  <si>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</si>
  <si>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</si>
  <si>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https://podminky.urs.cz/item/CS_URS_2023_02/162251101</t>
  </si>
  <si>
    <t>171251201.1</t>
  </si>
  <si>
    <t>https://podminky.urs.cz/item/CS_URS_2023_02/171251201.1</t>
  </si>
  <si>
    <t>(0,25*0,7*0,32)*2*5*1,6</t>
  </si>
  <si>
    <t xml:space="preserve">zhutnění pod betonový základ </t>
  </si>
  <si>
    <t>(0,25*0,7*2)*5</t>
  </si>
  <si>
    <t>271572211</t>
  </si>
  <si>
    <t>Podsyp pod základové konstrukce se zhutněním a urovnáním povrchu ze štěrkopísku netříděného</t>
  </si>
  <si>
    <t>https://podminky.urs.cz/item/CS_URS_2023_02/271572211</t>
  </si>
  <si>
    <t xml:space="preserve">podsyp pod betonový základ  patky š.250 d.700, v.70mm - počet 5x lavička x 2x základ/</t>
  </si>
  <si>
    <t>(0,25*0,7*0,07)*2*5</t>
  </si>
  <si>
    <t>275313511</t>
  </si>
  <si>
    <t>Základy z betonu prostého patky a bloky z betonu kamenem neprokládaného tř. C 12/15</t>
  </si>
  <si>
    <t>https://podminky.urs.cz/item/CS_URS_2023_02/275313511</t>
  </si>
  <si>
    <t xml:space="preserve">betonový základ  patky š.250 d.700, v.250mm - počet 5x lavička x 2x základ/</t>
  </si>
  <si>
    <t>(0,25*0,7*0,25)*2*5</t>
  </si>
  <si>
    <t>275351121</t>
  </si>
  <si>
    <t>Bednění základů patek zřízení</t>
  </si>
  <si>
    <t>https://podminky.urs.cz/item/CS_URS_2023_02/275351121</t>
  </si>
  <si>
    <t>bednění betonového základu</t>
  </si>
  <si>
    <t>(0,25+0,7+0,25+0,7)*0,25*2*5</t>
  </si>
  <si>
    <t>275351122</t>
  </si>
  <si>
    <t>Bednění základů patek odstranění</t>
  </si>
  <si>
    <t>https://podminky.urs.cz/item/CS_URS_2023_02/275351122</t>
  </si>
  <si>
    <t>1,264</t>
  </si>
  <si>
    <t>2-2</t>
  </si>
  <si>
    <t xml:space="preserve">Zakládání - M/02- lavička bez opěrky - 4 ks  - specifikace viz PD</t>
  </si>
  <si>
    <t>M/02- lavička bez opěrky - 4 ks - specifikace viz PD</t>
  </si>
  <si>
    <t>(0,25*0,45*0,32)*2*4</t>
  </si>
  <si>
    <t>(0,25*0,45*0,32)*2*4*1,6</t>
  </si>
  <si>
    <t>(0,25*0,45)*2*4</t>
  </si>
  <si>
    <t xml:space="preserve">podsyp pod betonový základ  patky š.250 d.450, v.70mm - počet 4x lavička x 2x základ/</t>
  </si>
  <si>
    <t>(0,25*0,45*0,07)*2*4</t>
  </si>
  <si>
    <t xml:space="preserve">betonový základ  patky š.250 d.450, v.250mm - počet 4x lavička x 2x základ/</t>
  </si>
  <si>
    <t>(0,25*0,45*0,25)*2*4</t>
  </si>
  <si>
    <t>(0,25+0,45+0,25+0,45)*0,25*2*4</t>
  </si>
  <si>
    <t>0,65</t>
  </si>
  <si>
    <t>2-3</t>
  </si>
  <si>
    <t>Zakládání - M/03- sedací krychle /400*400*v440/ - 8ks - specifikace viz PD</t>
  </si>
  <si>
    <t>M/03- sedací krychle /400*400*v440/ - 8ks - specifikace viz PD</t>
  </si>
  <si>
    <t>0,5*0,5*0,32*8</t>
  </si>
  <si>
    <t>0,5*0,5*0,32*8*1,6</t>
  </si>
  <si>
    <t>0,5*0,5*8</t>
  </si>
  <si>
    <t xml:space="preserve">podsyp pod betonový základ  patky š.500 d.500, v.70mm - počet 8x sedací krychle x 1x základ/</t>
  </si>
  <si>
    <t>0,5*0,5*0,07*8</t>
  </si>
  <si>
    <t xml:space="preserve">betonový základ  patky š.500 d.500, v.250mm - počet 8x sedací krychle x 1x základ/</t>
  </si>
  <si>
    <t>0,5*0,5*0,25*8</t>
  </si>
  <si>
    <t>(0,5+0,5+0,5+0,5)*0,25*8</t>
  </si>
  <si>
    <t>1,438</t>
  </si>
  <si>
    <t>2-4</t>
  </si>
  <si>
    <t xml:space="preserve">Zakládání - M/04- sedací sestava - tři dubové sedáky  - specifikace viz PD</t>
  </si>
  <si>
    <t xml:space="preserve">M/04- sedací sestava - tři dubové sedáky  - specifikace viz PD</t>
  </si>
  <si>
    <t>0,6*0,25*0,32*4</t>
  </si>
  <si>
    <t>0,6*0,25*0,32*4*1,6</t>
  </si>
  <si>
    <t>0,6*0,25*4</t>
  </si>
  <si>
    <t xml:space="preserve">podsyp pod betonový základ  patky š.250 d.600, v.70mm - počet 1x dubový sedák  x 4x základ/</t>
  </si>
  <si>
    <t>0,6*0,25*0,07*4</t>
  </si>
  <si>
    <t xml:space="preserve">betonový základ  patky š.250 d.600, v.250mm - počet 1x dubový sedák x 4x základ/</t>
  </si>
  <si>
    <t>0,6*0,25*0,25*4</t>
  </si>
  <si>
    <t>(0,6+0,25+0,6+0,25)*0,25*4</t>
  </si>
  <si>
    <t>0,433</t>
  </si>
  <si>
    <t>2-5</t>
  </si>
  <si>
    <t xml:space="preserve">Zakládání - M/07- vývěsní tabule- jednokřídlá  - specifikace viz PD</t>
  </si>
  <si>
    <t xml:space="preserve">M/07- vývěsní tabule- jednokřídlá- 1 ks -  vnější rozměr  1000 x 1160 mm (v x š), tl. 60 mm  - specifikace viz PD</t>
  </si>
  <si>
    <t>0,5*0,5*0,8*2</t>
  </si>
  <si>
    <t>0,5*0,5*0,8*2*1,6</t>
  </si>
  <si>
    <t>0,5*0,5*2</t>
  </si>
  <si>
    <t xml:space="preserve">betonový základ  patka š.500 d.500, v.800mm - počet 1x vitrina  x 2x základ/</t>
  </si>
  <si>
    <t>bednění betonového základu- patky</t>
  </si>
  <si>
    <t>(0,5+0,5+0,5+0,5)*0,8*2</t>
  </si>
  <si>
    <t>0,929</t>
  </si>
  <si>
    <t>2-6</t>
  </si>
  <si>
    <t xml:space="preserve">Zakládání - M/08- přístřešek autobusové zastávky rozměr /d5900 x š.1600* v.2563/  - specifikace viz </t>
  </si>
  <si>
    <t>132212131</t>
  </si>
  <si>
    <t>Hloubení nezapažených rýh šířky do 800 mm ručně s urovnáním dna do předepsaného profilu a spádu v hornině třídy těžitelnosti I skupiny 3 soudržných</t>
  </si>
  <si>
    <t>https://podminky.urs.cz/item/CS_URS_2023_02/132212131</t>
  </si>
  <si>
    <t xml:space="preserve">M/08- přístřešek autobusové zastávky rozměr /d5900 x š.1600* v.2563/  - specifikace viz PD</t>
  </si>
  <si>
    <t>výkop rýhy</t>
  </si>
  <si>
    <t>(0,6*0,8*0,67*2)+(0,8*6,2*0,67)</t>
  </si>
  <si>
    <t>((0,6*0,8*0,67*2)+(0,8*6,2*0,67))*1,6</t>
  </si>
  <si>
    <t>(0,6*0,8*2)+(6,2*0,8)</t>
  </si>
  <si>
    <t xml:space="preserve">podsyp pod betonový základ  pás  š.500 d.800, v.70mm 2x a delší pás š.800 d. 5900mm - počet 1x přístřešek kratší</t>
  </si>
  <si>
    <t>(0,6*0,8*0,07*2)+(0,8*5,9*0,07)</t>
  </si>
  <si>
    <t>274313511</t>
  </si>
  <si>
    <t>Základy z betonu prostého pasy betonu kamenem neprokládaného tř. C 12/15</t>
  </si>
  <si>
    <t>https://podminky.urs.cz/item/CS_URS_2023_02/274313511</t>
  </si>
  <si>
    <t xml:space="preserve">beton základ  pás  š.500 d.800, v.70mm 2x a delší pás š.800 d. 5900mm - počet 1x přístřešek kratší</t>
  </si>
  <si>
    <t>(0,6*0,8*0,6*2)+(0,8*5,9*0,6)</t>
  </si>
  <si>
    <t>274351121</t>
  </si>
  <si>
    <t>Bednění základů pasů rovné zřízení</t>
  </si>
  <si>
    <t>https://podminky.urs.cz/item/CS_URS_2023_02/274351121</t>
  </si>
  <si>
    <t>bednění betonového pásu</t>
  </si>
  <si>
    <t>(0,8+0,5+1,6+5,9+1,6+0,5+0,8+4,9)*0,6</t>
  </si>
  <si>
    <t>274351122</t>
  </si>
  <si>
    <t>Bednění základů pasů rovné odstranění</t>
  </si>
  <si>
    <t>https://podminky.urs.cz/item/CS_URS_2023_02/274351122</t>
  </si>
  <si>
    <t>8,657</t>
  </si>
  <si>
    <t>2-7</t>
  </si>
  <si>
    <t xml:space="preserve">Zakládání - M/09- přístřešek autobusové zastávky rozměr /d6960x š.1600* v.2563/  - specifikace viz P</t>
  </si>
  <si>
    <t xml:space="preserve">M/09- přístřešek autobusové zastávky rozměr /d6960x š.1600* v.2563/  - specifikace viz PD</t>
  </si>
  <si>
    <t>(0,6*0,8*0,67*2)+(0,8*7,28*0,67)</t>
  </si>
  <si>
    <t>164</t>
  </si>
  <si>
    <t>166</t>
  </si>
  <si>
    <t>168</t>
  </si>
  <si>
    <t>((0,6*0,8*0,67*2)+(0,8*7,28*0,67))*1,6</t>
  </si>
  <si>
    <t>170</t>
  </si>
  <si>
    <t>(0,6*0,8*2)+(7,28*0,8)</t>
  </si>
  <si>
    <t>172</t>
  </si>
  <si>
    <t xml:space="preserve">podsyp pod betonový základ  pás  š.500 d.800, v.70mm 2x a delší pás š.800 d. 7280mm - počet 1x přístřešek delší</t>
  </si>
  <si>
    <t>(0,6*0,8*0,07*2)+(0,8*7,28*0,07)</t>
  </si>
  <si>
    <t>87</t>
  </si>
  <si>
    <t>174</t>
  </si>
  <si>
    <t xml:space="preserve">beton základ  pás  š.500 d.800, v.70mm 2x a delší pás š.800 d. 7280mm - počet 1x přístřešek delší</t>
  </si>
  <si>
    <t>(0,6*0,8*0,6*2)+(0,8*7,28*0,6)</t>
  </si>
  <si>
    <t>176</t>
  </si>
  <si>
    <t>(0,8+0,5+1,6+7,28+1,6+0,5+0,8+6,28)*0,6</t>
  </si>
  <si>
    <t>89</t>
  </si>
  <si>
    <t>178</t>
  </si>
  <si>
    <t>180</t>
  </si>
  <si>
    <t>10,337</t>
  </si>
  <si>
    <t>2-8</t>
  </si>
  <si>
    <t>Zakládání - M/10/ - pítko- stavební část</t>
  </si>
  <si>
    <t>182</t>
  </si>
  <si>
    <t xml:space="preserve">M/10/ - pítko- 1/ks -  stavební část - specifikace viz PD</t>
  </si>
  <si>
    <t>0,5*0,5*0,63</t>
  </si>
  <si>
    <t>184</t>
  </si>
  <si>
    <t>186</t>
  </si>
  <si>
    <t>188</t>
  </si>
  <si>
    <t>95</t>
  </si>
  <si>
    <t>192</t>
  </si>
  <si>
    <t>97</t>
  </si>
  <si>
    <t>194</t>
  </si>
  <si>
    <t>0,5*0,5*0,63*1,6</t>
  </si>
  <si>
    <t>0,5*0,5</t>
  </si>
  <si>
    <t>99</t>
  </si>
  <si>
    <t>198</t>
  </si>
  <si>
    <t xml:space="preserve">betonový základ  patka š.500 d.500, v.630mm - počet 1x pítko  x 1x základ/</t>
  </si>
  <si>
    <t>200</t>
  </si>
  <si>
    <t>(0,5+0,5+0,5+0,5)*0,63</t>
  </si>
  <si>
    <t>101</t>
  </si>
  <si>
    <t>202</t>
  </si>
  <si>
    <t>204</t>
  </si>
  <si>
    <t>0,367</t>
  </si>
  <si>
    <t>2-9</t>
  </si>
  <si>
    <t>Zakládání - X/02- demontovatelný sloupek- stavební část</t>
  </si>
  <si>
    <t>103</t>
  </si>
  <si>
    <t>206</t>
  </si>
  <si>
    <t>X/02- demontovatelný sloupek- 14/ks - specifikace viz PD</t>
  </si>
  <si>
    <t>0,5*0,5*0,75*14</t>
  </si>
  <si>
    <t>208</t>
  </si>
  <si>
    <t>210</t>
  </si>
  <si>
    <t>212</t>
  </si>
  <si>
    <t>107</t>
  </si>
  <si>
    <t>214</t>
  </si>
  <si>
    <t>216</t>
  </si>
  <si>
    <t>109</t>
  </si>
  <si>
    <t>218</t>
  </si>
  <si>
    <t>0,5*0,5*0,75*14*1,6</t>
  </si>
  <si>
    <t>220</t>
  </si>
  <si>
    <t>0,5*0,5*14</t>
  </si>
  <si>
    <t>111</t>
  </si>
  <si>
    <t>222</t>
  </si>
  <si>
    <t xml:space="preserve">betonový základ  patka š.500 d.500, v.750mm - počet 14x sloupek  x 1x základ/</t>
  </si>
  <si>
    <t>224</t>
  </si>
  <si>
    <t>(0,5+0,5+0,5+0,54)*0,75*14</t>
  </si>
  <si>
    <t>113</t>
  </si>
  <si>
    <t>226</t>
  </si>
  <si>
    <t>228</t>
  </si>
  <si>
    <t>6,097</t>
  </si>
  <si>
    <t>2023-065-03-03 - SO-03 - Náves - mobiliář</t>
  </si>
  <si>
    <t xml:space="preserve">    93 - Různé dokončovací konstrukce a práce inženýrských staveb- bude upřesněno s investorem a architektem</t>
  </si>
  <si>
    <t>Různé dokončovací konstrukce a práce inženýrských staveb- bude upřesněno s investorem a architektem</t>
  </si>
  <si>
    <t>749-M-01</t>
  </si>
  <si>
    <t>M/01- lavička s opěrkou a područkami - specifikace viz PD</t>
  </si>
  <si>
    <t>749-M-02</t>
  </si>
  <si>
    <t>M/02- lavička bez opěrky - specifikace viz PD</t>
  </si>
  <si>
    <t>749-M-03</t>
  </si>
  <si>
    <t>M/03- sedací krychle /400*400*v440/ - specifikace viz PD</t>
  </si>
  <si>
    <t>749-M-04</t>
  </si>
  <si>
    <t>M/04- sedací sestava - tři dubové sedáky - specifikace viz PD</t>
  </si>
  <si>
    <t>749-M-05</t>
  </si>
  <si>
    <t>M/05- odpadkový koš na směsný odpad /410*410*v940/</t>
  </si>
  <si>
    <t>749-M-06</t>
  </si>
  <si>
    <t>M/06- sestava 3 odpadkových košů na tříděný odpad /3*65l /rozměr /1200*410*940/mm - specifikace viz PD</t>
  </si>
  <si>
    <t>749-M-07</t>
  </si>
  <si>
    <t>M/07- vývěsní tabule- jednokřídlá s otevíráním ze spodní strany, vnější rozměr vitríny 1000 x 1160 mm (v x š), tl. 60 mm - specifikace viz PD</t>
  </si>
  <si>
    <t>749-M-11</t>
  </si>
  <si>
    <t>M/11- cyklistický stojan- počet/4/ks - specifikace viz PD</t>
  </si>
  <si>
    <t>749-X-01</t>
  </si>
  <si>
    <t>X01- kovový nápis Vědomice - Zavadilka- rozměr/2690*210/ - specifikace viz PD</t>
  </si>
  <si>
    <t>749-X-02</t>
  </si>
  <si>
    <t>X/02- demontovatelný sloupek - specifikace viz PD</t>
  </si>
  <si>
    <t>749-X-03</t>
  </si>
  <si>
    <t>X/03- označení památného stromu - specifikace viz PD</t>
  </si>
  <si>
    <t>749-R</t>
  </si>
  <si>
    <t>Montážní práce a přesuny</t>
  </si>
  <si>
    <t>2023-065-03-04 - SO-03 - Náves - vodovodní přípojka k pítku</t>
  </si>
  <si>
    <t xml:space="preserve">    4 - Vodorovné konstrukce</t>
  </si>
  <si>
    <t xml:space="preserve">    722 - Zdravotechnika - vnitřní vodovod</t>
  </si>
  <si>
    <t>132251102</t>
  </si>
  <si>
    <t>Hloubení nezapažených rýh šířky do 800 mm strojně s urovnáním dna do předepsaného profilu a spádu v hornině třídy těžitelnosti I skupiny 3 přes 20 do 50 m3</t>
  </si>
  <si>
    <t>https://podminky.urs.cz/item/CS_URS_2023_02/132251102</t>
  </si>
  <si>
    <t>36*0,8*1,4</t>
  </si>
  <si>
    <t>133251101</t>
  </si>
  <si>
    <t>Hloubení nezapažených šachet strojně v hornině třídy těžitelnosti I skupiny 3 do 20 m3</t>
  </si>
  <si>
    <t>https://podminky.urs.cz/item/CS_URS_2023_02/133251101</t>
  </si>
  <si>
    <t>2*1,5*2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</si>
  <si>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</si>
  <si>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</si>
  <si>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https://podminky.urs.cz/item/CS_URS_2023_02/162351103</t>
  </si>
  <si>
    <t>f9</t>
  </si>
  <si>
    <t>14,85*2 "Přepočtené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</si>
  <si>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</si>
  <si>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</si>
  <si>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https://podminky.urs.cz/item/CS_URS_2023_02/174151101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</si>
  <si>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</si>
  <si>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</si>
  <si>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https://podminky.urs.cz/item/CS_URS_2023_02/175151101</t>
  </si>
  <si>
    <t>36*0,8*0,35</t>
  </si>
  <si>
    <t>58337302</t>
  </si>
  <si>
    <t>štěrkopísek frakce 0/16</t>
  </si>
  <si>
    <t>f2</t>
  </si>
  <si>
    <t>10,08*2 "Přepočtené koeficientem množství</t>
  </si>
  <si>
    <t>Vodorovné konstrukce</t>
  </si>
  <si>
    <t>451573111</t>
  </si>
  <si>
    <t>Lože pod potrubí, stoky a drobné objekty v otevřeném výkopu z písku a štěrkopísku do 63 mm</t>
  </si>
  <si>
    <t>https://podminky.urs.cz/item/CS_URS_2023_02/451573111</t>
  </si>
  <si>
    <t>36*0,8*0,1</t>
  </si>
  <si>
    <t>452311141</t>
  </si>
  <si>
    <t>Podkladní a zajišťovací konstrukce z betonu prostého v otevřeném výkopu bez zvýšených nároků na prostředí desky pod potrubí, stoky a drobné objekty z betonu tř. C 16/20</t>
  </si>
  <si>
    <t>https://podminky.urs.cz/item/CS_URS_2023_02/452311141</t>
  </si>
  <si>
    <t>1,5*1,2*0,15</t>
  </si>
  <si>
    <t>871161211</t>
  </si>
  <si>
    <t>Montáž vodovodního potrubí z plastů v otevřeném výkopu z polyetylenu PE 100 svařovaných elektrotvarovkou SDR 11/PN16 D 32 x 3,0 mm</t>
  </si>
  <si>
    <t>https://podminky.urs.cz/item/CS_URS_2023_02/871161211</t>
  </si>
  <si>
    <t>28613110</t>
  </si>
  <si>
    <t>trubka vodovodní PE100 RC PN 16 SDR11 32x3,0mm</t>
  </si>
  <si>
    <t>87121114R</t>
  </si>
  <si>
    <t>Montáž vodovodního potrubí z plastů v otevřeném výkopu D 63</t>
  </si>
  <si>
    <t>2861396R</t>
  </si>
  <si>
    <t>korugovaná ohebná chránička D 63</t>
  </si>
  <si>
    <t>877161101</t>
  </si>
  <si>
    <t>Montáž tvarovek na vodovodním plastovém potrubí z polyetylenu PE 100 elektrotvarovek SDR 11/PN16 spojek, oblouků nebo redukcí d 32</t>
  </si>
  <si>
    <t>https://podminky.urs.cz/item/CS_URS_2023_02/877161101</t>
  </si>
  <si>
    <t>P</t>
  </si>
  <si>
    <t>Poznámka k položce:_x000d_
Poznámka k položce: Poznámka k položce: napojení ve stávající šachtě</t>
  </si>
  <si>
    <t>28615969</t>
  </si>
  <si>
    <t>elektrospojka SDR11 PE 100 PN16 D 32mm</t>
  </si>
  <si>
    <t>894221R00</t>
  </si>
  <si>
    <t>Betonová obslužná šachta 1200x900 se zadlážďovacím poklopem 600x600 kat B125 (PVS 144/114/20 - ZD2 - B120, PVS 120/90/180 - B125, zadlážďovací poklop 600x600)</t>
  </si>
  <si>
    <t>soubor</t>
  </si>
  <si>
    <t>894221R01</t>
  </si>
  <si>
    <t>Rektifikace poklopu nové obslužné šachty</t>
  </si>
  <si>
    <t>894221R02</t>
  </si>
  <si>
    <t>Rektifikace poklopu stávající revizní šachty na úroveň úpraveného chodníku, vč. úpravy šachty</t>
  </si>
  <si>
    <t>894221R10</t>
  </si>
  <si>
    <t>Odpojení stávajícího pítka</t>
  </si>
  <si>
    <t>899721111</t>
  </si>
  <si>
    <t>Signalizační vodič na potrubí DN do 150 mm</t>
  </si>
  <si>
    <t>https://podminky.urs.cz/item/CS_URS_2023_02/899721111</t>
  </si>
  <si>
    <t>899722113</t>
  </si>
  <si>
    <t>Krytí potrubí z plastů výstražnou fólií z PVC šířky 34 cm</t>
  </si>
  <si>
    <t>https://podminky.urs.cz/item/CS_URS_2023_02/899722113</t>
  </si>
  <si>
    <t>998276101</t>
  </si>
  <si>
    <t>Přesun hmot pro trubní vedení hloubené z trub z plastických hmot nebo sklolaminátových pro vodovody, kanalizace, teplovody, produktovody v otevřeném výkopu dopravní vzdálenost do 15 m</t>
  </si>
  <si>
    <t>https://podminky.urs.cz/item/CS_URS_2023_02/998276101</t>
  </si>
  <si>
    <t>722</t>
  </si>
  <si>
    <t>Zdravotechnika - vnitřní vodovod</t>
  </si>
  <si>
    <t>722224115</t>
  </si>
  <si>
    <t>Armatury s jedním závitem kohouty plnicí a vypouštěcí PN 10 G 1/2"</t>
  </si>
  <si>
    <t>https://podminky.urs.cz/item/CS_URS_2023_02/722224115</t>
  </si>
  <si>
    <t>722231202</t>
  </si>
  <si>
    <t>Armatury se dvěma závity ventily redukční tlakové mosazné bez manometru PN 6 do 25 °C G 3/4"</t>
  </si>
  <si>
    <t>https://podminky.urs.cz/item/CS_URS_2023_02/722231202</t>
  </si>
  <si>
    <t>722231R33</t>
  </si>
  <si>
    <t>Armatury se dvěma závity ventily solenoidové PN 12 do 80°C G 3/4"</t>
  </si>
  <si>
    <t>722232044</t>
  </si>
  <si>
    <t>Armatury se dvěma závity kulové kohouty PN 42 do 185 °C přímé vnitřní závit G 3/4"</t>
  </si>
  <si>
    <t>https://podminky.urs.cz/item/CS_URS_2023_02/722232044</t>
  </si>
  <si>
    <t>722232045</t>
  </si>
  <si>
    <t>Armatury se dvěma závity kulové kohouty PN 42 do 185 °C přímé vnitřní závit G 1"</t>
  </si>
  <si>
    <t>https://podminky.urs.cz/item/CS_URS_2023_02/722232045</t>
  </si>
  <si>
    <t>722234265</t>
  </si>
  <si>
    <t>Armatury se dvěma závity filtry mosazný PN 20 do 80 °C G 1"</t>
  </si>
  <si>
    <t>https://podminky.urs.cz/item/CS_URS_2023_02/722234265</t>
  </si>
  <si>
    <t>2023-065-03-05 - SO-03 - Náves - elektro,VO a pítko</t>
  </si>
  <si>
    <t xml:space="preserve">    341-K-mat. - kabely a vodiče</t>
  </si>
  <si>
    <t xml:space="preserve">    358-mat - zásuvky</t>
  </si>
  <si>
    <t xml:space="preserve">    348-S-mat - stožáry</t>
  </si>
  <si>
    <t xml:space="preserve">    358-St-mat - stožárová svorkovnice</t>
  </si>
  <si>
    <t xml:space="preserve">    345-R-mat - rozvaděče</t>
  </si>
  <si>
    <t xml:space="preserve">    345-O-mat - ostatní</t>
  </si>
  <si>
    <t xml:space="preserve">    741-K-mont - kabely a vodiče</t>
  </si>
  <si>
    <t xml:space="preserve">    741-UK-mont - ukončení celoplastových kabelů</t>
  </si>
  <si>
    <t xml:space="preserve">    741-U-mont - uzemnění</t>
  </si>
  <si>
    <t xml:space="preserve">    210-S-mont - svítidla a jejich příslušenství</t>
  </si>
  <si>
    <t xml:space="preserve">    741-Z-mont - zásuvky</t>
  </si>
  <si>
    <t xml:space="preserve">    D1 - stožáry</t>
  </si>
  <si>
    <t xml:space="preserve">    210-St-mont - stožárová svorkovnice</t>
  </si>
  <si>
    <t xml:space="preserve">    345-R-mont - rozvaděče</t>
  </si>
  <si>
    <t xml:space="preserve">    460-Z-mont - zemní práce</t>
  </si>
  <si>
    <t xml:space="preserve">    741-Ost-mont - ostatní</t>
  </si>
  <si>
    <t xml:space="preserve">    767 - Konstrukce zámečnické - pítko</t>
  </si>
  <si>
    <t>341-K-mat.</t>
  </si>
  <si>
    <t>345212412</t>
  </si>
  <si>
    <t>plastový kulatý kabel s pevným vodičem s plným jádrem pro měřící, řídící a automatizační systémy. Je určen k pevnému uložení 4x1 mm2 (JYTY)</t>
  </si>
  <si>
    <t>348531805</t>
  </si>
  <si>
    <t>svítidlo s LED zdrojem 14,2W/1600lm 3000K, IP65, IK9/10 univerzální uchycení D60, barva RAL 7016 antracit (referenční typ Schreder KAZU/12 LED)</t>
  </si>
  <si>
    <t>348531806</t>
  </si>
  <si>
    <t>venkovní řetěz 15x E27/max. 10W/230V, IP40)+spojovací díl (referenční typ GIRLANDA 15m)</t>
  </si>
  <si>
    <t>recyklační poplatek včetně světelných zdrojů - venkovní řetěz</t>
  </si>
  <si>
    <t>358-mat</t>
  </si>
  <si>
    <t>zásuvky</t>
  </si>
  <si>
    <t>358111278</t>
  </si>
  <si>
    <t>zásuvkový sloupek 2x16A/230V, IP54, antracit (85x120x230)</t>
  </si>
  <si>
    <t>358111324</t>
  </si>
  <si>
    <t>zemní zásuvka 1x16A/230V,IP67/44, hliník (125x125x152)</t>
  </si>
  <si>
    <t>348-S-mat</t>
  </si>
  <si>
    <t>stožár kuželový 118/60/3/4000 žárový zinek s ochr.manžetou, povrchová úprava-barva RAL 7016 antracit</t>
  </si>
  <si>
    <t>348531364</t>
  </si>
  <si>
    <t>358-St-mat</t>
  </si>
  <si>
    <t>345-R-mat</t>
  </si>
  <si>
    <t>rozvaděče</t>
  </si>
  <si>
    <t>345128101</t>
  </si>
  <si>
    <t>sestava kompaktního pilíře elektroměrového rozvaděče s jištěním 3x32A char.B (320x1835x250)</t>
  </si>
  <si>
    <t>345128102</t>
  </si>
  <si>
    <t>kompaktní pilíř plast. se skříní s DIN lištami a krycí deskou (470x1835x250)</t>
  </si>
  <si>
    <t>344136252</t>
  </si>
  <si>
    <t xml:space="preserve">jistič  - 32/3/B</t>
  </si>
  <si>
    <t>345355719</t>
  </si>
  <si>
    <t xml:space="preserve">svodič přepětí TN-C,  B+C</t>
  </si>
  <si>
    <t>344136004</t>
  </si>
  <si>
    <t>vypínač 40/3</t>
  </si>
  <si>
    <t>344135331</t>
  </si>
  <si>
    <t>proudový chránič s jističem - 10/1N/B/003</t>
  </si>
  <si>
    <t>344135332</t>
  </si>
  <si>
    <t>proudový chránič s jističem - 16/1N/B/003</t>
  </si>
  <si>
    <t>344136166</t>
  </si>
  <si>
    <t>jistič - 6/1/C</t>
  </si>
  <si>
    <t>344136164</t>
  </si>
  <si>
    <t>jistič - 2/1/C</t>
  </si>
  <si>
    <t>328121104</t>
  </si>
  <si>
    <t>zvonkový transformátor 230/12V, 15A</t>
  </si>
  <si>
    <t>354236060</t>
  </si>
  <si>
    <t>soumrakový spínač 16A/230V, 1zap. kontakt</t>
  </si>
  <si>
    <t>354236069</t>
  </si>
  <si>
    <t>spínací hodiny digitální astro 16A/230V</t>
  </si>
  <si>
    <t>344136031</t>
  </si>
  <si>
    <t>otočný přepínač 1-0-2</t>
  </si>
  <si>
    <t>344136514</t>
  </si>
  <si>
    <t>inatalační relé 12-240V, 8A, AC/DC</t>
  </si>
  <si>
    <t>344136518</t>
  </si>
  <si>
    <t>instalační relé 230V,8A, AC</t>
  </si>
  <si>
    <t>311126104</t>
  </si>
  <si>
    <t>termostat 0-60°C, 16A/24-240V</t>
  </si>
  <si>
    <t>328261040</t>
  </si>
  <si>
    <t>digitální spínací hodiny s přijímačem signálu DCF</t>
  </si>
  <si>
    <t>311126123</t>
  </si>
  <si>
    <t>multifunkční časové relé, 13funkcí, 5A, 0,1s-3h</t>
  </si>
  <si>
    <t>312128102</t>
  </si>
  <si>
    <t>svorkovnice PEN</t>
  </si>
  <si>
    <t>312128109</t>
  </si>
  <si>
    <t>svorkovnice N</t>
  </si>
  <si>
    <t>312128110</t>
  </si>
  <si>
    <t>svorkovnice PE</t>
  </si>
  <si>
    <t>341122000</t>
  </si>
  <si>
    <t>propojovací vodiče a upevňovací materiál</t>
  </si>
  <si>
    <t>betonová směs C16/20 - 4*0,4*0,4*0,2+4*0,2*0,4*0,1+3*0,1*0,1*0,05</t>
  </si>
  <si>
    <t>345-O-mat</t>
  </si>
  <si>
    <t>R0002.1</t>
  </si>
  <si>
    <t>741-K-mont</t>
  </si>
  <si>
    <t>741124703</t>
  </si>
  <si>
    <t>Montáž kabelů měděných ovládacích bez ukončení uložených volně stíněných ovládacích s plným jádrem (např. JYTY) počtu a průměru žil 2 až 19x1 mm2</t>
  </si>
  <si>
    <t>https://podminky.urs.cz/item/CS_URS_2024_01/741124703</t>
  </si>
  <si>
    <t>741-UK-mont</t>
  </si>
  <si>
    <t>Montáž venkovního řetězu 15x E27/max. 10W/230V, IP40)+spojovací díl 7x15m</t>
  </si>
  <si>
    <t>741-Z-mont</t>
  </si>
  <si>
    <t>Montáž zásuvkového sloupku 2x16A/230V, IP54, antracit (85x120x230) 4 ks</t>
  </si>
  <si>
    <t>Montáž zemní zásuvky 1x16A/230V,IP67/44, hliník (125x125x152) 3 ks</t>
  </si>
  <si>
    <t>Montáž ochranné manžety 4 ks</t>
  </si>
  <si>
    <t>Montáž pouzdrového základu stožáru 4ks</t>
  </si>
  <si>
    <t>345-R-mont</t>
  </si>
  <si>
    <t>460905211</t>
  </si>
  <si>
    <t>Montáž kompaktního plastového pilíře pro rozvod nn v sestavě s dalším pilířem šířky do 38 cm (např. SP100, SS100, ER112)</t>
  </si>
  <si>
    <t>https://podminky.urs.cz/item/CS_URS_2024_01/460905211</t>
  </si>
  <si>
    <t>741210002</t>
  </si>
  <si>
    <t>Montáž rozvodnic oceloplechových nebo plastových bez zapojení vodičů běžných, hmotnosti do 50 kg</t>
  </si>
  <si>
    <t>https://podminky.urs.cz/item/CS_URS_2024_01/741210002</t>
  </si>
  <si>
    <t>460-Z-mont</t>
  </si>
  <si>
    <t>Výkop a zához jámy pro stožár vo 4 ks</t>
  </si>
  <si>
    <t>Výkop a zához jámy pro zásuvkový sloupek, zemní zásuvku a kompaktní pilíře</t>
  </si>
  <si>
    <t>741-Ost-mont</t>
  </si>
  <si>
    <t>Zapůjčení pojízdné plošiny pro montáž stožárů vo</t>
  </si>
  <si>
    <t>Konstrukce zámečnické - pítko</t>
  </si>
  <si>
    <t>767-R1</t>
  </si>
  <si>
    <t>Pítko - Zpracování technické a výrobní dokumentace- specifikace dle PD</t>
  </si>
  <si>
    <t>767- R2</t>
  </si>
  <si>
    <t>Pítko - Materiálové náklady- specifikace dle PD</t>
  </si>
  <si>
    <t>767-R3</t>
  </si>
  <si>
    <t>Pítko - Výroba na dílně- specifikace dle PD</t>
  </si>
  <si>
    <t>767-R4</t>
  </si>
  <si>
    <t>Pítko - Doprava , komunikace se stavební firmou a předání polotovarů pro stavební připravenost - specifikace dle PD</t>
  </si>
  <si>
    <t>767-R5</t>
  </si>
  <si>
    <t>Pítko - Doprava a montáže pítka na místo určení - specifikace dle PD</t>
  </si>
  <si>
    <t>767-R6</t>
  </si>
  <si>
    <t>Pítko - Vypracování návodů na obsluhu a zaškolení obsluhy - specifikace dle PD</t>
  </si>
  <si>
    <t>2023-065-03-06 - SO-03 - Náves - vpustě</t>
  </si>
  <si>
    <t>895-R1</t>
  </si>
  <si>
    <t>posunutí uliční vpustě - bude upřesněno dle zjištěného technického stavu a dle PD</t>
  </si>
  <si>
    <t>posunutí uliční vpustě</t>
  </si>
  <si>
    <t>895-R3</t>
  </si>
  <si>
    <t>Zrušení - demontáž uliční vpustě vč. likvidace odpadu</t>
  </si>
  <si>
    <t>Zrušení - demontáž uliční vpustě</t>
  </si>
  <si>
    <t>2023-065-03-03 a - SO-03 - Náves - mobiliář</t>
  </si>
  <si>
    <t>749-M-08</t>
  </si>
  <si>
    <t>M/08- přístřešek autobusové zastávky rozměr /d5900 x š.1600* v.2563/ - specifikace viz PD</t>
  </si>
  <si>
    <t>-346838533</t>
  </si>
  <si>
    <t>749-M-09</t>
  </si>
  <si>
    <t>M/09- přístřešek autobusové zastávky rozměr /d6960x š.1600* v.2563/ - specifikace viz PD</t>
  </si>
  <si>
    <t>-1876746650</t>
  </si>
  <si>
    <t>293924391</t>
  </si>
  <si>
    <t>2023-065-04 - SO-04 - Krajinářské úpravy</t>
  </si>
  <si>
    <t>2023-065-04-01 - SO-04 - Krajinářské úpravy- kácení stromů a keřů</t>
  </si>
  <si>
    <t xml:space="preserve">    11 - Zemní práce - přípravné a přidružené práce - kácení a probírka</t>
  </si>
  <si>
    <t xml:space="preserve">    16 - Zemní práce - přemístění výkopku- větví, stromů a pařezů</t>
  </si>
  <si>
    <t xml:space="preserve">    18 - Zemní práce - povrchové úpravy terénu</t>
  </si>
  <si>
    <t>Zemní práce - přípravné a přidružené práce - kácení a probírka</t>
  </si>
  <si>
    <t>111212211</t>
  </si>
  <si>
    <t>Odstranění nevhodných dřevin průměru kmene do 100 mm výšky do 1 m s odstraněním pařezu do 100 m2 v rovině nebo na svahu do 1:5</t>
  </si>
  <si>
    <t>https://podminky.urs.cz/item/CS_URS_2023_02/111212211</t>
  </si>
  <si>
    <t xml:space="preserve">odstranění </t>
  </si>
  <si>
    <t xml:space="preserve"> keřové skupiny /2-7/</t>
  </si>
  <si>
    <t xml:space="preserve"> keřové skupiny ozn/2 </t>
  </si>
  <si>
    <t>"Berberis thunbergii ´Atropurpurea´- dřišťál Thunbergův"</t>
  </si>
  <si>
    <t>plocha/18/m2/</t>
  </si>
  <si>
    <t xml:space="preserve"> keřové skupiny ozn/3</t>
  </si>
  <si>
    <t>"Juniperus x media ´Blaaw´- juniperus prostřední"</t>
  </si>
  <si>
    <t>plocha/17/m2/</t>
  </si>
  <si>
    <t xml:space="preserve"> keřové skupiny ozn/4</t>
  </si>
  <si>
    <t>Ligustrum vulgare - ptačí zob</t>
  </si>
  <si>
    <t>plocha/10/m2/</t>
  </si>
  <si>
    <t xml:space="preserve"> keřové skupiny ozn/5</t>
  </si>
  <si>
    <t>plocha/5/m2/</t>
  </si>
  <si>
    <t xml:space="preserve"> keřové skupiny ozn/6</t>
  </si>
  <si>
    <t>Ligustrum vulgare - ptačí zob, Spiraea x bumalda - tavolník nízký , Pyracantha coccinea - hlohyně, Forsythia x intermedia - zlatice</t>
  </si>
  <si>
    <t>plocha/6/m2/</t>
  </si>
  <si>
    <t xml:space="preserve"> keřové skupiny ozn/7</t>
  </si>
  <si>
    <t>Pyracantha coccinea - hlohyně šarlatová, Spiraea x bumalda - tavolník nízký,</t>
  </si>
  <si>
    <t>plocha/12/m2/</t>
  </si>
  <si>
    <t>111212351</t>
  </si>
  <si>
    <t>Odstranění nevhodných dřevin průměru kmene do 100 mm výšky přes 1 m s odstraněním pařezu do 100 m2 v rovině nebo na svahu do 1:5</t>
  </si>
  <si>
    <t>https://podminky.urs.cz/item/CS_URS_2023_02/111212351</t>
  </si>
  <si>
    <t>solitérní keře /1-5/</t>
  </si>
  <si>
    <t>keř ozn/1</t>
  </si>
  <si>
    <t>Juniperus communis - jalovec obecný</t>
  </si>
  <si>
    <t>výška/3,5/m</t>
  </si>
  <si>
    <t>plocha/2/m2/</t>
  </si>
  <si>
    <t>keř ozn/2</t>
  </si>
  <si>
    <t>výška/0/m</t>
  </si>
  <si>
    <t>plocha/3/m2/</t>
  </si>
  <si>
    <t>keř ozn/3</t>
  </si>
  <si>
    <t>keř ozn/4</t>
  </si>
  <si>
    <t>keř ozn/5</t>
  </si>
  <si>
    <t>112151312</t>
  </si>
  <si>
    <t>Pokácení stromu postupné bez spouštění částí kmene a koruny o průměru na řezné ploše pařezu přes 200 do 300 mm</t>
  </si>
  <si>
    <t>https://podminky.urs.cz/item/CS_URS_2023_02/112151312</t>
  </si>
  <si>
    <t>kácení</t>
  </si>
  <si>
    <t>borovice ozn/6</t>
  </si>
  <si>
    <t>výška/7/m</t>
  </si>
  <si>
    <t>pr/25/cm</t>
  </si>
  <si>
    <t>borovice ozn/7</t>
  </si>
  <si>
    <t>výška/8/m</t>
  </si>
  <si>
    <t>pr/29/cm</t>
  </si>
  <si>
    <t>borovice ozn/10</t>
  </si>
  <si>
    <t>výška/5/m</t>
  </si>
  <si>
    <t>pr/20-30/cm</t>
  </si>
  <si>
    <t>borovice ozn/11</t>
  </si>
  <si>
    <t>výška/4,5/m</t>
  </si>
  <si>
    <t>borovice ozn/12</t>
  </si>
  <si>
    <t>112151313</t>
  </si>
  <si>
    <t>Pokácení stromu postupné bez spouštění částí kmene a koruny o průměru na řezné ploše pařezu přes 300 do 400 mm</t>
  </si>
  <si>
    <t>https://podminky.urs.cz/item/CS_URS_2023_02/112151313</t>
  </si>
  <si>
    <t>borovice ozn/4</t>
  </si>
  <si>
    <t>výška/6/m</t>
  </si>
  <si>
    <t>pr/31/cm</t>
  </si>
  <si>
    <t>112201112</t>
  </si>
  <si>
    <t>Odstranění pařezu v rovině nebo na svahu do 1:5 o průměru pařezu na řezné ploše přes 200 do 300 mm</t>
  </si>
  <si>
    <t>https://podminky.urs.cz/item/CS_URS_2023_02/112201112</t>
  </si>
  <si>
    <t>112201113</t>
  </si>
  <si>
    <t>Odstranění pařezu v rovině nebo na svahu do 1:5 o průměru pařezu na řezné ploše přes 300 do 400 mm</t>
  </si>
  <si>
    <t>https://podminky.urs.cz/item/CS_URS_2023_02/112201113</t>
  </si>
  <si>
    <t>Zemní práce - přemístění výkopku- větví, stromů a pařezů</t>
  </si>
  <si>
    <t>162201405</t>
  </si>
  <si>
    <t>Vodorovné přemístění větví, kmenů nebo pařezů s naložením, složením a dopravou do 1000 m větví stromů jehličnatých, průměru kmene přes 100 do 300 mm</t>
  </si>
  <si>
    <t>https://podminky.urs.cz/item/CS_URS_2023_02/162201405</t>
  </si>
  <si>
    <t>odhad cca.</t>
  </si>
  <si>
    <t>počet stromů x výška x odhad větví na 1m výšky</t>
  </si>
  <si>
    <t>1*7*8</t>
  </si>
  <si>
    <t>1*8*8</t>
  </si>
  <si>
    <t>1*5*8</t>
  </si>
  <si>
    <t>1*4,5*8</t>
  </si>
  <si>
    <t>162201402</t>
  </si>
  <si>
    <t>Vodorovné přemístění větví, kmenů nebo pařezů s naložením, složením a dopravou do 1000 m větví stromů listnatých, průměru kmene přes 300 do 500 mm</t>
  </si>
  <si>
    <t>https://podminky.urs.cz/item/CS_URS_2023_02/162201402</t>
  </si>
  <si>
    <t>1*6*8</t>
  </si>
  <si>
    <t>162201415</t>
  </si>
  <si>
    <t>Vodorovné přemístění větví, kmenů nebo pařezů s naložením, složením a dopravou do 1000 m kmenů stromů jehličnatých, průměru přes 100 do 300 mm</t>
  </si>
  <si>
    <t>https://podminky.urs.cz/item/CS_URS_2023_02/162201415</t>
  </si>
  <si>
    <t>162201416</t>
  </si>
  <si>
    <t>Vodorovné přemístění větví, kmenů nebo pařezů s naložením, složením a dopravou do 1000 m kmenů stromů jehličnatých, průměru přes 300 do 500 mm</t>
  </si>
  <si>
    <t>https://podminky.urs.cz/item/CS_URS_2023_02/162201416</t>
  </si>
  <si>
    <t>162201421</t>
  </si>
  <si>
    <t>Vodorovné přemístění větví, kmenů nebo pařezů s naložením, složením a dopravou do 1000 m pařezů kmenů, průměru přes 100 do 300 mm</t>
  </si>
  <si>
    <t>https://podminky.urs.cz/item/CS_URS_2023_02/162201421</t>
  </si>
  <si>
    <t>162201422</t>
  </si>
  <si>
    <t>Vodorovné přemístění větví, kmenů nebo pařezů s naložením, složením a dopravou do 1000 m pařezů kmenů, průměru přes 300 do 500 mm</t>
  </si>
  <si>
    <t>https://podminky.urs.cz/item/CS_URS_2023_02/162201422</t>
  </si>
  <si>
    <t>162301941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</si>
  <si>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</si>
  <si>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https://podminky.urs.cz/item/CS_URS_2023_02/162301941</t>
  </si>
  <si>
    <t>232*10 "Přepočtené koeficientem množství</t>
  </si>
  <si>
    <t>162301942</t>
  </si>
  <si>
    <t>Vodorovné přemístění větví, kmenů nebo pařezů s naložením, složením a dopravou Příplatek k cenám za každých dalších i započatých 1000 m přes 1000 m větví stromů jehličnatých, o průměru kmene přes 300 do 500 mm</t>
  </si>
  <si>
    <t>https://podminky.urs.cz/item/CS_URS_2023_02/162301942</t>
  </si>
  <si>
    <t>48*10 "Přepočtené koeficientem množství</t>
  </si>
  <si>
    <t>162301961</t>
  </si>
  <si>
    <t>Vodorovné přemístění větví, kmenů nebo pařezů s naložením, složením a dopravou Příplatek k cenám za každých dalších i započatých 1000 m přes 1000 m kmenů stromů jehličnatých, průměru přes 100 do 300 mm</t>
  </si>
  <si>
    <t>https://podminky.urs.cz/item/CS_URS_2023_02/162301961</t>
  </si>
  <si>
    <t>5*10 "Přepočtené koeficientem množství</t>
  </si>
  <si>
    <t>162301962</t>
  </si>
  <si>
    <t>Vodorovné přemístění větví, kmenů nebo pařezů s naložením, složením a dopravou Příplatek k cenám za každých dalších i započatých 1000 m přes 1000 m kmenů stromů jehličnatých, průměru přes 300 do 500 mm</t>
  </si>
  <si>
    <t>https://podminky.urs.cz/item/CS_URS_2023_02/162301962</t>
  </si>
  <si>
    <t>1*10 "Přepočtené koeficientem množství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</si>
  <si>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</si>
  <si>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</si>
  <si>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https://podminky.urs.cz/item/CS_URS_2023_02/162301971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</si>
  <si>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</si>
  <si>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</si>
  <si>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https://podminky.urs.cz/item/CS_URS_2023_02/162301972</t>
  </si>
  <si>
    <t>162301501</t>
  </si>
  <si>
    <t>Vodorovné přemístění smýcených křovin do průměru kmene 100 mm na vzdálenost do 5 000 m</t>
  </si>
  <si>
    <t>https://podminky.urs.cz/item/CS_URS_2023_02/162301501</t>
  </si>
  <si>
    <t>výška/4/m</t>
  </si>
  <si>
    <t>probírka</t>
  </si>
  <si>
    <t>prořez cca/30/%</t>
  </si>
  <si>
    <t>plocha/11/m2/</t>
  </si>
  <si>
    <t>162301981</t>
  </si>
  <si>
    <t>Vodorovné přemístění smýcených křovin Příplatek k ceně za každých dalších i započatých 1 000 m</t>
  </si>
  <si>
    <t>https://podminky.urs.cz/item/CS_URS_2023_02/162301981</t>
  </si>
  <si>
    <t>93*6 "Přepočtené koeficientem množství</t>
  </si>
  <si>
    <t>174211201</t>
  </si>
  <si>
    <t>Zásyp jam po pařezech ručně výkopkem z horniny získané při dobývání pařezů s hrubým urovnáním povrchu zasypávky průměru pařezu přes 100 do 300 mm</t>
  </si>
  <si>
    <t>https://podminky.urs.cz/item/CS_URS_2023_02/174211201</t>
  </si>
  <si>
    <t>174211202</t>
  </si>
  <si>
    <t>Zásyp jam po pařezech ručně výkopkem z horniny získané při dobývání pařezů s hrubým urovnáním povrchu zasypávky průměru pařezu přes 300 do 500 mm</t>
  </si>
  <si>
    <t>https://podminky.urs.cz/item/CS_URS_2023_02/174211202</t>
  </si>
  <si>
    <t>Zemní práce - povrchové úpravy terénu</t>
  </si>
  <si>
    <t>184803113</t>
  </si>
  <si>
    <t>Řez a tvarování živých plotů a stěn přímých, výšky přes 1,5 do 3,0 m, pro jakoukoliv šířku</t>
  </si>
  <si>
    <t>https://podminky.urs.cz/item/CS_URS_2023_02/184803113</t>
  </si>
  <si>
    <t>2023-065-04-02 - SO-04 - Krajinářské úpravy- ochrana stromů</t>
  </si>
  <si>
    <t xml:space="preserve">    18 - Zemní práce - povrchové úpravy terénu - ochrana stromů</t>
  </si>
  <si>
    <t>Zemní práce - povrchové úpravy terénu - ochrana stromů</t>
  </si>
  <si>
    <t>183106613</t>
  </si>
  <si>
    <t>Instalace protikořenových bariér do předem vyhloubené rýhy, včetně zásypu a hutnění v rovině nebo na svahu do 1:5, hloubky přes 700 do 1000 mm</t>
  </si>
  <si>
    <t>https://podminky.urs.cz/item/CS_URS_2023_02/183106613</t>
  </si>
  <si>
    <t>ochrana stromu č/2</t>
  </si>
  <si>
    <t>1ks</t>
  </si>
  <si>
    <t>ks pr./3/m</t>
  </si>
  <si>
    <t>ochrana kmena a kořenových náběhů</t>
  </si>
  <si>
    <t>2*3,14*1,5</t>
  </si>
  <si>
    <t>69311085</t>
  </si>
  <si>
    <t>geotextilie netkaná separační, ochranná, filtrační, drenážní PP 800g/m2</t>
  </si>
  <si>
    <t>9,42*2 "Přepočtené koeficientem množství</t>
  </si>
  <si>
    <t>184501131</t>
  </si>
  <si>
    <t>Zhotovení obalu kmene a spodních částí větví stromu z juty ve dvou vrstvách v rovině nebo na svahu do 1:5</t>
  </si>
  <si>
    <t>https://podminky.urs.cz/item/CS_URS_2023_02/184501131</t>
  </si>
  <si>
    <t>ochrana stromu č/2- náves</t>
  </si>
  <si>
    <t>2*3,14*0,2*2,5</t>
  </si>
  <si>
    <t xml:space="preserve">odhad bude upřesněno na stavbě </t>
  </si>
  <si>
    <t>184503131</t>
  </si>
  <si>
    <t>Odstranění obalu kmene a spodních větví stromu z juty ve dvou vrstvách v rovině nebo na svahu do 1:5</t>
  </si>
  <si>
    <t>https://podminky.urs.cz/item/CS_URS_2023_02/184503131</t>
  </si>
  <si>
    <t>184813211</t>
  </si>
  <si>
    <t>Ochranné oplocení kořenové zóny stromu v rovině nebo na svahu do 1:5, výšky do 1500 mm</t>
  </si>
  <si>
    <t>https://podminky.urs.cz/item/CS_URS_2023_02/184813211</t>
  </si>
  <si>
    <t>184813251</t>
  </si>
  <si>
    <t>Odstranění ochranného oplocení kořenové zóny stromu v rovině nebo na svahu do 1:5, výšky do 1500 mm</t>
  </si>
  <si>
    <t>https://podminky.urs.cz/item/CS_URS_2023_02/184813251</t>
  </si>
  <si>
    <t>184818241</t>
  </si>
  <si>
    <t>Ochrana kmene bedněním před poškozením stavebním provozem zřízení včetně odstranění výšky bednění přes 2 do 3 m průměru kmene do 300 mm</t>
  </si>
  <si>
    <t>https://podminky.urs.cz/item/CS_URS_2023_02/184818241</t>
  </si>
  <si>
    <t>Ochrana stromu č. 1</t>
  </si>
  <si>
    <t>Ochrana stromu č. 2</t>
  </si>
  <si>
    <t>Ochrana stromu č. 3</t>
  </si>
  <si>
    <t>Ochrana stromu č. 5</t>
  </si>
  <si>
    <t>Ochrana stromu č. 8 a 9</t>
  </si>
  <si>
    <t>119003227</t>
  </si>
  <si>
    <t>Pomocné konstrukce při zabezpečení výkopu svislé ocelové mobilní oplocení, výšky přes 1,5 do 2,2 m panely vyplněné dráty zřízení</t>
  </si>
  <si>
    <t>https://podminky.urs.cz/item/CS_URS_2023_02/119003227</t>
  </si>
  <si>
    <t>ochrana stromu č/1- sever</t>
  </si>
  <si>
    <t>oplocení</t>
  </si>
  <si>
    <t>ochrana stromu č/3 - náves</t>
  </si>
  <si>
    <t>22,4</t>
  </si>
  <si>
    <t>ochrana stromu č/5 - náves</t>
  </si>
  <si>
    <t>18,7</t>
  </si>
  <si>
    <t>ochrana stromu č/8 a /9 - náves</t>
  </si>
  <si>
    <t>32,4</t>
  </si>
  <si>
    <t>119003228</t>
  </si>
  <si>
    <t>Pomocné konstrukce při zabezpečení výkopu svislé ocelové mobilní oplocení, výšky přes 1,5 do 2,2 m panely vyplněné dráty odstranění</t>
  </si>
  <si>
    <t>https://podminky.urs.cz/item/CS_URS_2023_02/119003228</t>
  </si>
  <si>
    <t>0,252</t>
  </si>
  <si>
    <t>mínus oplocení</t>
  </si>
  <si>
    <t>-0,013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</si>
  <si>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</si>
  <si>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</si>
  <si>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https://podminky.urs.cz/item/CS_URS_2023_02/998232110</t>
  </si>
  <si>
    <t>0,013</t>
  </si>
  <si>
    <t>998232124</t>
  </si>
  <si>
    <t>Přesun hmot pro oplocení se svislou nosnou konstrukcí zděnou z cihel, tvárnic, bloků, popř. kovovou nebo dřevěnou Příplatek k ceně za zvětšený přesun přes vymezenou největší dopravní vzdálenost do 5000 m</t>
  </si>
  <si>
    <t>https://podminky.urs.cz/item/CS_URS_2023_02/998232124</t>
  </si>
  <si>
    <t>998232125</t>
  </si>
  <si>
    <t>Přesun hmot pro oplocení se svislou nosnou konstrukcí zděnou z cihel, tvárnic, bloků, popř. kovovou nebo dřevěnou Příplatek k ceně za zvětšený přesun přes vymezenou největší dopravní vzdálenost za každých dalších i započatých 5000 m</t>
  </si>
  <si>
    <t>https://podminky.urs.cz/item/CS_URS_2023_02/998232125</t>
  </si>
  <si>
    <t>0,252*2 "Přepočtené koeficientem množství</t>
  </si>
  <si>
    <t>2023-065-04-03 - SO-04 - Krajinářské úpravy- přesun sochy a ornice</t>
  </si>
  <si>
    <t xml:space="preserve">    13 - Zemní práce - hloubené vykopávky</t>
  </si>
  <si>
    <t xml:space="preserve">    6 - Úpravy povrchů, podlahy a osazování výplní</t>
  </si>
  <si>
    <t>113107121</t>
  </si>
  <si>
    <t>Odstranění podkladů nebo krytů ručně s přemístěním hmot na skládku na vzdálenost do 3 m nebo s naložením na dopravní prostředek z kameniva hrubého drceného, o tl. vrstvy do 100 mm</t>
  </si>
  <si>
    <t>https://podminky.urs.cz/item/CS_URS_2023_02/113107121</t>
  </si>
  <si>
    <t>socha</t>
  </si>
  <si>
    <t>odstranění podkladu pod betonovými deskami</t>
  </si>
  <si>
    <t>4,4</t>
  </si>
  <si>
    <t>hl.cca./0,15/m</t>
  </si>
  <si>
    <t>121151113</t>
  </si>
  <si>
    <t>Sejmutí ornice strojně při souvislé ploše přes 100 do 500 m2, tl. vrstvy do 200 mm</t>
  </si>
  <si>
    <t>https://podminky.urs.cz/item/CS_URS_2023_02/121151113</t>
  </si>
  <si>
    <t>ornice</t>
  </si>
  <si>
    <t>sejmutí ornice do hl./200/mm</t>
  </si>
  <si>
    <t>343,7</t>
  </si>
  <si>
    <t>194,6</t>
  </si>
  <si>
    <t>121151123</t>
  </si>
  <si>
    <t>Sejmutí ornice strojně při souvislé ploše přes 500 m2, tl. vrstvy do 200 mm</t>
  </si>
  <si>
    <t>https://podminky.urs.cz/item/CS_URS_2023_02/121151123</t>
  </si>
  <si>
    <t>512,5</t>
  </si>
  <si>
    <t>Zemní práce - hloubené vykopávky</t>
  </si>
  <si>
    <t>výkop pro patky /250*250*600/ počet/4/ks</t>
  </si>
  <si>
    <t>0,25*0,25*0,6*4</t>
  </si>
  <si>
    <t>https://podminky.urs.cz/item/CS_URS_2023_02/162211311</t>
  </si>
  <si>
    <t>odvoz výkopku na meziskládku</t>
  </si>
  <si>
    <t>https://podminky.urs.cz/item/CS_URS_2023_02/162211319</t>
  </si>
  <si>
    <t>343,7*0,2</t>
  </si>
  <si>
    <t>194,6*0,2</t>
  </si>
  <si>
    <t>512,5*0,2</t>
  </si>
  <si>
    <t>181912111</t>
  </si>
  <si>
    <t>Úprava pláně vyrovnáním výškových rozdílů ručně v hornině třídy těžitelnosti I skupiny 3 bez zhutnění</t>
  </si>
  <si>
    <t>https://podminky.urs.cz/item/CS_URS_2023_02/181912111</t>
  </si>
  <si>
    <t>0,25*0,25*0,6*4=0,15 m3 zeminy</t>
  </si>
  <si>
    <t>rozprostření cca.vrstva 0,2m</t>
  </si>
  <si>
    <t>0,15/0,2</t>
  </si>
  <si>
    <t>Úpravy povrchů, podlahy a osazování výplní</t>
  </si>
  <si>
    <t>619996135</t>
  </si>
  <si>
    <t>Ochrana stavebních konstrukcí a samostatných prvků včetně pozdějšího odstranění obedněním z řeziva samostatných konstrukcí a prvků</t>
  </si>
  <si>
    <t>https://podminky.urs.cz/item/CS_URS_2023_02/619996135</t>
  </si>
  <si>
    <t>obalení- ochrana sochy rozměr/1450*850*1800/</t>
  </si>
  <si>
    <t>(2*1,45*0,85+2*0,85*1,8+2*1,45*1,8)*2</t>
  </si>
  <si>
    <t>obalit 2x</t>
  </si>
  <si>
    <t>619996145</t>
  </si>
  <si>
    <t>Ochrana stavebních konstrukcí a samostatných prvků včetně pozdějšího odstranění obalením geotextilií samostatných konstrukcí a prvků</t>
  </si>
  <si>
    <t>https://podminky.urs.cz/item/CS_URS_2023_02/619996145</t>
  </si>
  <si>
    <t>vybourání betonových desek pod sochou</t>
  </si>
  <si>
    <t>4,4*0,15</t>
  </si>
  <si>
    <t>997221141</t>
  </si>
  <si>
    <t>Vodorovná doprava suti stavebním kolečkem s naložením a se složením ze sypkých materiálů, na vzdálenost do 50 m</t>
  </si>
  <si>
    <t>https://podminky.urs.cz/item/CS_URS_2023_02/997221141</t>
  </si>
  <si>
    <t>podklad kamenivo</t>
  </si>
  <si>
    <t>0,748</t>
  </si>
  <si>
    <t>997221151</t>
  </si>
  <si>
    <t>Vodorovná doprava suti stavebním kolečkem s naložením a se složením z kusových materiálů, na vzdálenost do 50 m</t>
  </si>
  <si>
    <t>https://podminky.urs.cz/item/CS_URS_2023_02/997221151</t>
  </si>
  <si>
    <t>1,32</t>
  </si>
  <si>
    <t>dřevo</t>
  </si>
  <si>
    <t>0,795</t>
  </si>
  <si>
    <t>geotextilie</t>
  </si>
  <si>
    <t>0,043</t>
  </si>
  <si>
    <t>2,906*10 "Přepočtené koeficientem množství</t>
  </si>
  <si>
    <t>997013811</t>
  </si>
  <si>
    <t>Poplatek za uložení stavebního odpadu na skládce (skládkovné) dřevěného zatříděného do Katalogu odpadů pod kódem 17 02 01</t>
  </si>
  <si>
    <t>https://podminky.urs.cz/item/CS_URS_2023_02/997013811</t>
  </si>
  <si>
    <t>bednění sochy</t>
  </si>
  <si>
    <t>997013814</t>
  </si>
  <si>
    <t>Poplatek za uložení stavebního odpadu na skládce (skládkovné) z izolačních materiálů zatříděného do Katalogu odpadů pod kódem 17 06 04</t>
  </si>
  <si>
    <t>https://podminky.urs.cz/item/CS_URS_2023_02/997013814</t>
  </si>
  <si>
    <t>998231431</t>
  </si>
  <si>
    <t>Přesun hmot pro sadovnické a krajinářské úpravy - ručně bez užití mechanizace Příplatek k cenám za zvětšený přesun přes vymezenou největší dopravní vzdálenost za každých dalších i započatých 100 m</t>
  </si>
  <si>
    <t>https://podminky.urs.cz/item/CS_URS_2023_02/998231431</t>
  </si>
  <si>
    <t>2023-065-04-05 - SO-04 - Krajinářské úpravy- zpevněné plochy a pěstební opatření</t>
  </si>
  <si>
    <t xml:space="preserve">    1-1 - Zemní práce - pěstební opatření</t>
  </si>
  <si>
    <t xml:space="preserve">    1-2 - Zemní práce - štěrková cestička</t>
  </si>
  <si>
    <t xml:space="preserve">    1-3 - Zemní práce - štěrková cesta s rohoží</t>
  </si>
  <si>
    <t xml:space="preserve">    1-4 - Zemní práce - štěrkové plochy průlehů</t>
  </si>
  <si>
    <t>1-1</t>
  </si>
  <si>
    <t>Zemní práce - pěstební opatření</t>
  </si>
  <si>
    <t>184852233</t>
  </si>
  <si>
    <t>Řez stromů prováděný lezeckou technikou zdravotní (S-RZ), plocha koruny stromu do 30 m2</t>
  </si>
  <si>
    <t>https://podminky.urs.cz/item/CS_URS_2023_02/184852233</t>
  </si>
  <si>
    <t xml:space="preserve">Zdravotní řez vč. úpravy  podjezdné/podchozí výšky</t>
  </si>
  <si>
    <t>u ponechávaných dřevin, viz TZ - náves</t>
  </si>
  <si>
    <t>1-2</t>
  </si>
  <si>
    <t>Zemní práce - štěrková cestička</t>
  </si>
  <si>
    <t>181912112</t>
  </si>
  <si>
    <t>Úprava pláně vyrovnáním výškových rozdílů ručně v hornině třídy těžitelnosti I skupiny 3 se zhutněním</t>
  </si>
  <si>
    <t>https://podminky.urs.cz/item/CS_URS_2023_02/181912112</t>
  </si>
  <si>
    <t>štěrková cestička</t>
  </si>
  <si>
    <t>rozprostření štěrku tl/50/mm - náves</t>
  </si>
  <si>
    <t xml:space="preserve"> v m/2/</t>
  </si>
  <si>
    <t>564722111.50</t>
  </si>
  <si>
    <t>Podklad nebo kryt z vibrovaného štěrku VŠ s rozprostřením, vlhčením a zhutněním, po zhutnění tl. 50 mm</t>
  </si>
  <si>
    <t>9,789</t>
  </si>
  <si>
    <t>1-3</t>
  </si>
  <si>
    <t>Zemní práce - štěrková cesta s rohoží</t>
  </si>
  <si>
    <t>pokládka rohože - náves</t>
  </si>
  <si>
    <t>1,65</t>
  </si>
  <si>
    <t>212981111..R</t>
  </si>
  <si>
    <t>Zřízení štěrková cesta s rohoží - rohože se štěrkem typ rohože např., ref.výr. Nidgravel, nebo GUTTA Štěrková rohož Gravel Lock</t>
  </si>
  <si>
    <t xml:space="preserve">Zřízení štěrková cesta s rohoží - rohože se štěrkem typ rohože  např., ref.výr. Nidgravel, nebo GUTTA Štěrková rohož Gravel Lock</t>
  </si>
  <si>
    <t>28323004.R</t>
  </si>
  <si>
    <t xml:space="preserve">rohož drenážní -  typ rohože  např., ref.výr. Nidgravel, nebo GUTTA Štěrková rohož Gravel Lock</t>
  </si>
  <si>
    <t>štěrková cesta s rohoží</t>
  </si>
  <si>
    <t>58343920</t>
  </si>
  <si>
    <t>kamenivo drcené hrubé frakce 16/22</t>
  </si>
  <si>
    <t>1,65*0,04*2,3</t>
  </si>
  <si>
    <t>vrstva cca,40 mm- bude upřesněno dle skutečné potřeby</t>
  </si>
  <si>
    <t>91637121.R</t>
  </si>
  <si>
    <t>Osazení skrytého ocelového zahradního obrubníku - pásovina kotvená roksory vč. zarytím včetně začištění</t>
  </si>
  <si>
    <t>obruba- pásovina kotvená roksory- náves</t>
  </si>
  <si>
    <t>186R1</t>
  </si>
  <si>
    <t>pásovina kotvená roksory - viz PD</t>
  </si>
  <si>
    <t>0,159</t>
  </si>
  <si>
    <t>1-4</t>
  </si>
  <si>
    <t>Zemní práce - štěrkové plochy průlehů</t>
  </si>
  <si>
    <t>štěrkové plochy průlehů</t>
  </si>
  <si>
    <t>v místě vtoku vody do žlabů /0,5*0,5/ štěrk fr./30/60/- sever</t>
  </si>
  <si>
    <t>1,3</t>
  </si>
  <si>
    <t xml:space="preserve">v místě vtoku vody do žlabů /0,5*0,5/  štěrkfr./30/60/- jih</t>
  </si>
  <si>
    <t>0,7</t>
  </si>
  <si>
    <t xml:space="preserve">v místě vtoku vody do žlabů /0,5*0,5/  štěrk fr./30/60/- náves</t>
  </si>
  <si>
    <t>0,8</t>
  </si>
  <si>
    <t>0,571</t>
  </si>
  <si>
    <t>2023-065-04-06 - SO-04 - Krajinářské úpravy- drobné prvky</t>
  </si>
  <si>
    <t>drobné prvky</t>
  </si>
  <si>
    <t>výkop- pro špalek pr.250/mm- počet/7+5/</t>
  </si>
  <si>
    <t>12*(0,5*0,5*0,5)</t>
  </si>
  <si>
    <t>výkop- pro špalek pr.300/mm- počet/5+5/</t>
  </si>
  <si>
    <t>10*(0,55*0,55*0,5)</t>
  </si>
  <si>
    <t>výkop- pro špalek pr.350/mm- počet/2+2/</t>
  </si>
  <si>
    <t>4*(0,6*0,6*0,5)</t>
  </si>
  <si>
    <t>odvoz výkopku - budou špalky</t>
  </si>
  <si>
    <t>mínus špalky</t>
  </si>
  <si>
    <t>průměr 250mm</t>
  </si>
  <si>
    <t>(PI*0,125*0,125*0,5)*12</t>
  </si>
  <si>
    <t>průměr 300 mm</t>
  </si>
  <si>
    <t>(PI*0,15*0,15*0,5)*10</t>
  </si>
  <si>
    <t>průměr 350 mm</t>
  </si>
  <si>
    <t>(PI*0,175*0,175*0,5)*4</t>
  </si>
  <si>
    <t>(PI*0,125*0,125*0,5)*12*1,6</t>
  </si>
  <si>
    <t>(PI*0,15*0,15*0,5)*10*1,6</t>
  </si>
  <si>
    <t>(PI*0,175*0,175*0,5)*4*1,6</t>
  </si>
  <si>
    <t>174111101</t>
  </si>
  <si>
    <t>Zásyp sypaninou z jakékoliv horniny ručně s uložením výkopku ve vrstvách se zhutněním jam, šachet, rýh nebo kolem objektů v těchto vykopávkách</t>
  </si>
  <si>
    <t>https://podminky.urs.cz/item/CS_URS_2023_02/174111101</t>
  </si>
  <si>
    <t>(PI*0,125*0,125*0,5)*12*-1</t>
  </si>
  <si>
    <t>(PI*0,15*0,15*0,5)*10*-1</t>
  </si>
  <si>
    <t>(PI*0,175*0,175*0,5)*4*-1</t>
  </si>
  <si>
    <t>936001001</t>
  </si>
  <si>
    <t>Montáž prvků městské a zahradní architektury hmotnosti do 0,1 t</t>
  </si>
  <si>
    <t>https://podminky.urs.cz/item/CS_URS_2023_02/936001001</t>
  </si>
  <si>
    <t>špalky na sezení- různé rozměry pr./250-350/ v./400-550/mm zapuštěno do země - náves</t>
  </si>
  <si>
    <t>605R1</t>
  </si>
  <si>
    <t xml:space="preserve">špalky na sezení- rozměr pr./250/  zapuštěno do země - výška dle PD - náves</t>
  </si>
  <si>
    <t xml:space="preserve">špalky na sezení- různé rozměry pr./250/  zapuštěno do země - výška dle PD - náves</t>
  </si>
  <si>
    <t>605R2</t>
  </si>
  <si>
    <t xml:space="preserve">špalky na sezení-  rozměr pr./300/  zapuštěno do země - výška dle PD - náves</t>
  </si>
  <si>
    <t>605R3</t>
  </si>
  <si>
    <t xml:space="preserve">špalky na sezení- rozměr pr./350/  zapuštěno do země - výška dle PD - náves</t>
  </si>
  <si>
    <t>ptačí budka - v bílé barvě - náves - bližší specifikace viz PD</t>
  </si>
  <si>
    <t>Ptačí krmítko v bílé barvě - náves - bližší specifikace viz PD</t>
  </si>
  <si>
    <t>749R1</t>
  </si>
  <si>
    <t>Ptačí budka - v bílé barvě, mater.dřevo výška 30cm, šířka 13cm, délka 14 cm - náves - bližší specifikace viz PD</t>
  </si>
  <si>
    <t>ptačí budka - v bílé barvě, mater.dřevo výška 30cm, šířka 13cm, délka 14 cm - náves - bližší specifikace viz PD</t>
  </si>
  <si>
    <t>749R2</t>
  </si>
  <si>
    <t xml:space="preserve">Ptačí krmítko v bílé barvě, mater.dřevo výška 28cm, šířka 28cm, délka 10 cm  náves - bližší specifikace viz PD</t>
  </si>
  <si>
    <t>0,746</t>
  </si>
  <si>
    <t>2023-065-04-07 - SO-04 - Krajinářské úpravy- výsadba - trávníky a louka</t>
  </si>
  <si>
    <t xml:space="preserve">    1-1 - Zemní práce - parkový trávník</t>
  </si>
  <si>
    <t xml:space="preserve">    1-2 - Zemní práce - štěrkový trávník</t>
  </si>
  <si>
    <t xml:space="preserve">    1-3 - Zemní práce - květnatá louka</t>
  </si>
  <si>
    <t>Zemní práce - parkový trávník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</si>
  <si>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</si>
  <si>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</si>
  <si>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https://podminky.urs.cz/item/CS_URS_2023_02/181111111</t>
  </si>
  <si>
    <t>Založení parkového trávníku</t>
  </si>
  <si>
    <t>od výsevu po druhé seči</t>
  </si>
  <si>
    <t>287,8</t>
  </si>
  <si>
    <t>184802111</t>
  </si>
  <si>
    <t>Chemické odplevelení půdy před založením kultury, trávníku nebo zpevněných ploch o výměře jednotlivě přes 20 m2 v rovině nebo na svahu do 1:5 postřikem na široko</t>
  </si>
  <si>
    <t>https://podminky.urs.cz/item/CS_URS_2022_01/184802111</t>
  </si>
  <si>
    <t>181411131</t>
  </si>
  <si>
    <t>Založení trávníku na půdě předem připravené plochy do 1000 m2 výsevem včetně utažení parkového v rovině nebo na svahu do 1:5</t>
  </si>
  <si>
    <t>https://podminky.urs.cz/item/CS_URS_2023_02/181411131</t>
  </si>
  <si>
    <t>00572410</t>
  </si>
  <si>
    <t>osivo směs travní parková</t>
  </si>
  <si>
    <t>287,8*0,02 "Přepočtené koeficientem množství</t>
  </si>
  <si>
    <t>184802611</t>
  </si>
  <si>
    <t>Chemické odplevelení po založení kultury v rovině nebo na svahu do 1:5 postřikem na široko</t>
  </si>
  <si>
    <t>https://podminky.urs.cz/item/CS_URS_2022_01/184802611</t>
  </si>
  <si>
    <t>183451311</t>
  </si>
  <si>
    <t>Provzdušnění travnatých ploch hloubky do 100 mm, průměru provzdušňovacích otvorů do 25 mm bez přísevu travního osiva, souvislé plochy do 1000 m2 v rovině nebo na svahu do 1:5</t>
  </si>
  <si>
    <t>https://podminky.urs.cz/item/CS_URS_2023_02/183451311</t>
  </si>
  <si>
    <t>183451411</t>
  </si>
  <si>
    <t>Prořezání trávníku hloubky do 5 mm, bez přísevu travního osiva, při souvislé ploše do 1000 m2 v rovině nebo na svahu do 1:5</t>
  </si>
  <si>
    <t>https://podminky.urs.cz/item/CS_URS_2023_02/183451411</t>
  </si>
  <si>
    <t>111151121</t>
  </si>
  <si>
    <t>Pokosení trávníku při souvislé ploše do 1000 m2 parkového v rovině nebo svahu do 1:5</t>
  </si>
  <si>
    <t>https://podminky.urs.cz/item/CS_URS_2023_02/111151121</t>
  </si>
  <si>
    <t>287,8*3 "Přepočtené koeficientem množství</t>
  </si>
  <si>
    <t>185802113</t>
  </si>
  <si>
    <t>Hnojení půdy nebo trávníku v rovině nebo na svahu do 1:5 umělým hnojivem na široko</t>
  </si>
  <si>
    <t>https://podminky.urs.cz/item/CS_URS_2023_02/185802113</t>
  </si>
  <si>
    <t>(287,8*0,01)*0,001</t>
  </si>
  <si>
    <t>NPK 10g/m2</t>
  </si>
  <si>
    <t>25191155.1</t>
  </si>
  <si>
    <t>hnojivo průmyslové- NPK 10g/m2</t>
  </si>
  <si>
    <t>287,8*0,01</t>
  </si>
  <si>
    <t>(287,8*0,15)*0,001</t>
  </si>
  <si>
    <t>ledek vápenný 1 kg/75m2</t>
  </si>
  <si>
    <t>1m2 je potřeba cca.0,100-0,150kg</t>
  </si>
  <si>
    <t>25111111</t>
  </si>
  <si>
    <t>ledek amonný s vápencem</t>
  </si>
  <si>
    <t>(287,8*0,15)</t>
  </si>
  <si>
    <t>185803111</t>
  </si>
  <si>
    <t>Ošetření trávníku jednorázové v rovině nebo na svahu do 1:5</t>
  </si>
  <si>
    <t>https://podminky.urs.cz/item/CS_URS_2023_02/185803111</t>
  </si>
  <si>
    <t>185803211</t>
  </si>
  <si>
    <t>Uválcování trávníku v rovině nebo na svahu do 1:5</t>
  </si>
  <si>
    <t>https://podminky.urs.cz/item/CS_URS_2023_02/185803211</t>
  </si>
  <si>
    <t>185804215</t>
  </si>
  <si>
    <t>Vypletí v rovině nebo na svahu do 1:5 trávníku po výsevu</t>
  </si>
  <si>
    <t>https://podminky.urs.cz/item/CS_URS_2023_02/185804215</t>
  </si>
  <si>
    <t>185808521</t>
  </si>
  <si>
    <t>Vyvláčení trávníku v rovině nebo na svahu do 1:5</t>
  </si>
  <si>
    <t>ha</t>
  </si>
  <si>
    <t>https://podminky.urs.cz/item/CS_URS_2023_02/185808521</t>
  </si>
  <si>
    <t>287,8*0,001 "Přepočtené koeficientem množství</t>
  </si>
  <si>
    <t>185804312</t>
  </si>
  <si>
    <t>Zalití rostlin vodou plochy záhonů jednotlivě přes 20 m2</t>
  </si>
  <si>
    <t>https://podminky.urs.cz/item/CS_URS_2023_02/185804312</t>
  </si>
  <si>
    <t>287,8*20*0,001</t>
  </si>
  <si>
    <t>zavlažení 20l/m2</t>
  </si>
  <si>
    <t>Mezisoučet - první zavlažení po výsevu</t>
  </si>
  <si>
    <t>předpoklad zavlažení cca. 5x</t>
  </si>
  <si>
    <t>5,756*5</t>
  </si>
  <si>
    <t>Mezisoučet- zavlažení v průběhu vegetace - bude upřesněno dle skutečné potřeby</t>
  </si>
  <si>
    <t>185851121</t>
  </si>
  <si>
    <t>Dovoz vody pro zálivku rostlin na vzdálenost do 1000 m</t>
  </si>
  <si>
    <t>https://podminky.urs.cz/item/CS_URS_2023_02/185851121</t>
  </si>
  <si>
    <t>185851129</t>
  </si>
  <si>
    <t>Dovoz vody pro zálivku rostlin Příplatek k ceně za každých dalších i započatých 1000 m</t>
  </si>
  <si>
    <t>https://podminky.urs.cz/item/CS_URS_2023_02/185851129</t>
  </si>
  <si>
    <t>34,536*10 "Přepočtené koeficientem množství</t>
  </si>
  <si>
    <t>0,052</t>
  </si>
  <si>
    <t>Zemní práce - štěrkový trávník</t>
  </si>
  <si>
    <t>Založení štěrkového trávníku</t>
  </si>
  <si>
    <t>58,8</t>
  </si>
  <si>
    <t>00572472</t>
  </si>
  <si>
    <t>osivo směs travní krajinná-rovinná</t>
  </si>
  <si>
    <t>travní semeno bude vyseto v množství 30 g/m2,</t>
  </si>
  <si>
    <t>osivo směs travní krajinná-rovinná - s převahou druhů snášející sešlapání tj. Lolium perene a Poa anua</t>
  </si>
  <si>
    <t>travní semeno bude vyseto v množství 30 g/m2</t>
  </si>
  <si>
    <t>58,8*0,03</t>
  </si>
  <si>
    <t>(58,8*0,01)*0,001</t>
  </si>
  <si>
    <t>58,8*0,01</t>
  </si>
  <si>
    <t>(58,8*0,15)*0,001</t>
  </si>
  <si>
    <t>58,8*0,15</t>
  </si>
  <si>
    <t>58,8*3 "Přepočtené koeficientem množství</t>
  </si>
  <si>
    <t>58,8*0,001 "Přepočtené koeficientem množství</t>
  </si>
  <si>
    <t>58,8*20*0,001</t>
  </si>
  <si>
    <t>1,176*5</t>
  </si>
  <si>
    <t>7,056*10 "Přepočtené koeficientem množství</t>
  </si>
  <si>
    <t>0,011</t>
  </si>
  <si>
    <t>Zemní práce - květnatá louka</t>
  </si>
  <si>
    <t>Založení květnaté louky</t>
  </si>
  <si>
    <t>travní směs Agrostis do sucha, výsevek 5 g/m2, vč. druhé seče</t>
  </si>
  <si>
    <t>423,8</t>
  </si>
  <si>
    <t>207</t>
  </si>
  <si>
    <t>5,2</t>
  </si>
  <si>
    <t>00572472.R</t>
  </si>
  <si>
    <t>osivo směs travní - travní směs Agrostis do sucha, výsevek 5 g/m2- dle TZ PD</t>
  </si>
  <si>
    <t>636*0,001 "Přepočtené koeficientem množství</t>
  </si>
  <si>
    <t>423,8*20*0,001</t>
  </si>
  <si>
    <t>207*20*0,001</t>
  </si>
  <si>
    <t>5,2*20*0,001</t>
  </si>
  <si>
    <t>12,72*5</t>
  </si>
  <si>
    <t>76,32*10 "Přepočtené koeficientem množství</t>
  </si>
  <si>
    <t>0,032</t>
  </si>
  <si>
    <t>2023-065-04-08 - SO-04 - Krajinářské úpravy- výsadba - stromů a solitérů</t>
  </si>
  <si>
    <t>183101221</t>
  </si>
  <si>
    <t>Hloubení jamek pro vysazování rostlin v zemině skupiny 1 až 4 s výměnou půdy z 50% v rovině nebo na svahu do 1:5, objemu přes 0,40 do 1,00 m3</t>
  </si>
  <si>
    <t>https://podminky.urs.cz/item/CS_URS_2023_02/183101221</t>
  </si>
  <si>
    <t>výkop</t>
  </si>
  <si>
    <t>výkop jam rozměr cca. /1,0*1,0*1/</t>
  </si>
  <si>
    <t>Stromy listnaté alejové</t>
  </si>
  <si>
    <t>Aesculus hippocastanum</t>
  </si>
  <si>
    <t xml:space="preserve">jírovec maďál </t>
  </si>
  <si>
    <t xml:space="preserve">Acer campestre </t>
  </si>
  <si>
    <t xml:space="preserve">javor babyka </t>
  </si>
  <si>
    <t>Crategus monogyna</t>
  </si>
  <si>
    <t>hloh jednosemenný</t>
  </si>
  <si>
    <t>Morus alba</t>
  </si>
  <si>
    <t xml:space="preserve">moruše bílá </t>
  </si>
  <si>
    <t>Prunus avium ´Plena´</t>
  </si>
  <si>
    <t>třešeň ptačka</t>
  </si>
  <si>
    <t>Prunus dulcis</t>
  </si>
  <si>
    <t xml:space="preserve">mandloň obecná </t>
  </si>
  <si>
    <t>Quercus robur</t>
  </si>
  <si>
    <t>dub letní</t>
  </si>
  <si>
    <t>Stromy listnaté vícekmenné</t>
  </si>
  <si>
    <t>Cydonia oblonga</t>
  </si>
  <si>
    <t>kdouloň obecná</t>
  </si>
  <si>
    <t>Mespilus germanica</t>
  </si>
  <si>
    <t xml:space="preserve">mišpule obecná </t>
  </si>
  <si>
    <t xml:space="preserve">substrát typ A </t>
  </si>
  <si>
    <t xml:space="preserve">substrát typ A- horní část jámy -organicko-minerální -  vrstva cca.25 cm</t>
  </si>
  <si>
    <t>16*(1,0*1,0*0,25)</t>
  </si>
  <si>
    <t>4*(1,0*1,0*0,25)</t>
  </si>
  <si>
    <t xml:space="preserve">substrát typ B </t>
  </si>
  <si>
    <t xml:space="preserve">substrát typ B- horní část jámy -minerální -  vrstva cca.25 cm</t>
  </si>
  <si>
    <t>10*0,5 "Přepočtené koeficientem množství</t>
  </si>
  <si>
    <t>odvoz výkopku</t>
  </si>
  <si>
    <t>odvoz výkopku ( výměna zeminy 50%)</t>
  </si>
  <si>
    <t>16*(1,0*1,0*1)*0,5</t>
  </si>
  <si>
    <t>4*(1,0*1,0*1)*0,5</t>
  </si>
  <si>
    <t>16*(1,0*1,0*1)*0,5*1,6</t>
  </si>
  <si>
    <t>4*(1,0*1,0*1)*0,5*1,6</t>
  </si>
  <si>
    <t>185804311.1</t>
  </si>
  <si>
    <t>Zalití rostlin vodou plochy jednotlivě do 20 m2 - před výsadbou bude jáma bude prolita vodu /50/l</t>
  </si>
  <si>
    <t>jáma bude prolita vodou</t>
  </si>
  <si>
    <t>jáma bude prolita vodu /50/l</t>
  </si>
  <si>
    <t>16*50*0,001</t>
  </si>
  <si>
    <t>4*50*0,001</t>
  </si>
  <si>
    <t>185851121.1</t>
  </si>
  <si>
    <t>https://podminky.urs.cz/item/CS_URS_2023_02/185851121.1</t>
  </si>
  <si>
    <t>185851129.1</t>
  </si>
  <si>
    <t>https://podminky.urs.cz/item/CS_URS_2023_02/185851129.1</t>
  </si>
  <si>
    <t>184102115</t>
  </si>
  <si>
    <t>Výsadba dřeviny s balem do předem vyhloubené jamky se zalitím v rovině nebo na svahu do 1:5, při průměru balu přes 500 do 600 mm</t>
  </si>
  <si>
    <t>https://podminky.urs.cz/item/CS_URS_2023_02/184102115</t>
  </si>
  <si>
    <t>osazení stromů</t>
  </si>
  <si>
    <t>02650360</t>
  </si>
  <si>
    <t>dub letní /Quercus robur/ 150-180cm</t>
  </si>
  <si>
    <t>026R1</t>
  </si>
  <si>
    <t>Aesculus hippocastanum - jírovec maďál</t>
  </si>
  <si>
    <t xml:space="preserve">Aesculus hippocastanum - jírovec maďál </t>
  </si>
  <si>
    <t>026R2</t>
  </si>
  <si>
    <t>Acer campestre - javor babyka</t>
  </si>
  <si>
    <t>026R3</t>
  </si>
  <si>
    <t>Crategus monogyna - hloh jednosemenný</t>
  </si>
  <si>
    <t>026R4</t>
  </si>
  <si>
    <t>Morus alba - moruše bílá</t>
  </si>
  <si>
    <t>026R5</t>
  </si>
  <si>
    <t>Prunus avium ´Plena´ - třešeň ptačka</t>
  </si>
  <si>
    <t>026R6</t>
  </si>
  <si>
    <t>Prunus dulcis - mandloň obecná</t>
  </si>
  <si>
    <t>026R7</t>
  </si>
  <si>
    <t>Cydonia oblonga - kdouloň obecná</t>
  </si>
  <si>
    <t>026R8</t>
  </si>
  <si>
    <t>Mespilus germanica - mišpule obecná</t>
  </si>
  <si>
    <t>185802114</t>
  </si>
  <si>
    <t>Hnojení půdy nebo trávníku v rovině nebo na svahu do 1:5 umělým hnojivem s rozdělením k jednotlivým rostlinám</t>
  </si>
  <si>
    <t>https://podminky.urs.cz/item/CS_URS_2023_02/185802114</t>
  </si>
  <si>
    <t>1 tableta cca. 10gr.</t>
  </si>
  <si>
    <t>hnojení- tablety- 8 ks tabletového hnojiva Silvamix- dle PD TZ</t>
  </si>
  <si>
    <t>1*8</t>
  </si>
  <si>
    <t>2*8</t>
  </si>
  <si>
    <t>5*8</t>
  </si>
  <si>
    <t>hnojení- tablety- 3 ks tabletového hnojiva Silvamix- dle PD TZ</t>
  </si>
  <si>
    <t>1*3</t>
  </si>
  <si>
    <t>Součet počet tablet</t>
  </si>
  <si>
    <t>140*10*0,001=1,4 kg</t>
  </si>
  <si>
    <t>1,4*0,001</t>
  </si>
  <si>
    <t>Mezisoučet v tunách</t>
  </si>
  <si>
    <t>1032131.R</t>
  </si>
  <si>
    <t xml:space="preserve">hnojivo  s dlouhodobým účinkem - tabletové hnojivo Silvamix........1 tableta 10 gr.</t>
  </si>
  <si>
    <t>184501141</t>
  </si>
  <si>
    <t>Zhotovení obalu kmene z rákosové nebo kokosové rohože v rovině nebo na svahu do 1:5</t>
  </si>
  <si>
    <t>https://podminky.urs.cz/item/CS_URS_2023_02/184501141</t>
  </si>
  <si>
    <t>ochrana kmene- rákosová rohož v./140/cm</t>
  </si>
  <si>
    <t>1*0,2*1,4</t>
  </si>
  <si>
    <t>2*0,2*1,4</t>
  </si>
  <si>
    <t>5*0,25*1,4</t>
  </si>
  <si>
    <t>2*0,18*1,4</t>
  </si>
  <si>
    <t>1*0,16*1,4</t>
  </si>
  <si>
    <t>1*0,18*1,4</t>
  </si>
  <si>
    <t>20,18*1,4</t>
  </si>
  <si>
    <t>1*2*1,4</t>
  </si>
  <si>
    <t>rezerva a překrytí</t>
  </si>
  <si>
    <t>20*1,0</t>
  </si>
  <si>
    <t>61894002</t>
  </si>
  <si>
    <t>rákos ohradový neloupaný 60x140cm</t>
  </si>
  <si>
    <t>63,526*1,1 "Přepočtené koeficientem množství</t>
  </si>
  <si>
    <t>184215132</t>
  </si>
  <si>
    <t>Ukotvení dřeviny kůly v rovině nebo na svahu do 1:5 třemi kůly, délky přes 1 do 2 m</t>
  </si>
  <si>
    <t>https://podminky.urs.cz/item/CS_URS_2023_02/184215132</t>
  </si>
  <si>
    <t>60591253</t>
  </si>
  <si>
    <t>kůl vyvazovací dřevěný impregnovaný D 8cm dl 2m</t>
  </si>
  <si>
    <t>184852321</t>
  </si>
  <si>
    <t>Řez stromů prováděný lezeckou technikou výchovný (S-RV) špičáky a keřové stromy, výšky do 4 m</t>
  </si>
  <si>
    <t>https://podminky.urs.cz/item/CS_URS_2023_02/184852321</t>
  </si>
  <si>
    <t>Řez stromu výchovný špičáků a keřových stromů v do 4 m</t>
  </si>
  <si>
    <t>výchovný řez</t>
  </si>
  <si>
    <t>185804311.2</t>
  </si>
  <si>
    <t>Zalití rostlin vodou plochy jednotlivě do 20 m2 - dodatečná zálivka /50/l</t>
  </si>
  <si>
    <t>dodatečná zálivka- 50l/ks</t>
  </si>
  <si>
    <t>185851121.2</t>
  </si>
  <si>
    <t>https://podminky.urs.cz/item/CS_URS_2023_02/185851121.2</t>
  </si>
  <si>
    <t>185851129.2</t>
  </si>
  <si>
    <t>https://podminky.urs.cz/item/CS_URS_2023_02/185851129.2</t>
  </si>
  <si>
    <t>185804311.3</t>
  </si>
  <si>
    <t>Zalití rostlin vodou plocha do 20 m2 - zálivka během prvního roku - 1x za 14 dní dávka 50l na strom</t>
  </si>
  <si>
    <t>zálivka během prvního roku - 1x za 14 dní dávka 50l na strom</t>
  </si>
  <si>
    <t>28x</t>
  </si>
  <si>
    <t>16*50*0,001*28</t>
  </si>
  <si>
    <t>4*50*0,001*28</t>
  </si>
  <si>
    <t>185851121.3</t>
  </si>
  <si>
    <t>https://podminky.urs.cz/item/CS_URS_2023_02/185851121.3</t>
  </si>
  <si>
    <t>185851129.3</t>
  </si>
  <si>
    <t>https://podminky.urs.cz/item/CS_URS_2023_02/185851129.3</t>
  </si>
  <si>
    <t>28*10 "Přepočtené koeficientem množství</t>
  </si>
  <si>
    <t>2023-065-04-09 - SO-04 - Krajinářské úpravy- výsadba - keřů</t>
  </si>
  <si>
    <t>183101114</t>
  </si>
  <si>
    <t>Hloubení jamek pro vysazování rostlin v zemině skupiny 1 až 4 bez výměny půdy v rovině nebo na svahu do 1:5, objemu přes 0,05 do 0,125 m3</t>
  </si>
  <si>
    <t>https://podminky.urs.cz/item/CS_URS_2023_02/183101114</t>
  </si>
  <si>
    <t>jamky pro keře cca. 0,5*0,5*0,5</t>
  </si>
  <si>
    <t>Výsadba keřů do živého plotu</t>
  </si>
  <si>
    <t>Spiraea x vanhouttei</t>
  </si>
  <si>
    <t>tavolník van Houtteův</t>
  </si>
  <si>
    <t>Výsadba solitérních keřů</t>
  </si>
  <si>
    <t>Rosa hugonis</t>
  </si>
  <si>
    <t>růže Hugova /60-80/</t>
  </si>
  <si>
    <t>Staphylea pinnata</t>
  </si>
  <si>
    <t>klokoč zpeřená /60-80/</t>
  </si>
  <si>
    <t>Kolkwitzia amabilis</t>
  </si>
  <si>
    <t>kolkvície nádherná /60-80/</t>
  </si>
  <si>
    <t>Philadelphus coronarius</t>
  </si>
  <si>
    <t>pustoryl věncový /60-80/</t>
  </si>
  <si>
    <t>Pyracantha coccinea ´Red Column´</t>
  </si>
  <si>
    <t>hlohyně šarlatová /80-100/</t>
  </si>
  <si>
    <t>Aronia x melanocarpa ´Nero´</t>
  </si>
  <si>
    <t>temnoplodec černoplodý /40-60/</t>
  </si>
  <si>
    <t>Caryopteris x clandonensis ´Heavenly Blue´</t>
  </si>
  <si>
    <t xml:space="preserve">ořechokřídlec x clandonský  /40-60/</t>
  </si>
  <si>
    <t>Ribes alpinum</t>
  </si>
  <si>
    <t xml:space="preserve">meruzalka alpská  /40-60/</t>
  </si>
  <si>
    <t>Swida alba</t>
  </si>
  <si>
    <t xml:space="preserve">svída bílá  /40-60/</t>
  </si>
  <si>
    <t>183205111.1</t>
  </si>
  <si>
    <t>Založení a úprava záhonu pro výsadbu rostlin v rovině nebo na svahu do 1:5 v zemině tř. 1 až 2</t>
  </si>
  <si>
    <t>183402121</t>
  </si>
  <si>
    <t>Rozrušení půdy na hloubku přes 50 do 150 mm souvislé plochy do 500 m2 v rovině nebo na svahu do 1:5</t>
  </si>
  <si>
    <t>https://podminky.urs.cz/item/CS_URS_2023_02/183402121</t>
  </si>
  <si>
    <t>183403111</t>
  </si>
  <si>
    <t>Obdělání půdy nakopáním hl. přes 50 do 100 mm v rovině nebo na svahu do 1:5</t>
  </si>
  <si>
    <t>https://podminky.urs.cz/item/CS_URS_2023_02/183403111</t>
  </si>
  <si>
    <t>184102211</t>
  </si>
  <si>
    <t>Výsadba keře bez balu do předem vyhloubené jamky se zalitím v rovině nebo na svahu do 1:5 výšky do 1 m v terénu</t>
  </si>
  <si>
    <t>https://podminky.urs.cz/item/CS_URS_2023_02/184102211</t>
  </si>
  <si>
    <t>výsadba</t>
  </si>
  <si>
    <t>Spiraea x vanhouttei - tavolník van Houtteův - náves</t>
  </si>
  <si>
    <t>Rosa hugonis - růže Hugova /60-80/ - sever</t>
  </si>
  <si>
    <t>Rosa hugonis - růže Hugova /60-80/ - náves</t>
  </si>
  <si>
    <t>Staphylea pinnata - klokoč zpeřená /60-80/ - sever</t>
  </si>
  <si>
    <t>Staphylea pinnata - klokoč zpeřená /60-80/ - náves</t>
  </si>
  <si>
    <t>Kolkwitzia amabilis - kolkvície nádherná /60-80/ - náves</t>
  </si>
  <si>
    <t>Philadelphus coronarius - pustoryl věncový /60-80/ - náves</t>
  </si>
  <si>
    <t>Pyracantha coccinea ´Red Column´ - hlohyně šarlatová /80-100/ - náves</t>
  </si>
  <si>
    <t>Aronia x melanocarpa ´Nero´ - temnoplodec černoplodý /40-60/</t>
  </si>
  <si>
    <t xml:space="preserve">Caryopteris x clandonensis ´Heavenly Blue´ - ořechokřídlec x clandonský  /40-60/</t>
  </si>
  <si>
    <t xml:space="preserve">Ribes alpinum - meruzalka alpská  /40-60/</t>
  </si>
  <si>
    <t xml:space="preserve">Swida alba - svída bílá  /40-60/</t>
  </si>
  <si>
    <t>026K01</t>
  </si>
  <si>
    <t>026K02</t>
  </si>
  <si>
    <t>026K03</t>
  </si>
  <si>
    <t>026K04</t>
  </si>
  <si>
    <t>026K05</t>
  </si>
  <si>
    <t>026K06</t>
  </si>
  <si>
    <t>026K07</t>
  </si>
  <si>
    <t>026K08</t>
  </si>
  <si>
    <t>026K09</t>
  </si>
  <si>
    <t>026K10</t>
  </si>
  <si>
    <t>026K11</t>
  </si>
  <si>
    <t>026K12</t>
  </si>
  <si>
    <t xml:space="preserve">hnojení-při výsadbě  tablety- 1 ks tabletového hnojiva Silvamix- dle PD TZ</t>
  </si>
  <si>
    <t>1 tableta 10 gr.</t>
  </si>
  <si>
    <t>61*10*0,001=0,61 kg</t>
  </si>
  <si>
    <t>0,61*0,001</t>
  </si>
  <si>
    <t>Zalití rostlin vodou plocha do 20 m2 - zálivka během prvního roku - 1x za 14 dní dávka 20l na rostlinu</t>
  </si>
  <si>
    <t>Dovoz vody pro zálivku rostlin na vzdálenost do 1000 m - zálivka během prvního roku - 1x za 14 dní dávka 20l na rostlinu</t>
  </si>
  <si>
    <t>Dovoz vody pro zálivku rostlin Příplatek k ceně za každých dalších i započatých 1000 m - zálivka během prvního roku - 1x za 14 dní dávka 20l na rostlinu</t>
  </si>
  <si>
    <t>184815111</t>
  </si>
  <si>
    <t>Obrytí a vypletí okolo sazenic v kruhové ploše průměru 1,50 m v půdě lehké</t>
  </si>
  <si>
    <t>https://podminky.urs.cz/item/CS_URS_2023_02/184815111</t>
  </si>
  <si>
    <t>pletí 3x za rok</t>
  </si>
  <si>
    <t>61*3 "Přepočtené koeficientem množství</t>
  </si>
  <si>
    <t>2023-065-04-10 - SO-04 - Krajinářské úpravy- výsadba - trvalek, travin, cibulovin</t>
  </si>
  <si>
    <t>Záhonová výsadba podrostů</t>
  </si>
  <si>
    <t xml:space="preserve">výsadba 10 ks/m2, včetně mulčování </t>
  </si>
  <si>
    <t>Záhonová výsadba podrostů- Záhon č. 1 - Sever, pod lípou</t>
  </si>
  <si>
    <t>39,7</t>
  </si>
  <si>
    <t>Podrostové záhony - Záhon č. 2 - Parkový lem návsi</t>
  </si>
  <si>
    <t>179,6</t>
  </si>
  <si>
    <t>Podrostové záhony - Záhon č. 3 - U zastávky</t>
  </si>
  <si>
    <t>2,1</t>
  </si>
  <si>
    <t>Trvalkové záhony</t>
  </si>
  <si>
    <t>Trvalkový záhon typ A - záhon č. 1 a 2 - dešťový záhon</t>
  </si>
  <si>
    <t>směs pro dešťový záhon, střední druhy, 10 ks/m2</t>
  </si>
  <si>
    <t>91,5</t>
  </si>
  <si>
    <t>Trvalkový záhon typ B - suchomilný nízký</t>
  </si>
  <si>
    <t>Trvalkový záhon typ B - záhon č. 3 a 4, 10-11</t>
  </si>
  <si>
    <t>suchomilný štěrkový záhon, nízké druhy, 10 ks/m2</t>
  </si>
  <si>
    <t>21,7</t>
  </si>
  <si>
    <t>Trvalkový záhon typ C - záhon č. 5 - 8</t>
  </si>
  <si>
    <t>suchomilný štěrkový záhon, vyšší druhy, 10 ks/m2</t>
  </si>
  <si>
    <t>183111112</t>
  </si>
  <si>
    <t>Hloubení jamek pro vysazování rostlin v zemině skupiny 1 až 4 bez výměny půdy v rovině nebo na svahu do 1:5, objemu přes 0,002 do 0,005 m3</t>
  </si>
  <si>
    <t>https://podminky.urs.cz/item/CS_URS_2023_02/183111112</t>
  </si>
  <si>
    <t>počet trvalek</t>
  </si>
  <si>
    <t>400</t>
  </si>
  <si>
    <t>1800</t>
  </si>
  <si>
    <t>Trvalkový záhon typ A - dešťový záhon</t>
  </si>
  <si>
    <t>915</t>
  </si>
  <si>
    <t>217</t>
  </si>
  <si>
    <t>Trvalkový záhon typ C - suchomilný vyšší</t>
  </si>
  <si>
    <t>890</t>
  </si>
  <si>
    <t>183111113</t>
  </si>
  <si>
    <t>Hloubení jamek pro vysazování rostlin v zemině skupiny 1 až 4 bez výměny půdy v rovině nebo na svahu do 1:5, objemu přes 0,005 do 0,01 m3</t>
  </si>
  <si>
    <t>https://podminky.urs.cz/item/CS_URS_2023_02/183111113</t>
  </si>
  <si>
    <t>počet cibulovin</t>
  </si>
  <si>
    <t>183211312</t>
  </si>
  <si>
    <t>Výsadba květin do připravené půdy se zalitím do připravené půdy, se zalitím trvalek prostokořenných</t>
  </si>
  <si>
    <t>https://podminky.urs.cz/item/CS_URS_2023_02/183211312</t>
  </si>
  <si>
    <t>Trvalky ........... specifikace dle PD</t>
  </si>
  <si>
    <t>183211313</t>
  </si>
  <si>
    <t>Výsadba květin do připravené půdy se zalitím do připravené půdy, se zalitím cibulí nebo hlíz</t>
  </si>
  <si>
    <t>https://podminky.urs.cz/item/CS_URS_2023_02/183211313</t>
  </si>
  <si>
    <t>Cibuloviny .............specifikace viz PD</t>
  </si>
  <si>
    <t>183403153</t>
  </si>
  <si>
    <t>Obdělání půdy hrabáním v rovině nebo na svahu do 1:5</t>
  </si>
  <si>
    <t>https://podminky.urs.cz/item/CS_URS_2023_02/183403153</t>
  </si>
  <si>
    <t>184911151</t>
  </si>
  <si>
    <t>Mulčování záhonů kačírkem nebo drceným kamenivem tloušťky mulče přes 20 do 50 mm v rovině nebo na svahu do 1:5</t>
  </si>
  <si>
    <t>https://podminky.urs.cz/item/CS_URS_2023_02/184911151</t>
  </si>
  <si>
    <t>58343872</t>
  </si>
  <si>
    <t>kamenivo drcené hrubé frakce 8/16</t>
  </si>
  <si>
    <t>202,2*0,125 "Přepočtené koeficientem množství</t>
  </si>
  <si>
    <t>185804111</t>
  </si>
  <si>
    <t>Ošetření vysazených květin jednorázové v rovině</t>
  </si>
  <si>
    <t>https://podminky.urs.cz/item/CS_URS_2023_02/185804111</t>
  </si>
  <si>
    <t>185804211</t>
  </si>
  <si>
    <t>Vypletí v rovině nebo na svahu do 1:5 záhonu květin</t>
  </si>
  <si>
    <t>https://podminky.urs.cz/item/CS_URS_2023_02/185804211</t>
  </si>
  <si>
    <t>pletí 3x</t>
  </si>
  <si>
    <t>423,6*3 "Přepočtené koeficientem množství</t>
  </si>
  <si>
    <t>Zalití rostlin vodou plocha do 20 m2 - zálivka během prvního roku - 10x dávka 20l na m2</t>
  </si>
  <si>
    <t>Součet počet m2</t>
  </si>
  <si>
    <t>zálivka během prvního roku - 10x dávka 20l na m2</t>
  </si>
  <si>
    <t>/10x/</t>
  </si>
  <si>
    <t>423,6*20*10=84720litrů</t>
  </si>
  <si>
    <t>84,72</t>
  </si>
  <si>
    <t>Mezisoučet v m3</t>
  </si>
  <si>
    <t>Dovoz vody pro zálivku rostlin na vzdálenost do 1000 m - zálivka během prvního roku - 1x za 14 dní dávka 20l na m2</t>
  </si>
  <si>
    <t>Dovoz vody pro zálivku rostlin Příplatek k ceně za každých dalších i započatých 1000 m - zálivka během prvního roku - 10x dávka 20l na m2</t>
  </si>
  <si>
    <t>2023-065-04-04 - SO-04 - Krajinářské úpravy- terény a vegetační vrstvy</t>
  </si>
  <si>
    <t xml:space="preserve">    1-1 - Zemní práce - terény</t>
  </si>
  <si>
    <t xml:space="preserve">    1-2 - Zemní práce - vsakovací průleh</t>
  </si>
  <si>
    <t xml:space="preserve">    1-3 - Zemní práce - prokořeňovací prvky- u 2 stromů</t>
  </si>
  <si>
    <t xml:space="preserve">    1-4 - Zemní práce - typ 01 - Vylepšení stávající vegetační vrstvy</t>
  </si>
  <si>
    <t xml:space="preserve">    1-5 - Zemní práce - typ 02 - Založení vegetační vrstvy pro květnaté louky</t>
  </si>
  <si>
    <t xml:space="preserve">    1-6 - Zemní práce - typ 03 - Založení vegetační vrstvy pro parkové trávníky</t>
  </si>
  <si>
    <t xml:space="preserve">    1-7 - Zemní práce - typ 04 - Založení vegetační vrstvy pro těrkový trávník pochozí</t>
  </si>
  <si>
    <t xml:space="preserve">    1-8 - Zemní práce - typ 05 - Vegetační vrstva keřových výsadeb (podrostové záhony a živý plot)</t>
  </si>
  <si>
    <t xml:space="preserve">    1-9 - Zemní práce - typ 06 - Vegetační vrstva trvalkových záhonů typ A</t>
  </si>
  <si>
    <t xml:space="preserve">    1-10 - Zemní práce - typ 07 - Vegetační vrstva trvalkových záhonů typ B a C</t>
  </si>
  <si>
    <t>Zemní práce - terény</t>
  </si>
  <si>
    <t>111111411</t>
  </si>
  <si>
    <t>Odstranění stařiny ze souvislé plochy do 100 m2 v rovině nebo na svahu do 1:5</t>
  </si>
  <si>
    <t>https://podminky.urs.cz/item/CS_URS_2023_02/111111411</t>
  </si>
  <si>
    <t>terény</t>
  </si>
  <si>
    <t>rozrušení povrchu stáv. Trávníku- sever</t>
  </si>
  <si>
    <t>31,5</t>
  </si>
  <si>
    <t>111151421</t>
  </si>
  <si>
    <t>Odstranění stařiny ze souvislé plochy přes 100 do 500 m2 v rovině nebo na svahu do 1:5</t>
  </si>
  <si>
    <t>https://podminky.urs.cz/item/CS_URS_2023_02/111151421</t>
  </si>
  <si>
    <t>rozrušení povrchu stáv. Trávníku- jih</t>
  </si>
  <si>
    <t>297,4</t>
  </si>
  <si>
    <t>111301111</t>
  </si>
  <si>
    <t>Sejmutí drnu tl. do 100 mm, v jakékoliv ploše</t>
  </si>
  <si>
    <t>https://podminky.urs.cz/item/CS_URS_2023_02/111301111</t>
  </si>
  <si>
    <t>162202111</t>
  </si>
  <si>
    <t>Vodorovné přemístění drnu na suchu na vzdálenost přes 50 do 100 m</t>
  </si>
  <si>
    <t>https://podminky.urs.cz/item/CS_URS_2023_02/162202111</t>
  </si>
  <si>
    <t>162702111</t>
  </si>
  <si>
    <t>Vodorovné přemístění drnu na suchu na vzdálenost přes 5000 do 6000 m</t>
  </si>
  <si>
    <t>https://podminky.urs.cz/item/CS_URS_2023_02/162702111</t>
  </si>
  <si>
    <t>likvidace stáv. trávníku</t>
  </si>
  <si>
    <t>162702119</t>
  </si>
  <si>
    <t>Vodorovné přemístění drnu na suchu Příplatek k ceně za každých dalších i započatých 1000 m</t>
  </si>
  <si>
    <t>https://podminky.urs.cz/item/CS_URS_2023_02/162702119</t>
  </si>
  <si>
    <t>31,5*0,1</t>
  </si>
  <si>
    <t>297,4*0,1</t>
  </si>
  <si>
    <t>31,5*0,1*1,6</t>
  </si>
  <si>
    <t>297,4*0,1*1,6</t>
  </si>
  <si>
    <t>Zemní práce - vsakovací průleh</t>
  </si>
  <si>
    <t>vsakovací průleh</t>
  </si>
  <si>
    <t xml:space="preserve">vegetační vrstva - pěstební substrát  tl/200/mm</t>
  </si>
  <si>
    <t xml:space="preserve">vegetační vrstva - pěstební substrát  tl/200/mm - sever</t>
  </si>
  <si>
    <t>45,6</t>
  </si>
  <si>
    <t xml:space="preserve">vegetační vrstva - pěstební substrát  tl/200/mm - jih</t>
  </si>
  <si>
    <t xml:space="preserve">vegetační vrstva - pěstební substrát  tl/200/mm - náves</t>
  </si>
  <si>
    <t>10,1</t>
  </si>
  <si>
    <t>64,7*4 "Přepočtené koeficientem množství</t>
  </si>
  <si>
    <t>45,6*4</t>
  </si>
  <si>
    <t>9*4</t>
  </si>
  <si>
    <t>10,1*4</t>
  </si>
  <si>
    <t>Součet v m2</t>
  </si>
  <si>
    <t>258,8*0,051 "Přepočtené koeficientem množství</t>
  </si>
  <si>
    <t>564760101</t>
  </si>
  <si>
    <t>Podklad nebo kryt z kameniva hrubého drceného vel. 16-32 mm s rozprostřením a zhutněním plochy jednotlivě do 100 m2, po zhutnění tl. 200 mm</t>
  </si>
  <si>
    <t>https://podminky.urs.cz/item/CS_URS_2023_02/564760101</t>
  </si>
  <si>
    <t>filtrační vrstva - kamenivo fr./16/32/ tl./200/mm</t>
  </si>
  <si>
    <t>filtrační vrstva - kamenivo fr./16/32/ - sever</t>
  </si>
  <si>
    <t>filtrační vrstva - kamenivo fr./16/32/ - jih</t>
  </si>
  <si>
    <t>filtrační vrstva - kamenivo fr./16/32/ - náves</t>
  </si>
  <si>
    <t>919726124</t>
  </si>
  <si>
    <t>Geotextilie netkaná pro ochranu, separaci nebo filtraci měrná hmotnost přes 500 do 800 g/m2</t>
  </si>
  <si>
    <t>https://podminky.urs.cz/item/CS_URS_2023_02/919726124</t>
  </si>
  <si>
    <t>vodopropustná geotextilie</t>
  </si>
  <si>
    <t>vodopropustná geotextilie - sever</t>
  </si>
  <si>
    <t>vodopropustná geotextilie - jih</t>
  </si>
  <si>
    <t>vodopropustná geotextilie - náves</t>
  </si>
  <si>
    <t>564661011</t>
  </si>
  <si>
    <t>Podklad z kameniva hrubého drceného vel. 63-125 mm, s rozprostřením a zhutněním plochy jednotlivě do 100 m2, po zhutnění tl. 200 mm</t>
  </si>
  <si>
    <t>https://podminky.urs.cz/item/CS_URS_2023_02/564661011</t>
  </si>
  <si>
    <t>retenční vrstva- kamenivo fr./32/125/ tl/200/mm</t>
  </si>
  <si>
    <t>retenční vrstva- kamenivo fr./32/125/ tl/200/mm - sever</t>
  </si>
  <si>
    <t>retenční vrstva- kamenivo fr./32/125/ tl/200/mm - jih</t>
  </si>
  <si>
    <t>retenční vrstva- kamenivo fr./32/125/ tl/200/mm - náves</t>
  </si>
  <si>
    <t>53,582</t>
  </si>
  <si>
    <t>Zemní práce - prokořeňovací prvky- u 2 stromů</t>
  </si>
  <si>
    <t>prokořeňovací prvky- u 2 stromů</t>
  </si>
  <si>
    <t>výkop hl./900/mm- náves</t>
  </si>
  <si>
    <t>9*0,9</t>
  </si>
  <si>
    <t>v/m2/</t>
  </si>
  <si>
    <t>9*0,9*1,6</t>
  </si>
  <si>
    <t>zhutnění podkladu- náves</t>
  </si>
  <si>
    <t>564671011</t>
  </si>
  <si>
    <t>Podklad z kameniva hrubého drceného vel. 63-125 mm, s rozprostřením a zhutněním plochy jednotlivě do 100 m2, po zhutnění tl. 250 mm</t>
  </si>
  <si>
    <t>https://podminky.urs.cz/item/CS_URS_2023_02/564671011</t>
  </si>
  <si>
    <t>drenážní vrstva tl/250/mm kamenivo fr./16/32/ - náves</t>
  </si>
  <si>
    <t>184814211</t>
  </si>
  <si>
    <t>Míchání vegetačních substrátů ručně přehozením přes síto</t>
  </si>
  <si>
    <t>https://podminky.urs.cz/item/CS_URS_2023_02/184814211</t>
  </si>
  <si>
    <t>vrstva směsi 15% substrát- hlinitopísčité podorničí cca./50/mm - náves</t>
  </si>
  <si>
    <t>vrstva směsi 85% kamenivo fr./32/64/- cca./300/mm - náves</t>
  </si>
  <si>
    <t>9 m2</t>
  </si>
  <si>
    <t>9*0,35</t>
  </si>
  <si>
    <t>9*0,05</t>
  </si>
  <si>
    <t>v/m2/-9</t>
  </si>
  <si>
    <t>58343959</t>
  </si>
  <si>
    <t>kamenivo drcené hrubé frakce 32/63</t>
  </si>
  <si>
    <t>9m2</t>
  </si>
  <si>
    <t>9*0,3</t>
  </si>
  <si>
    <t xml:space="preserve">vegetační vrstva - pěstební substrát  tl/300/mm - náves</t>
  </si>
  <si>
    <t>9*6 "Přepočtené koeficientem množství</t>
  </si>
  <si>
    <t>9*6</t>
  </si>
  <si>
    <t>54*0,051 "Přepočtené koeficientem množství</t>
  </si>
  <si>
    <t>7,733</t>
  </si>
  <si>
    <t>Zemní práce - typ 01 - Vylepšení stávající vegetační vrstvy</t>
  </si>
  <si>
    <t xml:space="preserve">Typ 01 </t>
  </si>
  <si>
    <t>Vylepšení stávající vegetační vrstvy</t>
  </si>
  <si>
    <t>doplnění kompostem 20 kg/m2, pod stromy a v místě ponechání původní vrstvy, viz TZ</t>
  </si>
  <si>
    <t>270,9</t>
  </si>
  <si>
    <t>182303111.1</t>
  </si>
  <si>
    <t>Doplnění zeminy nebo substrátu na plochách tloušťky do 50 mm v rovině nebo na svahu do 1:5</t>
  </si>
  <si>
    <t>103211.R</t>
  </si>
  <si>
    <t>kompost</t>
  </si>
  <si>
    <t>6,043</t>
  </si>
  <si>
    <t>1-5</t>
  </si>
  <si>
    <t>Zemní práce - typ 02 - Založení vegetační vrstvy pro květnaté louky</t>
  </si>
  <si>
    <t>Typ 02</t>
  </si>
  <si>
    <t>Založení vegetační vrstvy pro květnaté louky</t>
  </si>
  <si>
    <t xml:space="preserve">na celé ploše navrhovaných květnatých luk,  rozprostření sejmutého substrátu, s vylepšením kompostem popř. pískem ( 10 % písku a 10 % kompostu), a t</t>
  </si>
  <si>
    <t>378,2</t>
  </si>
  <si>
    <t>Typ 03</t>
  </si>
  <si>
    <t>Typ 04</t>
  </si>
  <si>
    <t>181311103.1</t>
  </si>
  <si>
    <t>Rozprostření a urovnání sejmutého substrátu v rovině nebo ve svahu sklonu do 1:5 ručně při souvislé ploše, tl. vrstvy do 200 mm</t>
  </si>
  <si>
    <t>181351103</t>
  </si>
  <si>
    <t>Rozprostření a urovnání ornice v rovině nebo ve svahu sklonu do 1:5 strojně při souvislé ploše přes 100 do 500 m2, tl. vrstvy do 200 mm</t>
  </si>
  <si>
    <t>https://podminky.urs.cz/item/CS_URS_2023_02/181351103</t>
  </si>
  <si>
    <t>184814211.R</t>
  </si>
  <si>
    <t>Míchání vegetačních vrstev ručně přehozením přes síto</t>
  </si>
  <si>
    <t>58331351</t>
  </si>
  <si>
    <t>kamenivo těžené drobné frakce 0/4</t>
  </si>
  <si>
    <t>184854115</t>
  </si>
  <si>
    <t>Míchání vegetačních substrátů strojně v homogenizačním zařízení, v množství přes 100 m3</t>
  </si>
  <si>
    <t>https://podminky.urs.cz/item/CS_URS_2023_02/184854115</t>
  </si>
  <si>
    <t>998231311</t>
  </si>
  <si>
    <t>Přesun hmot pro sadovnické a krajinářské úpravy - strojně dopravní vzdálenost do 5000 m</t>
  </si>
  <si>
    <t>https://podminky.urs.cz/item/CS_URS_2023_02/998231311</t>
  </si>
  <si>
    <t>38,372</t>
  </si>
  <si>
    <t>1-6</t>
  </si>
  <si>
    <t>Zemní práce - typ 03 - Založení vegetační vrstvy pro parkové trávníky</t>
  </si>
  <si>
    <t>Založení vegetační vrstvy pro parkové trávníky</t>
  </si>
  <si>
    <t>Na celé ploše navrhovaných trávníků, rozprostření sejmutého substrátu, s vylepšením kompostem (20 % kompostu), a to ve vrstvě 20 cm</t>
  </si>
  <si>
    <t>18,419</t>
  </si>
  <si>
    <t>1-7</t>
  </si>
  <si>
    <t>Zemní práce - typ 04 - Založení vegetační vrstvy pro těrkový trávník pochozí</t>
  </si>
  <si>
    <t>Založení vegetační vrstvy pro štěrkový trávník pochozí</t>
  </si>
  <si>
    <t>Pro štěrkové trávníky bude provedeno souvrství tvořené v tl. 70 mm ostrohranným štěrkem fr. 16-32, smíchaný s vrchní vrstvou půdy z pozemku v poměru</t>
  </si>
  <si>
    <t>184854113</t>
  </si>
  <si>
    <t>Míchání vegetačních substrátů strojně v homogenizačním zařízení, v množství přes 10 do 100 m3</t>
  </si>
  <si>
    <t>https://podminky.urs.cz/item/CS_URS_2023_02/184854113</t>
  </si>
  <si>
    <t>58,8*0,27</t>
  </si>
  <si>
    <t>zemina cca.200</t>
  </si>
  <si>
    <t>štěrk cca.70mm</t>
  </si>
  <si>
    <t>58344171</t>
  </si>
  <si>
    <t>štěrkodrť frakce 0/32</t>
  </si>
  <si>
    <t>58,8*0,07*2,1</t>
  </si>
  <si>
    <t>58344197</t>
  </si>
  <si>
    <t>štěrkodrť frakce 0/63</t>
  </si>
  <si>
    <t xml:space="preserve"> v poměru 5 : 2, a 200 mm štěrkodrtě fr. 0-63 smíchané se spodní vrstvou půdy 2 : 1.</t>
  </si>
  <si>
    <t>(58,8*0,2)/3= 3,92 m3 zeminy</t>
  </si>
  <si>
    <t>(58,8*0,2)/3*2= 7,84 v m3 štěrkodrt</t>
  </si>
  <si>
    <t>7,84*2,1</t>
  </si>
  <si>
    <t>Součet v tunách</t>
  </si>
  <si>
    <t>25,108</t>
  </si>
  <si>
    <t>1-8</t>
  </si>
  <si>
    <t>Zemní práce - typ 05 - Vegetační vrstva keřových výsadeb (podrostové záhony a živý plot)</t>
  </si>
  <si>
    <t>Typ 05</t>
  </si>
  <si>
    <t>Vegetační vrstva keřových výsadeb (podrostové záhony a živý plot)</t>
  </si>
  <si>
    <t>300 mm kvalitního BEZPLEVELNÉHO substrátu - např. ornice : kompost : písek 1:1:1. Horní vrstvu tvoří mulč – drobný ostrohranný štěrk 50 mm</t>
  </si>
  <si>
    <t>46,7*6 "Přepočtené koeficientem množství</t>
  </si>
  <si>
    <t>39,7*6</t>
  </si>
  <si>
    <t>7*6</t>
  </si>
  <si>
    <t>280,2*0,051 "Přepočtené koeficientem množství</t>
  </si>
  <si>
    <t>564811011.50</t>
  </si>
  <si>
    <t>Podklad, nebo kryt s rozprostřením plochy do 100 m2 tl 50 mm................drobný ostrohranný štěrk</t>
  </si>
  <si>
    <t>8,514</t>
  </si>
  <si>
    <t>1-9</t>
  </si>
  <si>
    <t>Zemní práce - typ 06 - Vegetační vrstva trvalkových záhonů typ A</t>
  </si>
  <si>
    <t>Typ 06</t>
  </si>
  <si>
    <t>Vegetační vrstva trvalkových záhonů typ A</t>
  </si>
  <si>
    <t xml:space="preserve">ve spodní části štěrkový substrát 250 mm, dále 350 mm kvalitního BEZPLEVELNÉHO substrátu  ve složení ornice 30%,  kompost 20 % a písek 50 %. Horní v</t>
  </si>
  <si>
    <t>Horní vrstvu tvoří mulč – drobný ostrohranný štěrk 50 mm</t>
  </si>
  <si>
    <t>91,5*6 "Přepočtené koeficientem množství</t>
  </si>
  <si>
    <t>91,5*6</t>
  </si>
  <si>
    <t>549*0,051 "Přepočtené koeficientem množství</t>
  </si>
  <si>
    <t>16,682</t>
  </si>
  <si>
    <t>1-10</t>
  </si>
  <si>
    <t>Zemní práce - typ 07 - Vegetační vrstva trvalkových záhonů typ B a C</t>
  </si>
  <si>
    <t>Typ 07</t>
  </si>
  <si>
    <t>Vegetační vrstva trvalkových záhonů typ B a C</t>
  </si>
  <si>
    <t xml:space="preserve">"― 50 mm mulč - ostrohranný štěrk ― 100 mm kamenná drť fr. 0/32  ― 200 mm SUBSTRÁT ( bezplevelný katrovaný substrát (např. ornice : kompost : písek </t>
  </si>
  <si>
    <t>92,6</t>
  </si>
  <si>
    <t>564752111</t>
  </si>
  <si>
    <t>Podklad nebo kryt z vibrovaného štěrku VŠ s rozprostřením, vlhčením a zhutněním, po zhutnění tl. 150 mm</t>
  </si>
  <si>
    <t>https://podminky.urs.cz/item/CS_URS_2023_02/564752111</t>
  </si>
  <si>
    <t>― 150 mm drenážní vrstva - štěrk fr. 0/64 + zemina 1 : 1</t>
  </si>
  <si>
    <t>100,6*4 "Přepočtené koeficientem množství</t>
  </si>
  <si>
    <t>8*4</t>
  </si>
  <si>
    <t>92,6*4</t>
  </si>
  <si>
    <t>402,4*0,051 "Přepočtené koeficientem množství</t>
  </si>
  <si>
    <t>564730101</t>
  </si>
  <si>
    <t>Podklad nebo kryt z kameniva hrubého drceného vel. 16-32 mm s rozprostřením a zhutněním plochy jednotlivě do 100 m2, po zhutnění tl. 100 mm</t>
  </si>
  <si>
    <t>https://podminky.urs.cz/item/CS_URS_2023_02/564730101</t>
  </si>
  <si>
    <t>73,058</t>
  </si>
  <si>
    <t>2023-065-05 - VRN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</si>
  <si>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</si>
  <si>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</si>
  <si>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</si>
  <si>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</si>
  <si>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</si>
  <si>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>VRN</t>
  </si>
  <si>
    <t>Vedlejší rozpočtové náklady</t>
  </si>
  <si>
    <t>VRN1</t>
  </si>
  <si>
    <t>Průzkumné, geodetické a projektové práce</t>
  </si>
  <si>
    <t>010001000</t>
  </si>
  <si>
    <t>https://podminky.urs.cz/item/CS_URS_2023_02/010001000</t>
  </si>
  <si>
    <t>012002000.KV</t>
  </si>
  <si>
    <t>Geodetické práce- komunikace</t>
  </si>
  <si>
    <t>https://podminky.urs.cz/item/CS_URS_2023_02/012002000.KV</t>
  </si>
  <si>
    <t>012002000.V</t>
  </si>
  <si>
    <t>Geodetické práce - vodovodní přípojka</t>
  </si>
  <si>
    <t>https://podminky.urs.cz/item/CS_URS_2023_02/012002000.V</t>
  </si>
  <si>
    <t>013254000</t>
  </si>
  <si>
    <t>Dokumentace skutečného provedení stavby</t>
  </si>
  <si>
    <t>https://podminky.urs.cz/item/CS_URS_2023_02/013254000</t>
  </si>
  <si>
    <t>013254000.KV</t>
  </si>
  <si>
    <t>Dokumentace skutečného provedení stavby- komunikace</t>
  </si>
  <si>
    <t>https://podminky.urs.cz/item/CS_URS_2023_02/013254000.KV</t>
  </si>
  <si>
    <t>013254000.V</t>
  </si>
  <si>
    <t>Dokumentace skutečného provedení stavby- vodovodní přípojka</t>
  </si>
  <si>
    <t>https://podminky.urs.cz/item/CS_URS_2023_02/013254000.V</t>
  </si>
  <si>
    <t>013303000.B</t>
  </si>
  <si>
    <t>Náklady na ocenění stavby bez rozlišení- sestavení nákladových rozpočtů pro fakturaci v prostředí BIM.</t>
  </si>
  <si>
    <t>VRN3</t>
  </si>
  <si>
    <t>Zařízení staveniště</t>
  </si>
  <si>
    <t>030001000</t>
  </si>
  <si>
    <t>https://podminky.urs.cz/item/CS_URS_2023_02/030001000</t>
  </si>
  <si>
    <t>034303000.KV</t>
  </si>
  <si>
    <t>Dopravní značení na staveništi</t>
  </si>
  <si>
    <t>https://podminky.urs.cz/item/CS_URS_2023_02/034303000.KV</t>
  </si>
  <si>
    <t>034503000</t>
  </si>
  <si>
    <t>Informační tabule na staveništi</t>
  </si>
  <si>
    <t>https://podminky.urs.cz/item/CS_URS_2023_02/034503000</t>
  </si>
  <si>
    <t>034703000</t>
  </si>
  <si>
    <t>Zařízení staveniště zabezpečení staveniště osvětlení staveniště</t>
  </si>
  <si>
    <t>https://podminky.urs.cz/item/CS_URS_2023_02/034703000</t>
  </si>
  <si>
    <t>VRN4</t>
  </si>
  <si>
    <t>Inženýrská činnost</t>
  </si>
  <si>
    <t>041403000</t>
  </si>
  <si>
    <t>Koordinátor BOZP na staveništi</t>
  </si>
  <si>
    <t>https://podminky.urs.cz/item/CS_URS_2023_02/041403000</t>
  </si>
  <si>
    <t>042503000</t>
  </si>
  <si>
    <t>Plán BOZP na staveništi</t>
  </si>
  <si>
    <t>https://podminky.urs.cz/item/CS_URS_2023_02/042503000</t>
  </si>
  <si>
    <t>043114000.R</t>
  </si>
  <si>
    <t>Zkoušky tlakové - Zkoušky tlakové, proplach a desinfekce vodovodního potrubí</t>
  </si>
  <si>
    <t>https://podminky.urs.cz/item/CS_URS_2023_02/043114000.R</t>
  </si>
  <si>
    <t>044002000</t>
  </si>
  <si>
    <t>Revize - ostatní</t>
  </si>
  <si>
    <t>https://podminky.urs.cz/item/CS_URS_2023_02/044002000</t>
  </si>
  <si>
    <t>045002000.KV</t>
  </si>
  <si>
    <t>Kompletační a koordinační činnost</t>
  </si>
  <si>
    <t>https://podminky.urs.cz/item/CS_URS_2023_02/045002000.KV</t>
  </si>
  <si>
    <t>VRN6</t>
  </si>
  <si>
    <t>Územní vlivy</t>
  </si>
  <si>
    <t>062002022</t>
  </si>
  <si>
    <t>Dopravně inženýrské opatření a dopravně inženýrské rozhodnutí</t>
  </si>
  <si>
    <t>https://podminky.urs.cz/item/CS_URS_2023_02/062002022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</si>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</sst>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41" fillId="0" borderId="0" xfId="0" applyFont="1" applyAlignment="1" applyProtection="1">
      <alignment vertical="center" wrapText="1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styles" Target="styles.xml" /><Relationship Id="rId35" Type="http://schemas.openxmlformats.org/officeDocument/2006/relationships/theme" Target="theme/theme1.xml" /><Relationship Id="rId36" Type="http://schemas.openxmlformats.org/officeDocument/2006/relationships/calcChain" Target="calcChain.xml" /><Relationship Id="rId3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22251103" TargetMode="External" /><Relationship Id="rId2" Type="http://schemas.openxmlformats.org/officeDocument/2006/relationships/hyperlink" Target="https://podminky.urs.cz/item/CS_URS_2023_02/162751117" TargetMode="External" /><Relationship Id="rId3" Type="http://schemas.openxmlformats.org/officeDocument/2006/relationships/hyperlink" Target="https://podminky.urs.cz/item/CS_URS_2023_02/162751119" TargetMode="External" /><Relationship Id="rId4" Type="http://schemas.openxmlformats.org/officeDocument/2006/relationships/hyperlink" Target="https://podminky.urs.cz/item/CS_URS_2023_02/167151101" TargetMode="External" /><Relationship Id="rId5" Type="http://schemas.openxmlformats.org/officeDocument/2006/relationships/hyperlink" Target="https://podminky.urs.cz/item/CS_URS_2023_02/171251201" TargetMode="External" /><Relationship Id="rId6" Type="http://schemas.openxmlformats.org/officeDocument/2006/relationships/hyperlink" Target="https://podminky.urs.cz/item/CS_URS_2023_02/171201231" TargetMode="External" /><Relationship Id="rId7" Type="http://schemas.openxmlformats.org/officeDocument/2006/relationships/hyperlink" Target="https://podminky.urs.cz/item/CS_URS_2023_02/564732111" TargetMode="External" /><Relationship Id="rId8" Type="http://schemas.openxmlformats.org/officeDocument/2006/relationships/hyperlink" Target="https://podminky.urs.cz/item/CS_URS_2023_02/182303111" TargetMode="External" /><Relationship Id="rId9" Type="http://schemas.openxmlformats.org/officeDocument/2006/relationships/hyperlink" Target="https://podminky.urs.cz/item/CS_URS_2023_02/181411121" TargetMode="External" /><Relationship Id="rId10" Type="http://schemas.openxmlformats.org/officeDocument/2006/relationships/hyperlink" Target="https://podminky.urs.cz/item/CS_URS_2023_02/111151131" TargetMode="External" /><Relationship Id="rId11" Type="http://schemas.openxmlformats.org/officeDocument/2006/relationships/hyperlink" Target="https://podminky.urs.cz/item/CS_URS_2023_02/185811211" TargetMode="External" /><Relationship Id="rId12" Type="http://schemas.openxmlformats.org/officeDocument/2006/relationships/hyperlink" Target="https://podminky.urs.cz/item/CS_URS_2023_02/998229111" TargetMode="External" /><Relationship Id="rId13" Type="http://schemas.openxmlformats.org/officeDocument/2006/relationships/hyperlink" Target="https://podminky.urs.cz/item/CS_URS_2023_02/998231411" TargetMode="External" /><Relationship Id="rId14" Type="http://schemas.openxmlformats.org/officeDocument/2006/relationships/hyperlink" Target="https://podminky.urs.cz/item/CS_URS_2023_02/916131213" TargetMode="External" /><Relationship Id="rId15" Type="http://schemas.openxmlformats.org/officeDocument/2006/relationships/hyperlink" Target="https://podminky.urs.cz/item/CS_URS_2023_02/998225111" TargetMode="External" /><Relationship Id="rId16" Type="http://schemas.openxmlformats.org/officeDocument/2006/relationships/hyperlink" Target="https://podminky.urs.cz/item/CS_URS_2023_02/215901101" TargetMode="External" /><Relationship Id="rId17" Type="http://schemas.openxmlformats.org/officeDocument/2006/relationships/hyperlink" Target="https://podminky.urs.cz/item/CS_URS_2023_02/564871111" TargetMode="External" /><Relationship Id="rId18" Type="http://schemas.openxmlformats.org/officeDocument/2006/relationships/hyperlink" Target="https://podminky.urs.cz/item/CS_URS_2023_02/591111111" TargetMode="External" /><Relationship Id="rId19" Type="http://schemas.openxmlformats.org/officeDocument/2006/relationships/hyperlink" Target="https://podminky.urs.cz/item/CS_URS_2023_02/998223011" TargetMode="External" /><Relationship Id="rId20" Type="http://schemas.openxmlformats.org/officeDocument/2006/relationships/hyperlink" Target="https://podminky.urs.cz/item/CS_URS_2023_02/215901101" TargetMode="External" /><Relationship Id="rId21" Type="http://schemas.openxmlformats.org/officeDocument/2006/relationships/hyperlink" Target="https://podminky.urs.cz/item/CS_URS_2023_02/567142115" TargetMode="External" /><Relationship Id="rId22" Type="http://schemas.openxmlformats.org/officeDocument/2006/relationships/hyperlink" Target="https://podminky.urs.cz/item/CS_URS_2023_02/573191111" TargetMode="External" /><Relationship Id="rId23" Type="http://schemas.openxmlformats.org/officeDocument/2006/relationships/hyperlink" Target="https://podminky.urs.cz/item/CS_URS_2023_02/577155122" TargetMode="External" /><Relationship Id="rId24" Type="http://schemas.openxmlformats.org/officeDocument/2006/relationships/hyperlink" Target="https://podminky.urs.cz/item/CS_URS_2023_02/573211109" TargetMode="External" /><Relationship Id="rId25" Type="http://schemas.openxmlformats.org/officeDocument/2006/relationships/hyperlink" Target="https://podminky.urs.cz/item/CS_URS_2023_02/577144121" TargetMode="External" /><Relationship Id="rId26" Type="http://schemas.openxmlformats.org/officeDocument/2006/relationships/hyperlink" Target="https://podminky.urs.cz/item/CS_URS_2023_02/998225111" TargetMode="External" /><Relationship Id="rId27" Type="http://schemas.openxmlformats.org/officeDocument/2006/relationships/hyperlink" Target="https://podminky.urs.cz/item/CS_URS_2023_02/113154122" TargetMode="External" /><Relationship Id="rId28" Type="http://schemas.openxmlformats.org/officeDocument/2006/relationships/hyperlink" Target="https://podminky.urs.cz/item/CS_URS_2023_02/566401111" TargetMode="External" /><Relationship Id="rId29" Type="http://schemas.openxmlformats.org/officeDocument/2006/relationships/hyperlink" Target="https://podminky.urs.cz/item/CS_URS_2023_02/573211109" TargetMode="External" /><Relationship Id="rId30" Type="http://schemas.openxmlformats.org/officeDocument/2006/relationships/hyperlink" Target="https://podminky.urs.cz/item/CS_URS_2023_02/577144121" TargetMode="External" /><Relationship Id="rId31" Type="http://schemas.openxmlformats.org/officeDocument/2006/relationships/hyperlink" Target="https://podminky.urs.cz/item/CS_URS_2023_02/997221571" TargetMode="External" /><Relationship Id="rId32" Type="http://schemas.openxmlformats.org/officeDocument/2006/relationships/hyperlink" Target="https://podminky.urs.cz/item/CS_URS_2023_02/997221579" TargetMode="External" /><Relationship Id="rId33" Type="http://schemas.openxmlformats.org/officeDocument/2006/relationships/hyperlink" Target="https://podminky.urs.cz/item/CS_URS_2023_02/997221612" TargetMode="External" /><Relationship Id="rId34" Type="http://schemas.openxmlformats.org/officeDocument/2006/relationships/hyperlink" Target="https://podminky.urs.cz/item/CS_URS_2023_02/997221645" TargetMode="External" /><Relationship Id="rId35" Type="http://schemas.openxmlformats.org/officeDocument/2006/relationships/hyperlink" Target="https://podminky.urs.cz/item/CS_URS_2023_02/998225111" TargetMode="External" /><Relationship Id="rId36" Type="http://schemas.openxmlformats.org/officeDocument/2006/relationships/hyperlink" Target="https://podminky.urs.cz/item/CS_URS_2023_02/915131111" TargetMode="External" /><Relationship Id="rId37" Type="http://schemas.openxmlformats.org/officeDocument/2006/relationships/hyperlink" Target="https://podminky.urs.cz/item/CS_URS_2023_02/915111111" TargetMode="External" /><Relationship Id="rId38" Type="http://schemas.openxmlformats.org/officeDocument/2006/relationships/hyperlink" Target="https://podminky.urs.cz/item/CS_URS_2023_02/998223011" TargetMode="External" /><Relationship Id="rId39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741123224" TargetMode="External" /><Relationship Id="rId2" Type="http://schemas.openxmlformats.org/officeDocument/2006/relationships/hyperlink" Target="https://podminky.urs.cz/item/CS_URS_2024_01/741122133" TargetMode="External" /><Relationship Id="rId3" Type="http://schemas.openxmlformats.org/officeDocument/2006/relationships/hyperlink" Target="https://podminky.urs.cz/item/CS_URS_2024_01/741122122" TargetMode="External" /><Relationship Id="rId4" Type="http://schemas.openxmlformats.org/officeDocument/2006/relationships/hyperlink" Target="https://podminky.urs.cz/item/CS_URS_2024_01/741120201" TargetMode="External" /><Relationship Id="rId5" Type="http://schemas.openxmlformats.org/officeDocument/2006/relationships/hyperlink" Target="https://podminky.urs.cz/item/CS_URS_2024_01/741132133" TargetMode="External" /><Relationship Id="rId6" Type="http://schemas.openxmlformats.org/officeDocument/2006/relationships/hyperlink" Target="https://podminky.urs.cz/item/CS_URS_2024_01/741132132" TargetMode="External" /><Relationship Id="rId7" Type="http://schemas.openxmlformats.org/officeDocument/2006/relationships/hyperlink" Target="https://podminky.urs.cz/item/CS_URS_2024_01/741132103" TargetMode="External" /><Relationship Id="rId8" Type="http://schemas.openxmlformats.org/officeDocument/2006/relationships/hyperlink" Target="https://podminky.urs.cz/item/CS_URS_2024_01/741130021" TargetMode="External" /><Relationship Id="rId9" Type="http://schemas.openxmlformats.org/officeDocument/2006/relationships/hyperlink" Target="https://podminky.urs.cz/item/CS_URS_2024_01/741420022" TargetMode="External" /><Relationship Id="rId10" Type="http://schemas.openxmlformats.org/officeDocument/2006/relationships/hyperlink" Target="https://podminky.urs.cz/item/CS_URS_2024_01/741410041" TargetMode="External" /><Relationship Id="rId11" Type="http://schemas.openxmlformats.org/officeDocument/2006/relationships/hyperlink" Target="https://podminky.urs.cz/item/CS_URS_2024_01/210203901" TargetMode="External" /><Relationship Id="rId12" Type="http://schemas.openxmlformats.org/officeDocument/2006/relationships/hyperlink" Target="https://podminky.urs.cz/item/CS_URS_2024_01/210204103" TargetMode="External" /><Relationship Id="rId13" Type="http://schemas.openxmlformats.org/officeDocument/2006/relationships/hyperlink" Target="https://podminky.urs.cz/item/CS_URS_2024_01/210204201" TargetMode="External" /><Relationship Id="rId14" Type="http://schemas.openxmlformats.org/officeDocument/2006/relationships/hyperlink" Target="https://podminky.urs.cz/item/CS_URS_2024_01/741320041" TargetMode="External" /><Relationship Id="rId15" Type="http://schemas.openxmlformats.org/officeDocument/2006/relationships/hyperlink" Target="https://podminky.urs.cz/item/CS_URS_2024_01/210204011" TargetMode="External" /><Relationship Id="rId16" Type="http://schemas.openxmlformats.org/officeDocument/2006/relationships/hyperlink" Target="https://podminky.urs.cz/item/CS_URS_2024_01/210101233" TargetMode="External" /><Relationship Id="rId17" Type="http://schemas.openxmlformats.org/officeDocument/2006/relationships/hyperlink" Target="https://podminky.urs.cz/item/CS_URS_2024_01/460010024" TargetMode="External" /><Relationship Id="rId18" Type="http://schemas.openxmlformats.org/officeDocument/2006/relationships/hyperlink" Target="https://podminky.urs.cz/item/CS_URS_2024_01/460010025" TargetMode="External" /><Relationship Id="rId19" Type="http://schemas.openxmlformats.org/officeDocument/2006/relationships/hyperlink" Target="https://podminky.urs.cz/item/CS_URS_2024_01/460171172" TargetMode="External" /><Relationship Id="rId20" Type="http://schemas.openxmlformats.org/officeDocument/2006/relationships/hyperlink" Target="https://podminky.urs.cz/item/CS_URS_2024_01/460431182" TargetMode="External" /><Relationship Id="rId21" Type="http://schemas.openxmlformats.org/officeDocument/2006/relationships/hyperlink" Target="https://podminky.urs.cz/item/CS_URS_2024_01/460791212" TargetMode="External" /><Relationship Id="rId22" Type="http://schemas.openxmlformats.org/officeDocument/2006/relationships/hyperlink" Target="https://podminky.urs.cz/item/CS_URS_2024_01/460791213" TargetMode="External" /><Relationship Id="rId23" Type="http://schemas.openxmlformats.org/officeDocument/2006/relationships/hyperlink" Target="https://podminky.urs.cz/item/CS_URS_2024_01/460641112" TargetMode="External" /><Relationship Id="rId24" Type="http://schemas.openxmlformats.org/officeDocument/2006/relationships/hyperlink" Target="https://podminky.urs.cz/item/CS_URS_2024_01/460191113" TargetMode="External" /><Relationship Id="rId25" Type="http://schemas.openxmlformats.org/officeDocument/2006/relationships/hyperlink" Target="https://podminky.urs.cz/item/CS_URS_2024_01/460341113" TargetMode="External" /><Relationship Id="rId26" Type="http://schemas.openxmlformats.org/officeDocument/2006/relationships/hyperlink" Target="https://podminky.urs.cz/item/CS_URS_2024_01/460341121" TargetMode="External" /><Relationship Id="rId27" Type="http://schemas.openxmlformats.org/officeDocument/2006/relationships/hyperlink" Target="https://podminky.urs.cz/item/CS_URS_2024_01/460361111" TargetMode="External" /><Relationship Id="rId28" Type="http://schemas.openxmlformats.org/officeDocument/2006/relationships/hyperlink" Target="https://podminky.urs.cz/item/CS_URS_2024_01/741372831" TargetMode="External" /><Relationship Id="rId29" Type="http://schemas.openxmlformats.org/officeDocument/2006/relationships/hyperlink" Target="https://podminky.urs.cz/item/CS_URS_2024_01/741372821" TargetMode="External" /><Relationship Id="rId30" Type="http://schemas.openxmlformats.org/officeDocument/2006/relationships/hyperlink" Target="https://podminky.urs.cz/item/CS_URS_2024_01/741810002" TargetMode="External" /><Relationship Id="rId31" Type="http://schemas.openxmlformats.org/officeDocument/2006/relationships/hyperlink" Target="https://podminky.urs.cz/item/CS_URS_2024_01/741820011" TargetMode="External" /><Relationship Id="rId32" Type="http://schemas.openxmlformats.org/officeDocument/2006/relationships/hyperlink" Target="https://podminky.urs.cz/item/CS_URS_2024_01/741820102" TargetMode="External" /><Relationship Id="rId33" Type="http://schemas.openxmlformats.org/officeDocument/2006/relationships/hyperlink" Target="https://podminky.urs.cz/item/CS_URS_2024_01/998741201" TargetMode="External" /><Relationship Id="rId34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61044111" TargetMode="External" /><Relationship Id="rId2" Type="http://schemas.openxmlformats.org/officeDocument/2006/relationships/hyperlink" Target="https://podminky.urs.cz/item/CS_URS_2023_02/966001211" TargetMode="External" /><Relationship Id="rId3" Type="http://schemas.openxmlformats.org/officeDocument/2006/relationships/hyperlink" Target="https://podminky.urs.cz/item/CS_URS_2023_02/966001311" TargetMode="External" /><Relationship Id="rId4" Type="http://schemas.openxmlformats.org/officeDocument/2006/relationships/hyperlink" Target="https://podminky.urs.cz/item/CS_URS_2023_02/966006132" TargetMode="External" /><Relationship Id="rId5" Type="http://schemas.openxmlformats.org/officeDocument/2006/relationships/hyperlink" Target="https://podminky.urs.cz/item/CS_URS_2023_02/997231111" TargetMode="External" /><Relationship Id="rId6" Type="http://schemas.openxmlformats.org/officeDocument/2006/relationships/hyperlink" Target="https://podminky.urs.cz/item/CS_URS_2023_02/997231119" TargetMode="External" /><Relationship Id="rId7" Type="http://schemas.openxmlformats.org/officeDocument/2006/relationships/hyperlink" Target="https://podminky.urs.cz/item/CS_URS_2023_02/997231511" TargetMode="External" /><Relationship Id="rId8" Type="http://schemas.openxmlformats.org/officeDocument/2006/relationships/hyperlink" Target="https://podminky.urs.cz/item/CS_URS_2023_02/997013601" TargetMode="External" /><Relationship Id="rId9" Type="http://schemas.openxmlformats.org/officeDocument/2006/relationships/hyperlink" Target="https://podminky.urs.cz/item/CS_URS_2022_01/997013861" TargetMode="External" /><Relationship Id="rId10" Type="http://schemas.openxmlformats.org/officeDocument/2006/relationships/hyperlink" Target="https://podminky.urs.cz/item/CS_URS_2023_02/997013631" TargetMode="External" /><Relationship Id="rId11" Type="http://schemas.openxmlformats.org/officeDocument/2006/relationships/hyperlink" Target="https://podminky.urs.cz/item/CS_URS_2023_02/767996802" TargetMode="External" /><Relationship Id="rId12" Type="http://schemas.openxmlformats.org/officeDocument/2006/relationships/hyperlink" Target="https://podminky.urs.cz/item/CS_URS_2023_02/767996803" TargetMode="External" /><Relationship Id="rId13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1213701" TargetMode="External" /><Relationship Id="rId2" Type="http://schemas.openxmlformats.org/officeDocument/2006/relationships/hyperlink" Target="https://podminky.urs.cz/item/CS_URS_2023_02/167111101" TargetMode="External" /><Relationship Id="rId3" Type="http://schemas.openxmlformats.org/officeDocument/2006/relationships/hyperlink" Target="https://podminky.urs.cz/item/CS_URS_2023_02/162251101" TargetMode="External" /><Relationship Id="rId4" Type="http://schemas.openxmlformats.org/officeDocument/2006/relationships/hyperlink" Target="https://podminky.urs.cz/item/CS_URS_2023_02/162751117" TargetMode="External" /><Relationship Id="rId5" Type="http://schemas.openxmlformats.org/officeDocument/2006/relationships/hyperlink" Target="https://podminky.urs.cz/item/CS_URS_2023_02/162751119" TargetMode="External" /><Relationship Id="rId6" Type="http://schemas.openxmlformats.org/officeDocument/2006/relationships/hyperlink" Target="https://podminky.urs.cz/item/CS_URS_2023_02/171251201.1" TargetMode="External" /><Relationship Id="rId7" Type="http://schemas.openxmlformats.org/officeDocument/2006/relationships/hyperlink" Target="https://podminky.urs.cz/item/CS_URS_2023_02/171201231" TargetMode="External" /><Relationship Id="rId8" Type="http://schemas.openxmlformats.org/officeDocument/2006/relationships/hyperlink" Target="https://podminky.urs.cz/item/CS_URS_2023_02/215901101" TargetMode="External" /><Relationship Id="rId9" Type="http://schemas.openxmlformats.org/officeDocument/2006/relationships/hyperlink" Target="https://podminky.urs.cz/item/CS_URS_2023_02/271572211" TargetMode="External" /><Relationship Id="rId10" Type="http://schemas.openxmlformats.org/officeDocument/2006/relationships/hyperlink" Target="https://podminky.urs.cz/item/CS_URS_2023_02/275313511" TargetMode="External" /><Relationship Id="rId11" Type="http://schemas.openxmlformats.org/officeDocument/2006/relationships/hyperlink" Target="https://podminky.urs.cz/item/CS_URS_2023_02/275351121" TargetMode="External" /><Relationship Id="rId12" Type="http://schemas.openxmlformats.org/officeDocument/2006/relationships/hyperlink" Target="https://podminky.urs.cz/item/CS_URS_2023_02/275351122" TargetMode="External" /><Relationship Id="rId13" Type="http://schemas.openxmlformats.org/officeDocument/2006/relationships/hyperlink" Target="https://podminky.urs.cz/item/CS_URS_2023_02/998231411" TargetMode="External" /><Relationship Id="rId14" Type="http://schemas.openxmlformats.org/officeDocument/2006/relationships/hyperlink" Target="https://podminky.urs.cz/item/CS_URS_2023_02/131213701" TargetMode="External" /><Relationship Id="rId15" Type="http://schemas.openxmlformats.org/officeDocument/2006/relationships/hyperlink" Target="https://podminky.urs.cz/item/CS_URS_2023_02/167111101" TargetMode="External" /><Relationship Id="rId16" Type="http://schemas.openxmlformats.org/officeDocument/2006/relationships/hyperlink" Target="https://podminky.urs.cz/item/CS_URS_2023_02/162251101" TargetMode="External" /><Relationship Id="rId17" Type="http://schemas.openxmlformats.org/officeDocument/2006/relationships/hyperlink" Target="https://podminky.urs.cz/item/CS_URS_2023_02/162751117" TargetMode="External" /><Relationship Id="rId18" Type="http://schemas.openxmlformats.org/officeDocument/2006/relationships/hyperlink" Target="https://podminky.urs.cz/item/CS_URS_2023_02/162751119" TargetMode="External" /><Relationship Id="rId19" Type="http://schemas.openxmlformats.org/officeDocument/2006/relationships/hyperlink" Target="https://podminky.urs.cz/item/CS_URS_2023_02/171251201.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215901101" TargetMode="External" /><Relationship Id="rId22" Type="http://schemas.openxmlformats.org/officeDocument/2006/relationships/hyperlink" Target="https://podminky.urs.cz/item/CS_URS_2023_02/271572211" TargetMode="External" /><Relationship Id="rId23" Type="http://schemas.openxmlformats.org/officeDocument/2006/relationships/hyperlink" Target="https://podminky.urs.cz/item/CS_URS_2023_02/275313511" TargetMode="External" /><Relationship Id="rId24" Type="http://schemas.openxmlformats.org/officeDocument/2006/relationships/hyperlink" Target="https://podminky.urs.cz/item/CS_URS_2023_02/275351121" TargetMode="External" /><Relationship Id="rId25" Type="http://schemas.openxmlformats.org/officeDocument/2006/relationships/hyperlink" Target="https://podminky.urs.cz/item/CS_URS_2023_02/275351122" TargetMode="External" /><Relationship Id="rId26" Type="http://schemas.openxmlformats.org/officeDocument/2006/relationships/hyperlink" Target="https://podminky.urs.cz/item/CS_URS_2023_02/998231411" TargetMode="External" /><Relationship Id="rId27" Type="http://schemas.openxmlformats.org/officeDocument/2006/relationships/hyperlink" Target="https://podminky.urs.cz/item/CS_URS_2023_02/131213701" TargetMode="External" /><Relationship Id="rId28" Type="http://schemas.openxmlformats.org/officeDocument/2006/relationships/hyperlink" Target="https://podminky.urs.cz/item/CS_URS_2023_02/167111101" TargetMode="External" /><Relationship Id="rId29" Type="http://schemas.openxmlformats.org/officeDocument/2006/relationships/hyperlink" Target="https://podminky.urs.cz/item/CS_URS_2023_02/162251101" TargetMode="External" /><Relationship Id="rId30" Type="http://schemas.openxmlformats.org/officeDocument/2006/relationships/hyperlink" Target="https://podminky.urs.cz/item/CS_URS_2023_02/162751117" TargetMode="External" /><Relationship Id="rId31" Type="http://schemas.openxmlformats.org/officeDocument/2006/relationships/hyperlink" Target="https://podminky.urs.cz/item/CS_URS_2023_02/162751119" TargetMode="External" /><Relationship Id="rId32" Type="http://schemas.openxmlformats.org/officeDocument/2006/relationships/hyperlink" Target="https://podminky.urs.cz/item/CS_URS_2023_02/171251201.1" TargetMode="External" /><Relationship Id="rId33" Type="http://schemas.openxmlformats.org/officeDocument/2006/relationships/hyperlink" Target="https://podminky.urs.cz/item/CS_URS_2023_02/171201231" TargetMode="External" /><Relationship Id="rId34" Type="http://schemas.openxmlformats.org/officeDocument/2006/relationships/hyperlink" Target="https://podminky.urs.cz/item/CS_URS_2023_02/215901101" TargetMode="External" /><Relationship Id="rId35" Type="http://schemas.openxmlformats.org/officeDocument/2006/relationships/hyperlink" Target="https://podminky.urs.cz/item/CS_URS_2023_02/271572211" TargetMode="External" /><Relationship Id="rId36" Type="http://schemas.openxmlformats.org/officeDocument/2006/relationships/hyperlink" Target="https://podminky.urs.cz/item/CS_URS_2023_02/275313511" TargetMode="External" /><Relationship Id="rId37" Type="http://schemas.openxmlformats.org/officeDocument/2006/relationships/hyperlink" Target="https://podminky.urs.cz/item/CS_URS_2023_02/275351121" TargetMode="External" /><Relationship Id="rId38" Type="http://schemas.openxmlformats.org/officeDocument/2006/relationships/hyperlink" Target="https://podminky.urs.cz/item/CS_URS_2023_02/275351122" TargetMode="External" /><Relationship Id="rId39" Type="http://schemas.openxmlformats.org/officeDocument/2006/relationships/hyperlink" Target="https://podminky.urs.cz/item/CS_URS_2023_02/998231411" TargetMode="External" /><Relationship Id="rId40" Type="http://schemas.openxmlformats.org/officeDocument/2006/relationships/hyperlink" Target="https://podminky.urs.cz/item/CS_URS_2023_02/131213701" TargetMode="External" /><Relationship Id="rId41" Type="http://schemas.openxmlformats.org/officeDocument/2006/relationships/hyperlink" Target="https://podminky.urs.cz/item/CS_URS_2023_02/167111101" TargetMode="External" /><Relationship Id="rId42" Type="http://schemas.openxmlformats.org/officeDocument/2006/relationships/hyperlink" Target="https://podminky.urs.cz/item/CS_URS_2023_02/162251101" TargetMode="External" /><Relationship Id="rId43" Type="http://schemas.openxmlformats.org/officeDocument/2006/relationships/hyperlink" Target="https://podminky.urs.cz/item/CS_URS_2023_02/162751117" TargetMode="External" /><Relationship Id="rId44" Type="http://schemas.openxmlformats.org/officeDocument/2006/relationships/hyperlink" Target="https://podminky.urs.cz/item/CS_URS_2023_02/162751119" TargetMode="External" /><Relationship Id="rId45" Type="http://schemas.openxmlformats.org/officeDocument/2006/relationships/hyperlink" Target="https://podminky.urs.cz/item/CS_URS_2023_02/171251201.1" TargetMode="External" /><Relationship Id="rId46" Type="http://schemas.openxmlformats.org/officeDocument/2006/relationships/hyperlink" Target="https://podminky.urs.cz/item/CS_URS_2023_02/171201231" TargetMode="External" /><Relationship Id="rId47" Type="http://schemas.openxmlformats.org/officeDocument/2006/relationships/hyperlink" Target="https://podminky.urs.cz/item/CS_URS_2023_02/215901101" TargetMode="External" /><Relationship Id="rId48" Type="http://schemas.openxmlformats.org/officeDocument/2006/relationships/hyperlink" Target="https://podminky.urs.cz/item/CS_URS_2023_02/271572211" TargetMode="External" /><Relationship Id="rId49" Type="http://schemas.openxmlformats.org/officeDocument/2006/relationships/hyperlink" Target="https://podminky.urs.cz/item/CS_URS_2023_02/275313511" TargetMode="External" /><Relationship Id="rId50" Type="http://schemas.openxmlformats.org/officeDocument/2006/relationships/hyperlink" Target="https://podminky.urs.cz/item/CS_URS_2023_02/275351121" TargetMode="External" /><Relationship Id="rId51" Type="http://schemas.openxmlformats.org/officeDocument/2006/relationships/hyperlink" Target="https://podminky.urs.cz/item/CS_URS_2023_02/275351122" TargetMode="External" /><Relationship Id="rId52" Type="http://schemas.openxmlformats.org/officeDocument/2006/relationships/hyperlink" Target="https://podminky.urs.cz/item/CS_URS_2023_02/998231411" TargetMode="External" /><Relationship Id="rId53" Type="http://schemas.openxmlformats.org/officeDocument/2006/relationships/hyperlink" Target="https://podminky.urs.cz/item/CS_URS_2023_02/131213701" TargetMode="External" /><Relationship Id="rId54" Type="http://schemas.openxmlformats.org/officeDocument/2006/relationships/hyperlink" Target="https://podminky.urs.cz/item/CS_URS_2023_02/167111101" TargetMode="External" /><Relationship Id="rId55" Type="http://schemas.openxmlformats.org/officeDocument/2006/relationships/hyperlink" Target="https://podminky.urs.cz/item/CS_URS_2023_02/162251101" TargetMode="External" /><Relationship Id="rId56" Type="http://schemas.openxmlformats.org/officeDocument/2006/relationships/hyperlink" Target="https://podminky.urs.cz/item/CS_URS_2023_02/162751117" TargetMode="External" /><Relationship Id="rId57" Type="http://schemas.openxmlformats.org/officeDocument/2006/relationships/hyperlink" Target="https://podminky.urs.cz/item/CS_URS_2023_02/162751119" TargetMode="External" /><Relationship Id="rId58" Type="http://schemas.openxmlformats.org/officeDocument/2006/relationships/hyperlink" Target="https://podminky.urs.cz/item/CS_URS_2023_02/171251201.1" TargetMode="External" /><Relationship Id="rId59" Type="http://schemas.openxmlformats.org/officeDocument/2006/relationships/hyperlink" Target="https://podminky.urs.cz/item/CS_URS_2023_02/171201231" TargetMode="External" /><Relationship Id="rId60" Type="http://schemas.openxmlformats.org/officeDocument/2006/relationships/hyperlink" Target="https://podminky.urs.cz/item/CS_URS_2023_02/215901101" TargetMode="External" /><Relationship Id="rId61" Type="http://schemas.openxmlformats.org/officeDocument/2006/relationships/hyperlink" Target="https://podminky.urs.cz/item/CS_URS_2023_02/275313511" TargetMode="External" /><Relationship Id="rId62" Type="http://schemas.openxmlformats.org/officeDocument/2006/relationships/hyperlink" Target="https://podminky.urs.cz/item/CS_URS_2023_02/275351121" TargetMode="External" /><Relationship Id="rId63" Type="http://schemas.openxmlformats.org/officeDocument/2006/relationships/hyperlink" Target="https://podminky.urs.cz/item/CS_URS_2023_02/275351122" TargetMode="External" /><Relationship Id="rId64" Type="http://schemas.openxmlformats.org/officeDocument/2006/relationships/hyperlink" Target="https://podminky.urs.cz/item/CS_URS_2023_02/998231411" TargetMode="External" /><Relationship Id="rId65" Type="http://schemas.openxmlformats.org/officeDocument/2006/relationships/hyperlink" Target="https://podminky.urs.cz/item/CS_URS_2023_02/132212131" TargetMode="External" /><Relationship Id="rId66" Type="http://schemas.openxmlformats.org/officeDocument/2006/relationships/hyperlink" Target="https://podminky.urs.cz/item/CS_URS_2023_02/167111101" TargetMode="External" /><Relationship Id="rId67" Type="http://schemas.openxmlformats.org/officeDocument/2006/relationships/hyperlink" Target="https://podminky.urs.cz/item/CS_URS_2023_02/162251101" TargetMode="External" /><Relationship Id="rId68" Type="http://schemas.openxmlformats.org/officeDocument/2006/relationships/hyperlink" Target="https://podminky.urs.cz/item/CS_URS_2023_02/162751117" TargetMode="External" /><Relationship Id="rId69" Type="http://schemas.openxmlformats.org/officeDocument/2006/relationships/hyperlink" Target="https://podminky.urs.cz/item/CS_URS_2023_02/162751119" TargetMode="External" /><Relationship Id="rId70" Type="http://schemas.openxmlformats.org/officeDocument/2006/relationships/hyperlink" Target="https://podminky.urs.cz/item/CS_URS_2023_02/171251201.1" TargetMode="External" /><Relationship Id="rId71" Type="http://schemas.openxmlformats.org/officeDocument/2006/relationships/hyperlink" Target="https://podminky.urs.cz/item/CS_URS_2023_02/171201231" TargetMode="External" /><Relationship Id="rId72" Type="http://schemas.openxmlformats.org/officeDocument/2006/relationships/hyperlink" Target="https://podminky.urs.cz/item/CS_URS_2023_02/215901101" TargetMode="External" /><Relationship Id="rId73" Type="http://schemas.openxmlformats.org/officeDocument/2006/relationships/hyperlink" Target="https://podminky.urs.cz/item/CS_URS_2023_02/271572211" TargetMode="External" /><Relationship Id="rId74" Type="http://schemas.openxmlformats.org/officeDocument/2006/relationships/hyperlink" Target="https://podminky.urs.cz/item/CS_URS_2023_02/274313511" TargetMode="External" /><Relationship Id="rId75" Type="http://schemas.openxmlformats.org/officeDocument/2006/relationships/hyperlink" Target="https://podminky.urs.cz/item/CS_URS_2023_02/274351121" TargetMode="External" /><Relationship Id="rId76" Type="http://schemas.openxmlformats.org/officeDocument/2006/relationships/hyperlink" Target="https://podminky.urs.cz/item/CS_URS_2023_02/274351122" TargetMode="External" /><Relationship Id="rId77" Type="http://schemas.openxmlformats.org/officeDocument/2006/relationships/hyperlink" Target="https://podminky.urs.cz/item/CS_URS_2023_02/998231411" TargetMode="External" /><Relationship Id="rId78" Type="http://schemas.openxmlformats.org/officeDocument/2006/relationships/hyperlink" Target="https://podminky.urs.cz/item/CS_URS_2023_02/132212131" TargetMode="External" /><Relationship Id="rId79" Type="http://schemas.openxmlformats.org/officeDocument/2006/relationships/hyperlink" Target="https://podminky.urs.cz/item/CS_URS_2023_02/167111101" TargetMode="External" /><Relationship Id="rId80" Type="http://schemas.openxmlformats.org/officeDocument/2006/relationships/hyperlink" Target="https://podminky.urs.cz/item/CS_URS_2023_02/162251101" TargetMode="External" /><Relationship Id="rId81" Type="http://schemas.openxmlformats.org/officeDocument/2006/relationships/hyperlink" Target="https://podminky.urs.cz/item/CS_URS_2023_02/162751117" TargetMode="External" /><Relationship Id="rId82" Type="http://schemas.openxmlformats.org/officeDocument/2006/relationships/hyperlink" Target="https://podminky.urs.cz/item/CS_URS_2023_02/162751119" TargetMode="External" /><Relationship Id="rId83" Type="http://schemas.openxmlformats.org/officeDocument/2006/relationships/hyperlink" Target="https://podminky.urs.cz/item/CS_URS_2023_02/171251201.1" TargetMode="External" /><Relationship Id="rId84" Type="http://schemas.openxmlformats.org/officeDocument/2006/relationships/hyperlink" Target="https://podminky.urs.cz/item/CS_URS_2023_02/171201231" TargetMode="External" /><Relationship Id="rId85" Type="http://schemas.openxmlformats.org/officeDocument/2006/relationships/hyperlink" Target="https://podminky.urs.cz/item/CS_URS_2023_02/215901101" TargetMode="External" /><Relationship Id="rId86" Type="http://schemas.openxmlformats.org/officeDocument/2006/relationships/hyperlink" Target="https://podminky.urs.cz/item/CS_URS_2023_02/271572211" TargetMode="External" /><Relationship Id="rId87" Type="http://schemas.openxmlformats.org/officeDocument/2006/relationships/hyperlink" Target="https://podminky.urs.cz/item/CS_URS_2023_02/274313511" TargetMode="External" /><Relationship Id="rId88" Type="http://schemas.openxmlformats.org/officeDocument/2006/relationships/hyperlink" Target="https://podminky.urs.cz/item/CS_URS_2023_02/274351121" TargetMode="External" /><Relationship Id="rId89" Type="http://schemas.openxmlformats.org/officeDocument/2006/relationships/hyperlink" Target="https://podminky.urs.cz/item/CS_URS_2023_02/274351122" TargetMode="External" /><Relationship Id="rId90" Type="http://schemas.openxmlformats.org/officeDocument/2006/relationships/hyperlink" Target="https://podminky.urs.cz/item/CS_URS_2023_02/998231411" TargetMode="External" /><Relationship Id="rId91" Type="http://schemas.openxmlformats.org/officeDocument/2006/relationships/hyperlink" Target="https://podminky.urs.cz/item/CS_URS_2023_02/131213701" TargetMode="External" /><Relationship Id="rId92" Type="http://schemas.openxmlformats.org/officeDocument/2006/relationships/hyperlink" Target="https://podminky.urs.cz/item/CS_URS_2023_02/167111101" TargetMode="External" /><Relationship Id="rId93" Type="http://schemas.openxmlformats.org/officeDocument/2006/relationships/hyperlink" Target="https://podminky.urs.cz/item/CS_URS_2023_02/162251101" TargetMode="External" /><Relationship Id="rId94" Type="http://schemas.openxmlformats.org/officeDocument/2006/relationships/hyperlink" Target="https://podminky.urs.cz/item/CS_URS_2023_02/162751117" TargetMode="External" /><Relationship Id="rId95" Type="http://schemas.openxmlformats.org/officeDocument/2006/relationships/hyperlink" Target="https://podminky.urs.cz/item/CS_URS_2023_02/162751119" TargetMode="External" /><Relationship Id="rId96" Type="http://schemas.openxmlformats.org/officeDocument/2006/relationships/hyperlink" Target="https://podminky.urs.cz/item/CS_URS_2023_02/171251201.1" TargetMode="External" /><Relationship Id="rId97" Type="http://schemas.openxmlformats.org/officeDocument/2006/relationships/hyperlink" Target="https://podminky.urs.cz/item/CS_URS_2023_02/171201231" TargetMode="External" /><Relationship Id="rId98" Type="http://schemas.openxmlformats.org/officeDocument/2006/relationships/hyperlink" Target="https://podminky.urs.cz/item/CS_URS_2023_02/215901101" TargetMode="External" /><Relationship Id="rId99" Type="http://schemas.openxmlformats.org/officeDocument/2006/relationships/hyperlink" Target="https://podminky.urs.cz/item/CS_URS_2023_02/275313511" TargetMode="External" /><Relationship Id="rId100" Type="http://schemas.openxmlformats.org/officeDocument/2006/relationships/hyperlink" Target="https://podminky.urs.cz/item/CS_URS_2023_02/275351121" TargetMode="External" /><Relationship Id="rId101" Type="http://schemas.openxmlformats.org/officeDocument/2006/relationships/hyperlink" Target="https://podminky.urs.cz/item/CS_URS_2023_02/275351122" TargetMode="External" /><Relationship Id="rId102" Type="http://schemas.openxmlformats.org/officeDocument/2006/relationships/hyperlink" Target="https://podminky.urs.cz/item/CS_URS_2023_02/998231411" TargetMode="External" /><Relationship Id="rId103" Type="http://schemas.openxmlformats.org/officeDocument/2006/relationships/hyperlink" Target="https://podminky.urs.cz/item/CS_URS_2023_02/131213701" TargetMode="External" /><Relationship Id="rId104" Type="http://schemas.openxmlformats.org/officeDocument/2006/relationships/hyperlink" Target="https://podminky.urs.cz/item/CS_URS_2023_02/167111101" TargetMode="External" /><Relationship Id="rId105" Type="http://schemas.openxmlformats.org/officeDocument/2006/relationships/hyperlink" Target="https://podminky.urs.cz/item/CS_URS_2023_02/162251101" TargetMode="External" /><Relationship Id="rId106" Type="http://schemas.openxmlformats.org/officeDocument/2006/relationships/hyperlink" Target="https://podminky.urs.cz/item/CS_URS_2023_02/162751117" TargetMode="External" /><Relationship Id="rId107" Type="http://schemas.openxmlformats.org/officeDocument/2006/relationships/hyperlink" Target="https://podminky.urs.cz/item/CS_URS_2023_02/162751119" TargetMode="External" /><Relationship Id="rId108" Type="http://schemas.openxmlformats.org/officeDocument/2006/relationships/hyperlink" Target="https://podminky.urs.cz/item/CS_URS_2023_02/171251201.1" TargetMode="External" /><Relationship Id="rId109" Type="http://schemas.openxmlformats.org/officeDocument/2006/relationships/hyperlink" Target="https://podminky.urs.cz/item/CS_URS_2023_02/171201231" TargetMode="External" /><Relationship Id="rId110" Type="http://schemas.openxmlformats.org/officeDocument/2006/relationships/hyperlink" Target="https://podminky.urs.cz/item/CS_URS_2023_02/215901101" TargetMode="External" /><Relationship Id="rId111" Type="http://schemas.openxmlformats.org/officeDocument/2006/relationships/hyperlink" Target="https://podminky.urs.cz/item/CS_URS_2023_02/275313511" TargetMode="External" /><Relationship Id="rId112" Type="http://schemas.openxmlformats.org/officeDocument/2006/relationships/hyperlink" Target="https://podminky.urs.cz/item/CS_URS_2023_02/275351121" TargetMode="External" /><Relationship Id="rId113" Type="http://schemas.openxmlformats.org/officeDocument/2006/relationships/hyperlink" Target="https://podminky.urs.cz/item/CS_URS_2023_02/275351122" TargetMode="External" /><Relationship Id="rId114" Type="http://schemas.openxmlformats.org/officeDocument/2006/relationships/hyperlink" Target="https://podminky.urs.cz/item/CS_URS_2023_02/998231411" TargetMode="External" /><Relationship Id="rId11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2251102" TargetMode="External" /><Relationship Id="rId2" Type="http://schemas.openxmlformats.org/officeDocument/2006/relationships/hyperlink" Target="https://podminky.urs.cz/item/CS_URS_2023_02/133251101" TargetMode="External" /><Relationship Id="rId3" Type="http://schemas.openxmlformats.org/officeDocument/2006/relationships/hyperlink" Target="https://podminky.urs.cz/item/CS_URS_2023_02/162351103" TargetMode="External" /><Relationship Id="rId4" Type="http://schemas.openxmlformats.org/officeDocument/2006/relationships/hyperlink" Target="https://podminky.urs.cz/item/CS_URS_2023_02/162751117" TargetMode="External" /><Relationship Id="rId5" Type="http://schemas.openxmlformats.org/officeDocument/2006/relationships/hyperlink" Target="https://podminky.urs.cz/item/CS_URS_2023_02/167151101" TargetMode="External" /><Relationship Id="rId6" Type="http://schemas.openxmlformats.org/officeDocument/2006/relationships/hyperlink" Target="https://podminky.urs.cz/item/CS_URS_2023_02/171201231" TargetMode="External" /><Relationship Id="rId7" Type="http://schemas.openxmlformats.org/officeDocument/2006/relationships/hyperlink" Target="https://podminky.urs.cz/item/CS_URS_2023_02/171251201" TargetMode="External" /><Relationship Id="rId8" Type="http://schemas.openxmlformats.org/officeDocument/2006/relationships/hyperlink" Target="https://podminky.urs.cz/item/CS_URS_2023_02/174151101" TargetMode="External" /><Relationship Id="rId9" Type="http://schemas.openxmlformats.org/officeDocument/2006/relationships/hyperlink" Target="https://podminky.urs.cz/item/CS_URS_2023_02/175151101" TargetMode="External" /><Relationship Id="rId10" Type="http://schemas.openxmlformats.org/officeDocument/2006/relationships/hyperlink" Target="https://podminky.urs.cz/item/CS_URS_2023_02/451573111" TargetMode="External" /><Relationship Id="rId11" Type="http://schemas.openxmlformats.org/officeDocument/2006/relationships/hyperlink" Target="https://podminky.urs.cz/item/CS_URS_2023_02/452311141" TargetMode="External" /><Relationship Id="rId12" Type="http://schemas.openxmlformats.org/officeDocument/2006/relationships/hyperlink" Target="https://podminky.urs.cz/item/CS_URS_2023_02/871161211" TargetMode="External" /><Relationship Id="rId13" Type="http://schemas.openxmlformats.org/officeDocument/2006/relationships/hyperlink" Target="https://podminky.urs.cz/item/CS_URS_2023_02/877161101" TargetMode="External" /><Relationship Id="rId14" Type="http://schemas.openxmlformats.org/officeDocument/2006/relationships/hyperlink" Target="https://podminky.urs.cz/item/CS_URS_2023_02/899721111" TargetMode="External" /><Relationship Id="rId15" Type="http://schemas.openxmlformats.org/officeDocument/2006/relationships/hyperlink" Target="https://podminky.urs.cz/item/CS_URS_2023_02/899722113" TargetMode="External" /><Relationship Id="rId16" Type="http://schemas.openxmlformats.org/officeDocument/2006/relationships/hyperlink" Target="https://podminky.urs.cz/item/CS_URS_2023_02/998276101" TargetMode="External" /><Relationship Id="rId17" Type="http://schemas.openxmlformats.org/officeDocument/2006/relationships/hyperlink" Target="https://podminky.urs.cz/item/CS_URS_2023_02/722224115" TargetMode="External" /><Relationship Id="rId18" Type="http://schemas.openxmlformats.org/officeDocument/2006/relationships/hyperlink" Target="https://podminky.urs.cz/item/CS_URS_2023_02/722231202" TargetMode="External" /><Relationship Id="rId19" Type="http://schemas.openxmlformats.org/officeDocument/2006/relationships/hyperlink" Target="https://podminky.urs.cz/item/CS_URS_2023_02/722232044" TargetMode="External" /><Relationship Id="rId20" Type="http://schemas.openxmlformats.org/officeDocument/2006/relationships/hyperlink" Target="https://podminky.urs.cz/item/CS_URS_2023_02/722232045" TargetMode="External" /><Relationship Id="rId21" Type="http://schemas.openxmlformats.org/officeDocument/2006/relationships/hyperlink" Target="https://podminky.urs.cz/item/CS_URS_2023_02/722234265" TargetMode="External" /><Relationship Id="rId22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741122122" TargetMode="External" /><Relationship Id="rId2" Type="http://schemas.openxmlformats.org/officeDocument/2006/relationships/hyperlink" Target="https://podminky.urs.cz/item/CS_URS_2024_01/741124703" TargetMode="External" /><Relationship Id="rId3" Type="http://schemas.openxmlformats.org/officeDocument/2006/relationships/hyperlink" Target="https://podminky.urs.cz/item/CS_URS_2024_01/741120201" TargetMode="External" /><Relationship Id="rId4" Type="http://schemas.openxmlformats.org/officeDocument/2006/relationships/hyperlink" Target="https://podminky.urs.cz/item/CS_URS_2024_01/741132103" TargetMode="External" /><Relationship Id="rId5" Type="http://schemas.openxmlformats.org/officeDocument/2006/relationships/hyperlink" Target="https://podminky.urs.cz/item/CS_URS_2024_01/741420022" TargetMode="External" /><Relationship Id="rId6" Type="http://schemas.openxmlformats.org/officeDocument/2006/relationships/hyperlink" Target="https://podminky.urs.cz/item/CS_URS_2024_01/741410041" TargetMode="External" /><Relationship Id="rId7" Type="http://schemas.openxmlformats.org/officeDocument/2006/relationships/hyperlink" Target="https://podminky.urs.cz/item/CS_URS_2024_01/210203901" TargetMode="External" /><Relationship Id="rId8" Type="http://schemas.openxmlformats.org/officeDocument/2006/relationships/hyperlink" Target="https://podminky.urs.cz/item/CS_URS_2024_01/210204011" TargetMode="External" /><Relationship Id="rId9" Type="http://schemas.openxmlformats.org/officeDocument/2006/relationships/hyperlink" Target="https://podminky.urs.cz/item/CS_URS_2024_01/210204201" TargetMode="External" /><Relationship Id="rId10" Type="http://schemas.openxmlformats.org/officeDocument/2006/relationships/hyperlink" Target="https://podminky.urs.cz/item/CS_URS_2024_01/741320041" TargetMode="External" /><Relationship Id="rId11" Type="http://schemas.openxmlformats.org/officeDocument/2006/relationships/hyperlink" Target="https://podminky.urs.cz/item/CS_URS_2024_01/460905211" TargetMode="External" /><Relationship Id="rId12" Type="http://schemas.openxmlformats.org/officeDocument/2006/relationships/hyperlink" Target="https://podminky.urs.cz/item/CS_URS_2024_01/741210002" TargetMode="External" /><Relationship Id="rId13" Type="http://schemas.openxmlformats.org/officeDocument/2006/relationships/hyperlink" Target="https://podminky.urs.cz/item/CS_URS_2024_01/460010024" TargetMode="External" /><Relationship Id="rId14" Type="http://schemas.openxmlformats.org/officeDocument/2006/relationships/hyperlink" Target="https://podminky.urs.cz/item/CS_URS_2024_01/460010025" TargetMode="External" /><Relationship Id="rId15" Type="http://schemas.openxmlformats.org/officeDocument/2006/relationships/hyperlink" Target="https://podminky.urs.cz/item/CS_URS_2024_01/460171172" TargetMode="External" /><Relationship Id="rId16" Type="http://schemas.openxmlformats.org/officeDocument/2006/relationships/hyperlink" Target="https://podminky.urs.cz/item/CS_URS_2024_01/460431182" TargetMode="External" /><Relationship Id="rId17" Type="http://schemas.openxmlformats.org/officeDocument/2006/relationships/hyperlink" Target="https://podminky.urs.cz/item/CS_URS_2024_01/460791213" TargetMode="External" /><Relationship Id="rId18" Type="http://schemas.openxmlformats.org/officeDocument/2006/relationships/hyperlink" Target="https://podminky.urs.cz/item/CS_URS_2024_01/460641112" TargetMode="External" /><Relationship Id="rId19" Type="http://schemas.openxmlformats.org/officeDocument/2006/relationships/hyperlink" Target="https://podminky.urs.cz/item/CS_URS_2024_01/460341113" TargetMode="External" /><Relationship Id="rId20" Type="http://schemas.openxmlformats.org/officeDocument/2006/relationships/hyperlink" Target="https://podminky.urs.cz/item/CS_URS_2024_01/460341121" TargetMode="External" /><Relationship Id="rId21" Type="http://schemas.openxmlformats.org/officeDocument/2006/relationships/hyperlink" Target="https://podminky.urs.cz/item/CS_URS_2024_01/460361111" TargetMode="External" /><Relationship Id="rId22" Type="http://schemas.openxmlformats.org/officeDocument/2006/relationships/hyperlink" Target="https://podminky.urs.cz/item/CS_URS_2024_01/741810002" TargetMode="External" /><Relationship Id="rId23" Type="http://schemas.openxmlformats.org/officeDocument/2006/relationships/hyperlink" Target="https://podminky.urs.cz/item/CS_URS_2024_01/741820011" TargetMode="External" /><Relationship Id="rId24" Type="http://schemas.openxmlformats.org/officeDocument/2006/relationships/hyperlink" Target="https://podminky.urs.cz/item/CS_URS_2024_01/741820102" TargetMode="External" /><Relationship Id="rId25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511" TargetMode="External" /><Relationship Id="rId2" Type="http://schemas.openxmlformats.org/officeDocument/2006/relationships/hyperlink" Target="https://podminky.urs.cz/item/CS_URS_2023_02/113107172" TargetMode="External" /><Relationship Id="rId3" Type="http://schemas.openxmlformats.org/officeDocument/2006/relationships/hyperlink" Target="https://podminky.urs.cz/item/CS_URS_2023_02/113107232" TargetMode="External" /><Relationship Id="rId4" Type="http://schemas.openxmlformats.org/officeDocument/2006/relationships/hyperlink" Target="https://podminky.urs.cz/item/CS_URS_2023_02/113154112" TargetMode="External" /><Relationship Id="rId5" Type="http://schemas.openxmlformats.org/officeDocument/2006/relationships/hyperlink" Target="https://podminky.urs.cz/item/CS_URS_2023_02/113202111" TargetMode="External" /><Relationship Id="rId6" Type="http://schemas.openxmlformats.org/officeDocument/2006/relationships/hyperlink" Target="https://podminky.urs.cz/item/CS_URS_2023_02/122251101" TargetMode="External" /><Relationship Id="rId7" Type="http://schemas.openxmlformats.org/officeDocument/2006/relationships/hyperlink" Target="https://podminky.urs.cz/item/CS_URS_2023_02/122251103" TargetMode="External" /><Relationship Id="rId8" Type="http://schemas.openxmlformats.org/officeDocument/2006/relationships/hyperlink" Target="https://podminky.urs.cz/item/CS_URS_2023_02/122251104" TargetMode="External" /><Relationship Id="rId9" Type="http://schemas.openxmlformats.org/officeDocument/2006/relationships/hyperlink" Target="https://podminky.urs.cz/item/CS_URS_2023_02/162751117" TargetMode="External" /><Relationship Id="rId10" Type="http://schemas.openxmlformats.org/officeDocument/2006/relationships/hyperlink" Target="https://podminky.urs.cz/item/CS_URS_2023_02/162751119" TargetMode="External" /><Relationship Id="rId11" Type="http://schemas.openxmlformats.org/officeDocument/2006/relationships/hyperlink" Target="https://podminky.urs.cz/item/CS_URS_2023_02/167151111" TargetMode="External" /><Relationship Id="rId12" Type="http://schemas.openxmlformats.org/officeDocument/2006/relationships/hyperlink" Target="https://podminky.urs.cz/item/CS_URS_2023_02/171251201" TargetMode="External" /><Relationship Id="rId13" Type="http://schemas.openxmlformats.org/officeDocument/2006/relationships/hyperlink" Target="https://podminky.urs.cz/item/CS_URS_2023_02/171201221" TargetMode="External" /><Relationship Id="rId14" Type="http://schemas.openxmlformats.org/officeDocument/2006/relationships/hyperlink" Target="https://podminky.urs.cz/item/CS_URS_2023_02/997221571" TargetMode="External" /><Relationship Id="rId15" Type="http://schemas.openxmlformats.org/officeDocument/2006/relationships/hyperlink" Target="https://podminky.urs.cz/item/CS_URS_2023_02/997221579" TargetMode="External" /><Relationship Id="rId16" Type="http://schemas.openxmlformats.org/officeDocument/2006/relationships/hyperlink" Target="https://podminky.urs.cz/item/CS_URS_2023_02/997221612" TargetMode="External" /><Relationship Id="rId17" Type="http://schemas.openxmlformats.org/officeDocument/2006/relationships/hyperlink" Target="https://podminky.urs.cz/item/CS_URS_2023_02/997221615" TargetMode="External" /><Relationship Id="rId18" Type="http://schemas.openxmlformats.org/officeDocument/2006/relationships/hyperlink" Target="https://podminky.urs.cz/item/CS_URS_2023_02/997221645" TargetMode="External" /><Relationship Id="rId19" Type="http://schemas.openxmlformats.org/officeDocument/2006/relationships/hyperlink" Target="https://podminky.urs.cz/item/CS_URS_2023_02/997221655" TargetMode="External" /><Relationship Id="rId20" Type="http://schemas.openxmlformats.org/officeDocument/2006/relationships/hyperlink" Target="https://podminky.urs.cz/item/CS_URS_2023_02/997221861" TargetMode="External" /><Relationship Id="rId21" Type="http://schemas.openxmlformats.org/officeDocument/2006/relationships/hyperlink" Target="https://podminky.urs.cz/item/CS_URS_2023_02/997221873" TargetMode="External" /><Relationship Id="rId22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98271301" TargetMode="External" /><Relationship Id="rId2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1212211" TargetMode="External" /><Relationship Id="rId2" Type="http://schemas.openxmlformats.org/officeDocument/2006/relationships/hyperlink" Target="https://podminky.urs.cz/item/CS_URS_2023_02/111212351" TargetMode="External" /><Relationship Id="rId3" Type="http://schemas.openxmlformats.org/officeDocument/2006/relationships/hyperlink" Target="https://podminky.urs.cz/item/CS_URS_2023_02/112151312" TargetMode="External" /><Relationship Id="rId4" Type="http://schemas.openxmlformats.org/officeDocument/2006/relationships/hyperlink" Target="https://podminky.urs.cz/item/CS_URS_2023_02/112151313" TargetMode="External" /><Relationship Id="rId5" Type="http://schemas.openxmlformats.org/officeDocument/2006/relationships/hyperlink" Target="https://podminky.urs.cz/item/CS_URS_2023_02/112201112" TargetMode="External" /><Relationship Id="rId6" Type="http://schemas.openxmlformats.org/officeDocument/2006/relationships/hyperlink" Target="https://podminky.urs.cz/item/CS_URS_2023_02/112201113" TargetMode="External" /><Relationship Id="rId7" Type="http://schemas.openxmlformats.org/officeDocument/2006/relationships/hyperlink" Target="https://podminky.urs.cz/item/CS_URS_2023_02/162201405" TargetMode="External" /><Relationship Id="rId8" Type="http://schemas.openxmlformats.org/officeDocument/2006/relationships/hyperlink" Target="https://podminky.urs.cz/item/CS_URS_2023_02/162201402" TargetMode="External" /><Relationship Id="rId9" Type="http://schemas.openxmlformats.org/officeDocument/2006/relationships/hyperlink" Target="https://podminky.urs.cz/item/CS_URS_2023_02/162201415" TargetMode="External" /><Relationship Id="rId10" Type="http://schemas.openxmlformats.org/officeDocument/2006/relationships/hyperlink" Target="https://podminky.urs.cz/item/CS_URS_2023_02/162201416" TargetMode="External" /><Relationship Id="rId11" Type="http://schemas.openxmlformats.org/officeDocument/2006/relationships/hyperlink" Target="https://podminky.urs.cz/item/CS_URS_2023_02/162201421" TargetMode="External" /><Relationship Id="rId12" Type="http://schemas.openxmlformats.org/officeDocument/2006/relationships/hyperlink" Target="https://podminky.urs.cz/item/CS_URS_2023_02/162201422" TargetMode="External" /><Relationship Id="rId13" Type="http://schemas.openxmlformats.org/officeDocument/2006/relationships/hyperlink" Target="https://podminky.urs.cz/item/CS_URS_2023_02/162301941" TargetMode="External" /><Relationship Id="rId14" Type="http://schemas.openxmlformats.org/officeDocument/2006/relationships/hyperlink" Target="https://podminky.urs.cz/item/CS_URS_2023_02/162301942" TargetMode="External" /><Relationship Id="rId15" Type="http://schemas.openxmlformats.org/officeDocument/2006/relationships/hyperlink" Target="https://podminky.urs.cz/item/CS_URS_2023_02/162301961" TargetMode="External" /><Relationship Id="rId16" Type="http://schemas.openxmlformats.org/officeDocument/2006/relationships/hyperlink" Target="https://podminky.urs.cz/item/CS_URS_2023_02/162301962" TargetMode="External" /><Relationship Id="rId17" Type="http://schemas.openxmlformats.org/officeDocument/2006/relationships/hyperlink" Target="https://podminky.urs.cz/item/CS_URS_2023_02/162301971" TargetMode="External" /><Relationship Id="rId18" Type="http://schemas.openxmlformats.org/officeDocument/2006/relationships/hyperlink" Target="https://podminky.urs.cz/item/CS_URS_2023_02/162301972" TargetMode="External" /><Relationship Id="rId19" Type="http://schemas.openxmlformats.org/officeDocument/2006/relationships/hyperlink" Target="https://podminky.urs.cz/item/CS_URS_2023_02/162301501" TargetMode="External" /><Relationship Id="rId20" Type="http://schemas.openxmlformats.org/officeDocument/2006/relationships/hyperlink" Target="https://podminky.urs.cz/item/CS_URS_2023_02/162301981" TargetMode="External" /><Relationship Id="rId21" Type="http://schemas.openxmlformats.org/officeDocument/2006/relationships/hyperlink" Target="https://podminky.urs.cz/item/CS_URS_2023_02/174211201" TargetMode="External" /><Relationship Id="rId22" Type="http://schemas.openxmlformats.org/officeDocument/2006/relationships/hyperlink" Target="https://podminky.urs.cz/item/CS_URS_2023_02/174211202" TargetMode="External" /><Relationship Id="rId23" Type="http://schemas.openxmlformats.org/officeDocument/2006/relationships/hyperlink" Target="https://podminky.urs.cz/item/CS_URS_2023_02/184803113" TargetMode="External" /><Relationship Id="rId24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3106613" TargetMode="External" /><Relationship Id="rId2" Type="http://schemas.openxmlformats.org/officeDocument/2006/relationships/hyperlink" Target="https://podminky.urs.cz/item/CS_URS_2023_02/184501131" TargetMode="External" /><Relationship Id="rId3" Type="http://schemas.openxmlformats.org/officeDocument/2006/relationships/hyperlink" Target="https://podminky.urs.cz/item/CS_URS_2023_02/184503131" TargetMode="External" /><Relationship Id="rId4" Type="http://schemas.openxmlformats.org/officeDocument/2006/relationships/hyperlink" Target="https://podminky.urs.cz/item/CS_URS_2023_02/184813211" TargetMode="External" /><Relationship Id="rId5" Type="http://schemas.openxmlformats.org/officeDocument/2006/relationships/hyperlink" Target="https://podminky.urs.cz/item/CS_URS_2023_02/184813251" TargetMode="External" /><Relationship Id="rId6" Type="http://schemas.openxmlformats.org/officeDocument/2006/relationships/hyperlink" Target="https://podminky.urs.cz/item/CS_URS_2023_02/184818241" TargetMode="External" /><Relationship Id="rId7" Type="http://schemas.openxmlformats.org/officeDocument/2006/relationships/hyperlink" Target="https://podminky.urs.cz/item/CS_URS_2023_02/119003227" TargetMode="External" /><Relationship Id="rId8" Type="http://schemas.openxmlformats.org/officeDocument/2006/relationships/hyperlink" Target="https://podminky.urs.cz/item/CS_URS_2023_02/119003228" TargetMode="External" /><Relationship Id="rId9" Type="http://schemas.openxmlformats.org/officeDocument/2006/relationships/hyperlink" Target="https://podminky.urs.cz/item/CS_URS_2023_02/998231411" TargetMode="External" /><Relationship Id="rId10" Type="http://schemas.openxmlformats.org/officeDocument/2006/relationships/hyperlink" Target="https://podminky.urs.cz/item/CS_URS_2023_02/998232110" TargetMode="External" /><Relationship Id="rId11" Type="http://schemas.openxmlformats.org/officeDocument/2006/relationships/hyperlink" Target="https://podminky.urs.cz/item/CS_URS_2023_02/998232124" TargetMode="External" /><Relationship Id="rId12" Type="http://schemas.openxmlformats.org/officeDocument/2006/relationships/hyperlink" Target="https://podminky.urs.cz/item/CS_URS_2023_02/998232125" TargetMode="External" /><Relationship Id="rId13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121" TargetMode="External" /><Relationship Id="rId2" Type="http://schemas.openxmlformats.org/officeDocument/2006/relationships/hyperlink" Target="https://podminky.urs.cz/item/CS_URS_2023_02/121151113" TargetMode="External" /><Relationship Id="rId3" Type="http://schemas.openxmlformats.org/officeDocument/2006/relationships/hyperlink" Target="https://podminky.urs.cz/item/CS_URS_2023_02/121151123" TargetMode="External" /><Relationship Id="rId4" Type="http://schemas.openxmlformats.org/officeDocument/2006/relationships/hyperlink" Target="https://podminky.urs.cz/item/CS_URS_2023_02/131213701" TargetMode="External" /><Relationship Id="rId5" Type="http://schemas.openxmlformats.org/officeDocument/2006/relationships/hyperlink" Target="https://podminky.urs.cz/item/CS_URS_2023_02/162211311" TargetMode="External" /><Relationship Id="rId6" Type="http://schemas.openxmlformats.org/officeDocument/2006/relationships/hyperlink" Target="https://podminky.urs.cz/item/CS_URS_2023_02/162211319" TargetMode="External" /><Relationship Id="rId7" Type="http://schemas.openxmlformats.org/officeDocument/2006/relationships/hyperlink" Target="https://podminky.urs.cz/item/CS_URS_2023_02/167111101" TargetMode="External" /><Relationship Id="rId8" Type="http://schemas.openxmlformats.org/officeDocument/2006/relationships/hyperlink" Target="https://podminky.urs.cz/item/CS_URS_2023_02/162351103" TargetMode="External" /><Relationship Id="rId9" Type="http://schemas.openxmlformats.org/officeDocument/2006/relationships/hyperlink" Target="https://podminky.urs.cz/item/CS_URS_2023_02/167151101" TargetMode="External" /><Relationship Id="rId10" Type="http://schemas.openxmlformats.org/officeDocument/2006/relationships/hyperlink" Target="https://podminky.urs.cz/item/CS_URS_2023_02/167151111" TargetMode="External" /><Relationship Id="rId11" Type="http://schemas.openxmlformats.org/officeDocument/2006/relationships/hyperlink" Target="https://podminky.urs.cz/item/CS_URS_2023_02/171251201" TargetMode="External" /><Relationship Id="rId12" Type="http://schemas.openxmlformats.org/officeDocument/2006/relationships/hyperlink" Target="https://podminky.urs.cz/item/CS_URS_2023_02/181912111" TargetMode="External" /><Relationship Id="rId13" Type="http://schemas.openxmlformats.org/officeDocument/2006/relationships/hyperlink" Target="https://podminky.urs.cz/item/CS_URS_2023_02/619996135" TargetMode="External" /><Relationship Id="rId14" Type="http://schemas.openxmlformats.org/officeDocument/2006/relationships/hyperlink" Target="https://podminky.urs.cz/item/CS_URS_2023_02/619996145" TargetMode="External" /><Relationship Id="rId15" Type="http://schemas.openxmlformats.org/officeDocument/2006/relationships/hyperlink" Target="https://podminky.urs.cz/item/CS_URS_2023_02/961044111" TargetMode="External" /><Relationship Id="rId16" Type="http://schemas.openxmlformats.org/officeDocument/2006/relationships/hyperlink" Target="https://podminky.urs.cz/item/CS_URS_2023_02/997221141" TargetMode="External" /><Relationship Id="rId17" Type="http://schemas.openxmlformats.org/officeDocument/2006/relationships/hyperlink" Target="https://podminky.urs.cz/item/CS_URS_2023_02/997221151" TargetMode="External" /><Relationship Id="rId18" Type="http://schemas.openxmlformats.org/officeDocument/2006/relationships/hyperlink" Target="https://podminky.urs.cz/item/CS_URS_2023_02/997221571" TargetMode="External" /><Relationship Id="rId19" Type="http://schemas.openxmlformats.org/officeDocument/2006/relationships/hyperlink" Target="https://podminky.urs.cz/item/CS_URS_2023_02/997221579" TargetMode="External" /><Relationship Id="rId20" Type="http://schemas.openxmlformats.org/officeDocument/2006/relationships/hyperlink" Target="https://podminky.urs.cz/item/CS_URS_2023_02/997221612" TargetMode="External" /><Relationship Id="rId21" Type="http://schemas.openxmlformats.org/officeDocument/2006/relationships/hyperlink" Target="https://podminky.urs.cz/item/CS_URS_2023_02/997221615" TargetMode="External" /><Relationship Id="rId22" Type="http://schemas.openxmlformats.org/officeDocument/2006/relationships/hyperlink" Target="https://podminky.urs.cz/item/CS_URS_2023_02/997221655" TargetMode="External" /><Relationship Id="rId23" Type="http://schemas.openxmlformats.org/officeDocument/2006/relationships/hyperlink" Target="https://podminky.urs.cz/item/CS_URS_2023_02/997013811" TargetMode="External" /><Relationship Id="rId24" Type="http://schemas.openxmlformats.org/officeDocument/2006/relationships/hyperlink" Target="https://podminky.urs.cz/item/CS_URS_2023_02/997013814" TargetMode="External" /><Relationship Id="rId25" Type="http://schemas.openxmlformats.org/officeDocument/2006/relationships/hyperlink" Target="https://podminky.urs.cz/item/CS_URS_2023_02/998231411" TargetMode="External" /><Relationship Id="rId26" Type="http://schemas.openxmlformats.org/officeDocument/2006/relationships/hyperlink" Target="https://podminky.urs.cz/item/CS_URS_2023_02/998231431" TargetMode="External" /><Relationship Id="rId27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4852233" TargetMode="External" /><Relationship Id="rId2" Type="http://schemas.openxmlformats.org/officeDocument/2006/relationships/hyperlink" Target="https://podminky.urs.cz/item/CS_URS_2023_02/181912112" TargetMode="External" /><Relationship Id="rId3" Type="http://schemas.openxmlformats.org/officeDocument/2006/relationships/hyperlink" Target="https://podminky.urs.cz/item/CS_URS_2023_02/998229111" TargetMode="External" /><Relationship Id="rId4" Type="http://schemas.openxmlformats.org/officeDocument/2006/relationships/hyperlink" Target="https://podminky.urs.cz/item/CS_URS_2023_02/181912112" TargetMode="External" /><Relationship Id="rId5" Type="http://schemas.openxmlformats.org/officeDocument/2006/relationships/hyperlink" Target="https://podminky.urs.cz/item/CS_URS_2023_02/998229111" TargetMode="External" /><Relationship Id="rId6" Type="http://schemas.openxmlformats.org/officeDocument/2006/relationships/hyperlink" Target="https://podminky.urs.cz/item/CS_URS_2023_02/181912112" TargetMode="External" /><Relationship Id="rId7" Type="http://schemas.openxmlformats.org/officeDocument/2006/relationships/hyperlink" Target="https://podminky.urs.cz/item/CS_URS_2023_02/998231411" TargetMode="External" /><Relationship Id="rId8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1213701" TargetMode="External" /><Relationship Id="rId2" Type="http://schemas.openxmlformats.org/officeDocument/2006/relationships/hyperlink" Target="https://podminky.urs.cz/item/CS_URS_2023_02/162211311" TargetMode="External" /><Relationship Id="rId3" Type="http://schemas.openxmlformats.org/officeDocument/2006/relationships/hyperlink" Target="https://podminky.urs.cz/item/CS_URS_2023_02/162751117" TargetMode="External" /><Relationship Id="rId4" Type="http://schemas.openxmlformats.org/officeDocument/2006/relationships/hyperlink" Target="https://podminky.urs.cz/item/CS_URS_2023_02/162751119" TargetMode="External" /><Relationship Id="rId5" Type="http://schemas.openxmlformats.org/officeDocument/2006/relationships/hyperlink" Target="https://podminky.urs.cz/item/CS_URS_2023_02/167111101" TargetMode="External" /><Relationship Id="rId6" Type="http://schemas.openxmlformats.org/officeDocument/2006/relationships/hyperlink" Target="https://podminky.urs.cz/item/CS_URS_2023_02/171251201" TargetMode="External" /><Relationship Id="rId7" Type="http://schemas.openxmlformats.org/officeDocument/2006/relationships/hyperlink" Target="https://podminky.urs.cz/item/CS_URS_2023_02/171201221" TargetMode="External" /><Relationship Id="rId8" Type="http://schemas.openxmlformats.org/officeDocument/2006/relationships/hyperlink" Target="https://podminky.urs.cz/item/CS_URS_2023_02/174111101" TargetMode="External" /><Relationship Id="rId9" Type="http://schemas.openxmlformats.org/officeDocument/2006/relationships/hyperlink" Target="https://podminky.urs.cz/item/CS_URS_2023_02/936001001" TargetMode="External" /><Relationship Id="rId10" Type="http://schemas.openxmlformats.org/officeDocument/2006/relationships/hyperlink" Target="https://podminky.urs.cz/item/CS_URS_2023_02/936001001" TargetMode="External" /><Relationship Id="rId11" Type="http://schemas.openxmlformats.org/officeDocument/2006/relationships/hyperlink" Target="https://podminky.urs.cz/item/CS_URS_2023_02/998231411" TargetMode="External" /><Relationship Id="rId12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1111111" TargetMode="External" /><Relationship Id="rId2" Type="http://schemas.openxmlformats.org/officeDocument/2006/relationships/hyperlink" Target="https://podminky.urs.cz/item/CS_URS_2022_01/184802111" TargetMode="External" /><Relationship Id="rId3" Type="http://schemas.openxmlformats.org/officeDocument/2006/relationships/hyperlink" Target="https://podminky.urs.cz/item/CS_URS_2023_02/181411131" TargetMode="External" /><Relationship Id="rId4" Type="http://schemas.openxmlformats.org/officeDocument/2006/relationships/hyperlink" Target="https://podminky.urs.cz/item/CS_URS_2022_01/184802611" TargetMode="External" /><Relationship Id="rId5" Type="http://schemas.openxmlformats.org/officeDocument/2006/relationships/hyperlink" Target="https://podminky.urs.cz/item/CS_URS_2023_02/183451311" TargetMode="External" /><Relationship Id="rId6" Type="http://schemas.openxmlformats.org/officeDocument/2006/relationships/hyperlink" Target="https://podminky.urs.cz/item/CS_URS_2023_02/183451411" TargetMode="External" /><Relationship Id="rId7" Type="http://schemas.openxmlformats.org/officeDocument/2006/relationships/hyperlink" Target="https://podminky.urs.cz/item/CS_URS_2023_02/111151121" TargetMode="External" /><Relationship Id="rId8" Type="http://schemas.openxmlformats.org/officeDocument/2006/relationships/hyperlink" Target="https://podminky.urs.cz/item/CS_URS_2023_02/185802113" TargetMode="External" /><Relationship Id="rId9" Type="http://schemas.openxmlformats.org/officeDocument/2006/relationships/hyperlink" Target="https://podminky.urs.cz/item/CS_URS_2023_02/185802113" TargetMode="External" /><Relationship Id="rId10" Type="http://schemas.openxmlformats.org/officeDocument/2006/relationships/hyperlink" Target="https://podminky.urs.cz/item/CS_URS_2023_02/185803111" TargetMode="External" /><Relationship Id="rId11" Type="http://schemas.openxmlformats.org/officeDocument/2006/relationships/hyperlink" Target="https://podminky.urs.cz/item/CS_URS_2023_02/185803211" TargetMode="External" /><Relationship Id="rId12" Type="http://schemas.openxmlformats.org/officeDocument/2006/relationships/hyperlink" Target="https://podminky.urs.cz/item/CS_URS_2023_02/185804215" TargetMode="External" /><Relationship Id="rId13" Type="http://schemas.openxmlformats.org/officeDocument/2006/relationships/hyperlink" Target="https://podminky.urs.cz/item/CS_URS_2023_02/185808521" TargetMode="External" /><Relationship Id="rId14" Type="http://schemas.openxmlformats.org/officeDocument/2006/relationships/hyperlink" Target="https://podminky.urs.cz/item/CS_URS_2023_02/185811211" TargetMode="External" /><Relationship Id="rId15" Type="http://schemas.openxmlformats.org/officeDocument/2006/relationships/hyperlink" Target="https://podminky.urs.cz/item/CS_URS_2023_02/185804312" TargetMode="External" /><Relationship Id="rId16" Type="http://schemas.openxmlformats.org/officeDocument/2006/relationships/hyperlink" Target="https://podminky.urs.cz/item/CS_URS_2023_02/185851121" TargetMode="External" /><Relationship Id="rId17" Type="http://schemas.openxmlformats.org/officeDocument/2006/relationships/hyperlink" Target="https://podminky.urs.cz/item/CS_URS_2023_02/185851129" TargetMode="External" /><Relationship Id="rId18" Type="http://schemas.openxmlformats.org/officeDocument/2006/relationships/hyperlink" Target="https://podminky.urs.cz/item/CS_URS_2023_02/998231411" TargetMode="External" /><Relationship Id="rId19" Type="http://schemas.openxmlformats.org/officeDocument/2006/relationships/hyperlink" Target="https://podminky.urs.cz/item/CS_URS_2023_02/998231431" TargetMode="External" /><Relationship Id="rId20" Type="http://schemas.openxmlformats.org/officeDocument/2006/relationships/hyperlink" Target="https://podminky.urs.cz/item/CS_URS_2023_02/181111111" TargetMode="External" /><Relationship Id="rId21" Type="http://schemas.openxmlformats.org/officeDocument/2006/relationships/hyperlink" Target="https://podminky.urs.cz/item/CS_URS_2022_01/184802111" TargetMode="External" /><Relationship Id="rId22" Type="http://schemas.openxmlformats.org/officeDocument/2006/relationships/hyperlink" Target="https://podminky.urs.cz/item/CS_URS_2023_02/181411121" TargetMode="External" /><Relationship Id="rId23" Type="http://schemas.openxmlformats.org/officeDocument/2006/relationships/hyperlink" Target="https://podminky.urs.cz/item/CS_URS_2023_02/185802113" TargetMode="External" /><Relationship Id="rId24" Type="http://schemas.openxmlformats.org/officeDocument/2006/relationships/hyperlink" Target="https://podminky.urs.cz/item/CS_URS_2023_02/185802113" TargetMode="External" /><Relationship Id="rId25" Type="http://schemas.openxmlformats.org/officeDocument/2006/relationships/hyperlink" Target="https://podminky.urs.cz/item/CS_URS_2023_02/111151121" TargetMode="External" /><Relationship Id="rId26" Type="http://schemas.openxmlformats.org/officeDocument/2006/relationships/hyperlink" Target="https://podminky.urs.cz/item/CS_URS_2023_02/185803211" TargetMode="External" /><Relationship Id="rId27" Type="http://schemas.openxmlformats.org/officeDocument/2006/relationships/hyperlink" Target="https://podminky.urs.cz/item/CS_URS_2023_02/185808521" TargetMode="External" /><Relationship Id="rId28" Type="http://schemas.openxmlformats.org/officeDocument/2006/relationships/hyperlink" Target="https://podminky.urs.cz/item/CS_URS_2023_02/185811211" TargetMode="External" /><Relationship Id="rId29" Type="http://schemas.openxmlformats.org/officeDocument/2006/relationships/hyperlink" Target="https://podminky.urs.cz/item/CS_URS_2023_02/185804312" TargetMode="External" /><Relationship Id="rId30" Type="http://schemas.openxmlformats.org/officeDocument/2006/relationships/hyperlink" Target="https://podminky.urs.cz/item/CS_URS_2023_02/185851121" TargetMode="External" /><Relationship Id="rId31" Type="http://schemas.openxmlformats.org/officeDocument/2006/relationships/hyperlink" Target="https://podminky.urs.cz/item/CS_URS_2023_02/185851129" TargetMode="External" /><Relationship Id="rId32" Type="http://schemas.openxmlformats.org/officeDocument/2006/relationships/hyperlink" Target="https://podminky.urs.cz/item/CS_URS_2023_02/998231411" TargetMode="External" /><Relationship Id="rId33" Type="http://schemas.openxmlformats.org/officeDocument/2006/relationships/hyperlink" Target="https://podminky.urs.cz/item/CS_URS_2023_02/998231431" TargetMode="External" /><Relationship Id="rId34" Type="http://schemas.openxmlformats.org/officeDocument/2006/relationships/hyperlink" Target="https://podminky.urs.cz/item/CS_URS_2023_02/181111111" TargetMode="External" /><Relationship Id="rId35" Type="http://schemas.openxmlformats.org/officeDocument/2006/relationships/hyperlink" Target="https://podminky.urs.cz/item/CS_URS_2022_01/184802111" TargetMode="External" /><Relationship Id="rId36" Type="http://schemas.openxmlformats.org/officeDocument/2006/relationships/hyperlink" Target="https://podminky.urs.cz/item/CS_URS_2023_02/181411121" TargetMode="External" /><Relationship Id="rId37" Type="http://schemas.openxmlformats.org/officeDocument/2006/relationships/hyperlink" Target="https://podminky.urs.cz/item/CS_URS_2022_01/184802611" TargetMode="External" /><Relationship Id="rId38" Type="http://schemas.openxmlformats.org/officeDocument/2006/relationships/hyperlink" Target="https://podminky.urs.cz/item/CS_URS_2023_02/183451311" TargetMode="External" /><Relationship Id="rId39" Type="http://schemas.openxmlformats.org/officeDocument/2006/relationships/hyperlink" Target="https://podminky.urs.cz/item/CS_URS_2023_02/183451411" TargetMode="External" /><Relationship Id="rId40" Type="http://schemas.openxmlformats.org/officeDocument/2006/relationships/hyperlink" Target="https://podminky.urs.cz/item/CS_URS_2023_02/185803211" TargetMode="External" /><Relationship Id="rId41" Type="http://schemas.openxmlformats.org/officeDocument/2006/relationships/hyperlink" Target="https://podminky.urs.cz/item/CS_URS_2023_02/185804215" TargetMode="External" /><Relationship Id="rId42" Type="http://schemas.openxmlformats.org/officeDocument/2006/relationships/hyperlink" Target="https://podminky.urs.cz/item/CS_URS_2023_02/185808521" TargetMode="External" /><Relationship Id="rId43" Type="http://schemas.openxmlformats.org/officeDocument/2006/relationships/hyperlink" Target="https://podminky.urs.cz/item/CS_URS_2023_02/185811211" TargetMode="External" /><Relationship Id="rId44" Type="http://schemas.openxmlformats.org/officeDocument/2006/relationships/hyperlink" Target="https://podminky.urs.cz/item/CS_URS_2023_02/185804312" TargetMode="External" /><Relationship Id="rId45" Type="http://schemas.openxmlformats.org/officeDocument/2006/relationships/hyperlink" Target="https://podminky.urs.cz/item/CS_URS_2023_02/185851121" TargetMode="External" /><Relationship Id="rId46" Type="http://schemas.openxmlformats.org/officeDocument/2006/relationships/hyperlink" Target="https://podminky.urs.cz/item/CS_URS_2023_02/185851129" TargetMode="External" /><Relationship Id="rId47" Type="http://schemas.openxmlformats.org/officeDocument/2006/relationships/hyperlink" Target="https://podminky.urs.cz/item/CS_URS_2023_02/998231411" TargetMode="External" /><Relationship Id="rId48" Type="http://schemas.openxmlformats.org/officeDocument/2006/relationships/hyperlink" Target="https://podminky.urs.cz/item/CS_URS_2023_02/998231431" TargetMode="External" /><Relationship Id="rId49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3101221" TargetMode="External" /><Relationship Id="rId2" Type="http://schemas.openxmlformats.org/officeDocument/2006/relationships/hyperlink" Target="https://podminky.urs.cz/item/CS_URS_2023_02/162211311" TargetMode="External" /><Relationship Id="rId3" Type="http://schemas.openxmlformats.org/officeDocument/2006/relationships/hyperlink" Target="https://podminky.urs.cz/item/CS_URS_2023_02/162751117" TargetMode="External" /><Relationship Id="rId4" Type="http://schemas.openxmlformats.org/officeDocument/2006/relationships/hyperlink" Target="https://podminky.urs.cz/item/CS_URS_2023_02/162751119" TargetMode="External" /><Relationship Id="rId5" Type="http://schemas.openxmlformats.org/officeDocument/2006/relationships/hyperlink" Target="https://podminky.urs.cz/item/CS_URS_2023_02/167111101" TargetMode="External" /><Relationship Id="rId6" Type="http://schemas.openxmlformats.org/officeDocument/2006/relationships/hyperlink" Target="https://podminky.urs.cz/item/CS_URS_2023_02/171251201" TargetMode="External" /><Relationship Id="rId7" Type="http://schemas.openxmlformats.org/officeDocument/2006/relationships/hyperlink" Target="https://podminky.urs.cz/item/CS_URS_2023_02/171201221" TargetMode="External" /><Relationship Id="rId8" Type="http://schemas.openxmlformats.org/officeDocument/2006/relationships/hyperlink" Target="https://podminky.urs.cz/item/CS_URS_2023_02/185851121.1" TargetMode="External" /><Relationship Id="rId9" Type="http://schemas.openxmlformats.org/officeDocument/2006/relationships/hyperlink" Target="https://podminky.urs.cz/item/CS_URS_2023_02/185851129.1" TargetMode="External" /><Relationship Id="rId10" Type="http://schemas.openxmlformats.org/officeDocument/2006/relationships/hyperlink" Target="https://podminky.urs.cz/item/CS_URS_2023_02/184102115" TargetMode="External" /><Relationship Id="rId11" Type="http://schemas.openxmlformats.org/officeDocument/2006/relationships/hyperlink" Target="https://podminky.urs.cz/item/CS_URS_2023_02/185802114" TargetMode="External" /><Relationship Id="rId12" Type="http://schemas.openxmlformats.org/officeDocument/2006/relationships/hyperlink" Target="https://podminky.urs.cz/item/CS_URS_2023_02/184501141" TargetMode="External" /><Relationship Id="rId13" Type="http://schemas.openxmlformats.org/officeDocument/2006/relationships/hyperlink" Target="https://podminky.urs.cz/item/CS_URS_2023_02/184215132" TargetMode="External" /><Relationship Id="rId14" Type="http://schemas.openxmlformats.org/officeDocument/2006/relationships/hyperlink" Target="https://podminky.urs.cz/item/CS_URS_2023_02/184852321" TargetMode="External" /><Relationship Id="rId15" Type="http://schemas.openxmlformats.org/officeDocument/2006/relationships/hyperlink" Target="https://podminky.urs.cz/item/CS_URS_2023_02/185851121.2" TargetMode="External" /><Relationship Id="rId16" Type="http://schemas.openxmlformats.org/officeDocument/2006/relationships/hyperlink" Target="https://podminky.urs.cz/item/CS_URS_2023_02/185851129.2" TargetMode="External" /><Relationship Id="rId17" Type="http://schemas.openxmlformats.org/officeDocument/2006/relationships/hyperlink" Target="https://podminky.urs.cz/item/CS_URS_2023_02/185851121.3" TargetMode="External" /><Relationship Id="rId18" Type="http://schemas.openxmlformats.org/officeDocument/2006/relationships/hyperlink" Target="https://podminky.urs.cz/item/CS_URS_2023_02/185851129.3" TargetMode="External" /><Relationship Id="rId19" Type="http://schemas.openxmlformats.org/officeDocument/2006/relationships/hyperlink" Target="https://podminky.urs.cz/item/CS_URS_2023_02/998231411" TargetMode="External" /><Relationship Id="rId20" Type="http://schemas.openxmlformats.org/officeDocument/2006/relationships/hyperlink" Target="https://podminky.urs.cz/item/CS_URS_2023_02/998231431" TargetMode="External" /><Relationship Id="rId2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3101114" TargetMode="External" /><Relationship Id="rId2" Type="http://schemas.openxmlformats.org/officeDocument/2006/relationships/hyperlink" Target="https://podminky.urs.cz/item/CS_URS_2023_02/183402121" TargetMode="External" /><Relationship Id="rId3" Type="http://schemas.openxmlformats.org/officeDocument/2006/relationships/hyperlink" Target="https://podminky.urs.cz/item/CS_URS_2023_02/183403111" TargetMode="External" /><Relationship Id="rId4" Type="http://schemas.openxmlformats.org/officeDocument/2006/relationships/hyperlink" Target="https://podminky.urs.cz/item/CS_URS_2023_02/184102211" TargetMode="External" /><Relationship Id="rId5" Type="http://schemas.openxmlformats.org/officeDocument/2006/relationships/hyperlink" Target="https://podminky.urs.cz/item/CS_URS_2023_02/185802114" TargetMode="External" /><Relationship Id="rId6" Type="http://schemas.openxmlformats.org/officeDocument/2006/relationships/hyperlink" Target="https://podminky.urs.cz/item/CS_URS_2023_02/184815111" TargetMode="External" /><Relationship Id="rId7" Type="http://schemas.openxmlformats.org/officeDocument/2006/relationships/hyperlink" Target="https://podminky.urs.cz/item/CS_URS_2023_02/998231411" TargetMode="External" /><Relationship Id="rId8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215901101" TargetMode="External" /><Relationship Id="rId2" Type="http://schemas.openxmlformats.org/officeDocument/2006/relationships/hyperlink" Target="https://podminky.urs.cz/item/CS_URS_2023_02/564861111" TargetMode="External" /><Relationship Id="rId3" Type="http://schemas.openxmlformats.org/officeDocument/2006/relationships/hyperlink" Target="https://podminky.urs.cz/item/CS_URS_2023_02/591211111" TargetMode="External" /><Relationship Id="rId4" Type="http://schemas.openxmlformats.org/officeDocument/2006/relationships/hyperlink" Target="https://podminky.urs.cz/item/CS_URS_2023_02/998223011" TargetMode="External" /><Relationship Id="rId5" Type="http://schemas.openxmlformats.org/officeDocument/2006/relationships/hyperlink" Target="https://podminky.urs.cz/item/CS_URS_2023_02/215901101" TargetMode="External" /><Relationship Id="rId6" Type="http://schemas.openxmlformats.org/officeDocument/2006/relationships/hyperlink" Target="https://podminky.urs.cz/item/CS_URS_2023_02/564831111" TargetMode="External" /><Relationship Id="rId7" Type="http://schemas.openxmlformats.org/officeDocument/2006/relationships/hyperlink" Target="https://podminky.urs.cz/item/CS_URS_2023_02/564952111" TargetMode="External" /><Relationship Id="rId8" Type="http://schemas.openxmlformats.org/officeDocument/2006/relationships/hyperlink" Target="https://podminky.urs.cz/item/CS_URS_2023_02/998229111" TargetMode="External" /><Relationship Id="rId9" Type="http://schemas.openxmlformats.org/officeDocument/2006/relationships/hyperlink" Target="https://podminky.urs.cz/item/CS_URS_2023_02/215901101" TargetMode="External" /><Relationship Id="rId10" Type="http://schemas.openxmlformats.org/officeDocument/2006/relationships/hyperlink" Target="https://podminky.urs.cz/item/CS_URS_2023_02/564871111" TargetMode="External" /><Relationship Id="rId11" Type="http://schemas.openxmlformats.org/officeDocument/2006/relationships/hyperlink" Target="https://podminky.urs.cz/item/CS_URS_2023_02/591111111" TargetMode="External" /><Relationship Id="rId12" Type="http://schemas.openxmlformats.org/officeDocument/2006/relationships/hyperlink" Target="https://podminky.urs.cz/item/CS_URS_2023_02/998223011" TargetMode="External" /><Relationship Id="rId13" Type="http://schemas.openxmlformats.org/officeDocument/2006/relationships/hyperlink" Target="https://podminky.urs.cz/item/CS_URS_2023_02/215901101" TargetMode="External" /><Relationship Id="rId14" Type="http://schemas.openxmlformats.org/officeDocument/2006/relationships/hyperlink" Target="https://podminky.urs.cz/item/CS_URS_2023_02/567142115" TargetMode="External" /><Relationship Id="rId15" Type="http://schemas.openxmlformats.org/officeDocument/2006/relationships/hyperlink" Target="https://podminky.urs.cz/item/CS_URS_2023_02/573191111" TargetMode="External" /><Relationship Id="rId16" Type="http://schemas.openxmlformats.org/officeDocument/2006/relationships/hyperlink" Target="https://podminky.urs.cz/item/CS_URS_2023_02/577155122" TargetMode="External" /><Relationship Id="rId17" Type="http://schemas.openxmlformats.org/officeDocument/2006/relationships/hyperlink" Target="https://podminky.urs.cz/item/CS_URS_2023_02/573211109" TargetMode="External" /><Relationship Id="rId18" Type="http://schemas.openxmlformats.org/officeDocument/2006/relationships/hyperlink" Target="https://podminky.urs.cz/item/CS_URS_2023_02/577144121" TargetMode="External" /><Relationship Id="rId19" Type="http://schemas.openxmlformats.org/officeDocument/2006/relationships/hyperlink" Target="https://podminky.urs.cz/item/CS_URS_2023_02/998225111" TargetMode="External" /><Relationship Id="rId20" Type="http://schemas.openxmlformats.org/officeDocument/2006/relationships/hyperlink" Target="https://podminky.urs.cz/item/CS_URS_2023_02/113154122" TargetMode="External" /><Relationship Id="rId21" Type="http://schemas.openxmlformats.org/officeDocument/2006/relationships/hyperlink" Target="https://podminky.urs.cz/item/CS_URS_2023_02/113154232" TargetMode="External" /><Relationship Id="rId22" Type="http://schemas.openxmlformats.org/officeDocument/2006/relationships/hyperlink" Target="https://podminky.urs.cz/item/CS_URS_2023_02/997221571" TargetMode="External" /><Relationship Id="rId23" Type="http://schemas.openxmlformats.org/officeDocument/2006/relationships/hyperlink" Target="https://podminky.urs.cz/item/CS_URS_2023_02/997221579" TargetMode="External" /><Relationship Id="rId24" Type="http://schemas.openxmlformats.org/officeDocument/2006/relationships/hyperlink" Target="https://podminky.urs.cz/item/CS_URS_2023_02/997221612" TargetMode="External" /><Relationship Id="rId25" Type="http://schemas.openxmlformats.org/officeDocument/2006/relationships/hyperlink" Target="https://podminky.urs.cz/item/CS_URS_2023_02/997221645" TargetMode="External" /><Relationship Id="rId26" Type="http://schemas.openxmlformats.org/officeDocument/2006/relationships/hyperlink" Target="https://podminky.urs.cz/item/CS_URS_2023_02/566401111" TargetMode="External" /><Relationship Id="rId27" Type="http://schemas.openxmlformats.org/officeDocument/2006/relationships/hyperlink" Target="https://podminky.urs.cz/item/CS_URS_2023_02/573211109" TargetMode="External" /><Relationship Id="rId28" Type="http://schemas.openxmlformats.org/officeDocument/2006/relationships/hyperlink" Target="https://podminky.urs.cz/item/CS_URS_2023_02/577144121" TargetMode="External" /><Relationship Id="rId29" Type="http://schemas.openxmlformats.org/officeDocument/2006/relationships/hyperlink" Target="https://podminky.urs.cz/item/CS_URS_2023_02/998225111" TargetMode="External" /><Relationship Id="rId30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1111111" TargetMode="External" /><Relationship Id="rId2" Type="http://schemas.openxmlformats.org/officeDocument/2006/relationships/hyperlink" Target="https://podminky.urs.cz/item/CS_URS_2023_02/183111112" TargetMode="External" /><Relationship Id="rId3" Type="http://schemas.openxmlformats.org/officeDocument/2006/relationships/hyperlink" Target="https://podminky.urs.cz/item/CS_URS_2023_02/183111113" TargetMode="External" /><Relationship Id="rId4" Type="http://schemas.openxmlformats.org/officeDocument/2006/relationships/hyperlink" Target="https://podminky.urs.cz/item/CS_URS_2023_02/183211312" TargetMode="External" /><Relationship Id="rId5" Type="http://schemas.openxmlformats.org/officeDocument/2006/relationships/hyperlink" Target="https://podminky.urs.cz/item/CS_URS_2023_02/183211313" TargetMode="External" /><Relationship Id="rId6" Type="http://schemas.openxmlformats.org/officeDocument/2006/relationships/hyperlink" Target="https://podminky.urs.cz/item/CS_URS_2023_02/183403111" TargetMode="External" /><Relationship Id="rId7" Type="http://schemas.openxmlformats.org/officeDocument/2006/relationships/hyperlink" Target="https://podminky.urs.cz/item/CS_URS_2023_02/183403153" TargetMode="External" /><Relationship Id="rId8" Type="http://schemas.openxmlformats.org/officeDocument/2006/relationships/hyperlink" Target="https://podminky.urs.cz/item/CS_URS_2023_02/184911151" TargetMode="External" /><Relationship Id="rId9" Type="http://schemas.openxmlformats.org/officeDocument/2006/relationships/hyperlink" Target="https://podminky.urs.cz/item/CS_URS_2023_02/185804111" TargetMode="External" /><Relationship Id="rId10" Type="http://schemas.openxmlformats.org/officeDocument/2006/relationships/hyperlink" Target="https://podminky.urs.cz/item/CS_URS_2023_02/185804211" TargetMode="External" /><Relationship Id="rId11" Type="http://schemas.openxmlformats.org/officeDocument/2006/relationships/hyperlink" Target="https://podminky.urs.cz/item/CS_URS_2023_02/998231411" TargetMode="External" /><Relationship Id="rId12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1111411" TargetMode="External" /><Relationship Id="rId2" Type="http://schemas.openxmlformats.org/officeDocument/2006/relationships/hyperlink" Target="https://podminky.urs.cz/item/CS_URS_2023_02/111151421" TargetMode="External" /><Relationship Id="rId3" Type="http://schemas.openxmlformats.org/officeDocument/2006/relationships/hyperlink" Target="https://podminky.urs.cz/item/CS_URS_2023_02/185811211" TargetMode="External" /><Relationship Id="rId4" Type="http://schemas.openxmlformats.org/officeDocument/2006/relationships/hyperlink" Target="https://podminky.urs.cz/item/CS_URS_2023_02/111301111" TargetMode="External" /><Relationship Id="rId5" Type="http://schemas.openxmlformats.org/officeDocument/2006/relationships/hyperlink" Target="https://podminky.urs.cz/item/CS_URS_2023_02/183402121" TargetMode="External" /><Relationship Id="rId6" Type="http://schemas.openxmlformats.org/officeDocument/2006/relationships/hyperlink" Target="https://podminky.urs.cz/item/CS_URS_2023_02/162202111" TargetMode="External" /><Relationship Id="rId7" Type="http://schemas.openxmlformats.org/officeDocument/2006/relationships/hyperlink" Target="https://podminky.urs.cz/item/CS_URS_2023_02/162702111" TargetMode="External" /><Relationship Id="rId8" Type="http://schemas.openxmlformats.org/officeDocument/2006/relationships/hyperlink" Target="https://podminky.urs.cz/item/CS_URS_2023_02/162702119" TargetMode="External" /><Relationship Id="rId9" Type="http://schemas.openxmlformats.org/officeDocument/2006/relationships/hyperlink" Target="https://podminky.urs.cz/item/CS_URS_2023_02/167111101" TargetMode="External" /><Relationship Id="rId10" Type="http://schemas.openxmlformats.org/officeDocument/2006/relationships/hyperlink" Target="https://podminky.urs.cz/item/CS_URS_2023_02/171251201" TargetMode="External" /><Relationship Id="rId11" Type="http://schemas.openxmlformats.org/officeDocument/2006/relationships/hyperlink" Target="https://podminky.urs.cz/item/CS_URS_2023_02/171201221" TargetMode="External" /><Relationship Id="rId12" Type="http://schemas.openxmlformats.org/officeDocument/2006/relationships/hyperlink" Target="https://podminky.urs.cz/item/CS_URS_2023_02/182303111" TargetMode="External" /><Relationship Id="rId13" Type="http://schemas.openxmlformats.org/officeDocument/2006/relationships/hyperlink" Target="https://podminky.urs.cz/item/CS_URS_2023_02/564760101" TargetMode="External" /><Relationship Id="rId14" Type="http://schemas.openxmlformats.org/officeDocument/2006/relationships/hyperlink" Target="https://podminky.urs.cz/item/CS_URS_2023_02/919726124" TargetMode="External" /><Relationship Id="rId15" Type="http://schemas.openxmlformats.org/officeDocument/2006/relationships/hyperlink" Target="https://podminky.urs.cz/item/CS_URS_2023_02/564661011" TargetMode="External" /><Relationship Id="rId16" Type="http://schemas.openxmlformats.org/officeDocument/2006/relationships/hyperlink" Target="https://podminky.urs.cz/item/CS_URS_2023_02/998229111" TargetMode="External" /><Relationship Id="rId17" Type="http://schemas.openxmlformats.org/officeDocument/2006/relationships/hyperlink" Target="https://podminky.urs.cz/item/CS_URS_2023_02/131213701" TargetMode="External" /><Relationship Id="rId18" Type="http://schemas.openxmlformats.org/officeDocument/2006/relationships/hyperlink" Target="https://podminky.urs.cz/item/CS_URS_2023_02/162211311" TargetMode="External" /><Relationship Id="rId19" Type="http://schemas.openxmlformats.org/officeDocument/2006/relationships/hyperlink" Target="https://podminky.urs.cz/item/CS_URS_2023_02/162211319" TargetMode="External" /><Relationship Id="rId20" Type="http://schemas.openxmlformats.org/officeDocument/2006/relationships/hyperlink" Target="https://podminky.urs.cz/item/CS_URS_2023_02/162751117" TargetMode="External" /><Relationship Id="rId21" Type="http://schemas.openxmlformats.org/officeDocument/2006/relationships/hyperlink" Target="https://podminky.urs.cz/item/CS_URS_2023_02/162751119" TargetMode="External" /><Relationship Id="rId22" Type="http://schemas.openxmlformats.org/officeDocument/2006/relationships/hyperlink" Target="https://podminky.urs.cz/item/CS_URS_2023_02/16711110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1201221" TargetMode="External" /><Relationship Id="rId25" Type="http://schemas.openxmlformats.org/officeDocument/2006/relationships/hyperlink" Target="https://podminky.urs.cz/item/CS_URS_2023_02/215901101" TargetMode="External" /><Relationship Id="rId26" Type="http://schemas.openxmlformats.org/officeDocument/2006/relationships/hyperlink" Target="https://podminky.urs.cz/item/CS_URS_2023_02/564671011" TargetMode="External" /><Relationship Id="rId27" Type="http://schemas.openxmlformats.org/officeDocument/2006/relationships/hyperlink" Target="https://podminky.urs.cz/item/CS_URS_2023_02/184814211" TargetMode="External" /><Relationship Id="rId28" Type="http://schemas.openxmlformats.org/officeDocument/2006/relationships/hyperlink" Target="https://podminky.urs.cz/item/CS_URS_2023_02/182303111" TargetMode="External" /><Relationship Id="rId29" Type="http://schemas.openxmlformats.org/officeDocument/2006/relationships/hyperlink" Target="https://podminky.urs.cz/item/CS_URS_2023_02/998231411" TargetMode="External" /><Relationship Id="rId30" Type="http://schemas.openxmlformats.org/officeDocument/2006/relationships/hyperlink" Target="https://podminky.urs.cz/item/CS_URS_2023_02/181912112" TargetMode="External" /><Relationship Id="rId31" Type="http://schemas.openxmlformats.org/officeDocument/2006/relationships/hyperlink" Target="https://podminky.urs.cz/item/CS_URS_2023_02/998231411" TargetMode="External" /><Relationship Id="rId32" Type="http://schemas.openxmlformats.org/officeDocument/2006/relationships/hyperlink" Target="https://podminky.urs.cz/item/CS_URS_2023_02/181912112" TargetMode="External" /><Relationship Id="rId33" Type="http://schemas.openxmlformats.org/officeDocument/2006/relationships/hyperlink" Target="https://podminky.urs.cz/item/CS_URS_2023_02/181351103" TargetMode="External" /><Relationship Id="rId34" Type="http://schemas.openxmlformats.org/officeDocument/2006/relationships/hyperlink" Target="https://podminky.urs.cz/item/CS_URS_2023_02/184854115" TargetMode="External" /><Relationship Id="rId35" Type="http://schemas.openxmlformats.org/officeDocument/2006/relationships/hyperlink" Target="https://podminky.urs.cz/item/CS_URS_2023_02/998231311" TargetMode="External" /><Relationship Id="rId36" Type="http://schemas.openxmlformats.org/officeDocument/2006/relationships/hyperlink" Target="https://podminky.urs.cz/item/CS_URS_2023_02/181912112" TargetMode="External" /><Relationship Id="rId37" Type="http://schemas.openxmlformats.org/officeDocument/2006/relationships/hyperlink" Target="https://podminky.urs.cz/item/CS_URS_2023_02/181351103" TargetMode="External" /><Relationship Id="rId38" Type="http://schemas.openxmlformats.org/officeDocument/2006/relationships/hyperlink" Target="https://podminky.urs.cz/item/CS_URS_2023_02/184854115" TargetMode="External" /><Relationship Id="rId39" Type="http://schemas.openxmlformats.org/officeDocument/2006/relationships/hyperlink" Target="https://podminky.urs.cz/item/CS_URS_2023_02/998231311" TargetMode="External" /><Relationship Id="rId40" Type="http://schemas.openxmlformats.org/officeDocument/2006/relationships/hyperlink" Target="https://podminky.urs.cz/item/CS_URS_2023_02/181912112" TargetMode="External" /><Relationship Id="rId41" Type="http://schemas.openxmlformats.org/officeDocument/2006/relationships/hyperlink" Target="https://podminky.urs.cz/item/CS_URS_2023_02/184854113" TargetMode="External" /><Relationship Id="rId42" Type="http://schemas.openxmlformats.org/officeDocument/2006/relationships/hyperlink" Target="https://podminky.urs.cz/item/CS_URS_2023_02/184854113" TargetMode="External" /><Relationship Id="rId43" Type="http://schemas.openxmlformats.org/officeDocument/2006/relationships/hyperlink" Target="https://podminky.urs.cz/item/CS_URS_2023_02/998231311" TargetMode="External" /><Relationship Id="rId44" Type="http://schemas.openxmlformats.org/officeDocument/2006/relationships/hyperlink" Target="https://podminky.urs.cz/item/CS_URS_2023_02/181912112" TargetMode="External" /><Relationship Id="rId45" Type="http://schemas.openxmlformats.org/officeDocument/2006/relationships/hyperlink" Target="https://podminky.urs.cz/item/CS_URS_2023_02/182303111" TargetMode="External" /><Relationship Id="rId46" Type="http://schemas.openxmlformats.org/officeDocument/2006/relationships/hyperlink" Target="https://podminky.urs.cz/item/CS_URS_2023_02/998231411" TargetMode="External" /><Relationship Id="rId47" Type="http://schemas.openxmlformats.org/officeDocument/2006/relationships/hyperlink" Target="https://podminky.urs.cz/item/CS_URS_2023_02/181912112" TargetMode="External" /><Relationship Id="rId48" Type="http://schemas.openxmlformats.org/officeDocument/2006/relationships/hyperlink" Target="https://podminky.urs.cz/item/CS_URS_2023_02/182303111" TargetMode="External" /><Relationship Id="rId49" Type="http://schemas.openxmlformats.org/officeDocument/2006/relationships/hyperlink" Target="https://podminky.urs.cz/item/CS_URS_2023_02/998231411" TargetMode="External" /><Relationship Id="rId50" Type="http://schemas.openxmlformats.org/officeDocument/2006/relationships/hyperlink" Target="https://podminky.urs.cz/item/CS_URS_2023_02/181912112" TargetMode="External" /><Relationship Id="rId51" Type="http://schemas.openxmlformats.org/officeDocument/2006/relationships/hyperlink" Target="https://podminky.urs.cz/item/CS_URS_2023_02/564752111" TargetMode="External" /><Relationship Id="rId52" Type="http://schemas.openxmlformats.org/officeDocument/2006/relationships/hyperlink" Target="https://podminky.urs.cz/item/CS_URS_2023_02/182303111" TargetMode="External" /><Relationship Id="rId53" Type="http://schemas.openxmlformats.org/officeDocument/2006/relationships/hyperlink" Target="https://podminky.urs.cz/item/CS_URS_2023_02/564730101" TargetMode="External" /><Relationship Id="rId54" Type="http://schemas.openxmlformats.org/officeDocument/2006/relationships/hyperlink" Target="https://podminky.urs.cz/item/CS_URS_2023_02/998231311" TargetMode="External" /><Relationship Id="rId55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010001000" TargetMode="External" /><Relationship Id="rId2" Type="http://schemas.openxmlformats.org/officeDocument/2006/relationships/hyperlink" Target="https://podminky.urs.cz/item/CS_URS_2023_02/012002000.KV" TargetMode="External" /><Relationship Id="rId3" Type="http://schemas.openxmlformats.org/officeDocument/2006/relationships/hyperlink" Target="https://podminky.urs.cz/item/CS_URS_2023_02/012002000.V" TargetMode="External" /><Relationship Id="rId4" Type="http://schemas.openxmlformats.org/officeDocument/2006/relationships/hyperlink" Target="https://podminky.urs.cz/item/CS_URS_2023_02/013254000" TargetMode="External" /><Relationship Id="rId5" Type="http://schemas.openxmlformats.org/officeDocument/2006/relationships/hyperlink" Target="https://podminky.urs.cz/item/CS_URS_2023_02/013254000.KV" TargetMode="External" /><Relationship Id="rId6" Type="http://schemas.openxmlformats.org/officeDocument/2006/relationships/hyperlink" Target="https://podminky.urs.cz/item/CS_URS_2023_02/013254000.V" TargetMode="External" /><Relationship Id="rId7" Type="http://schemas.openxmlformats.org/officeDocument/2006/relationships/hyperlink" Target="https://podminky.urs.cz/item/CS_URS_2023_02/030001000" TargetMode="External" /><Relationship Id="rId8" Type="http://schemas.openxmlformats.org/officeDocument/2006/relationships/hyperlink" Target="https://podminky.urs.cz/item/CS_URS_2023_02/034303000.KV" TargetMode="External" /><Relationship Id="rId9" Type="http://schemas.openxmlformats.org/officeDocument/2006/relationships/hyperlink" Target="https://podminky.urs.cz/item/CS_URS_2023_02/034503000" TargetMode="External" /><Relationship Id="rId10" Type="http://schemas.openxmlformats.org/officeDocument/2006/relationships/hyperlink" Target="https://podminky.urs.cz/item/CS_URS_2023_02/034703000" TargetMode="External" /><Relationship Id="rId11" Type="http://schemas.openxmlformats.org/officeDocument/2006/relationships/hyperlink" Target="https://podminky.urs.cz/item/CS_URS_2023_02/041403000" TargetMode="External" /><Relationship Id="rId12" Type="http://schemas.openxmlformats.org/officeDocument/2006/relationships/hyperlink" Target="https://podminky.urs.cz/item/CS_URS_2023_02/042503000" TargetMode="External" /><Relationship Id="rId13" Type="http://schemas.openxmlformats.org/officeDocument/2006/relationships/hyperlink" Target="https://podminky.urs.cz/item/CS_URS_2023_02/043114000.R" TargetMode="External" /><Relationship Id="rId14" Type="http://schemas.openxmlformats.org/officeDocument/2006/relationships/hyperlink" Target="https://podminky.urs.cz/item/CS_URS_2023_02/044002000" TargetMode="External" /><Relationship Id="rId15" Type="http://schemas.openxmlformats.org/officeDocument/2006/relationships/hyperlink" Target="https://podminky.urs.cz/item/CS_URS_2023_02/045002000.KV" TargetMode="External" /><Relationship Id="rId16" Type="http://schemas.openxmlformats.org/officeDocument/2006/relationships/hyperlink" Target="https://podminky.urs.cz/item/CS_URS_2023_02/062002022" TargetMode="External" /><Relationship Id="rId17" Type="http://schemas.openxmlformats.org/officeDocument/2006/relationships/drawing" Target="../drawings/drawing32.xml" /></Relationships>
</file>

<file path=xl/worksheets/_rels/sheet3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16131213" TargetMode="External" /><Relationship Id="rId2" Type="http://schemas.openxmlformats.org/officeDocument/2006/relationships/hyperlink" Target="https://podminky.urs.cz/item/CS_URS_2023_02/916241212" TargetMode="External" /><Relationship Id="rId3" Type="http://schemas.openxmlformats.org/officeDocument/2006/relationships/hyperlink" Target="https://podminky.urs.cz/item/CS_URS_2023_02/998225111" TargetMode="External" /><Relationship Id="rId4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71152501" TargetMode="External" /><Relationship Id="rId2" Type="http://schemas.openxmlformats.org/officeDocument/2006/relationships/hyperlink" Target="https://podminky.urs.cz/item/CS_URS_2023_02/935113111" TargetMode="External" /><Relationship Id="rId3" Type="http://schemas.openxmlformats.org/officeDocument/2006/relationships/hyperlink" Target="https://podminky.urs.cz/item/CS_URS_2023_02/998225111" TargetMode="External" /><Relationship Id="rId4" Type="http://schemas.openxmlformats.org/officeDocument/2006/relationships/hyperlink" Target="https://podminky.urs.cz/item/CS_URS_2023_02/998225194" TargetMode="External" /><Relationship Id="rId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98271301" TargetMode="External" /><Relationship Id="rId2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31213131" TargetMode="External" /><Relationship Id="rId2" Type="http://schemas.openxmlformats.org/officeDocument/2006/relationships/hyperlink" Target="https://podminky.urs.cz/item/CS_URS_2023_01/162211311" TargetMode="External" /><Relationship Id="rId3" Type="http://schemas.openxmlformats.org/officeDocument/2006/relationships/hyperlink" Target="https://podminky.urs.cz/item/CS_URS_2023_01/162211319" TargetMode="External" /><Relationship Id="rId4" Type="http://schemas.openxmlformats.org/officeDocument/2006/relationships/hyperlink" Target="https://podminky.urs.cz/item/CS_URS_2023_01/162751117" TargetMode="External" /><Relationship Id="rId5" Type="http://schemas.openxmlformats.org/officeDocument/2006/relationships/hyperlink" Target="https://podminky.urs.cz/item/CS_URS_2023_01/162751119" TargetMode="External" /><Relationship Id="rId6" Type="http://schemas.openxmlformats.org/officeDocument/2006/relationships/hyperlink" Target="https://podminky.urs.cz/item/CS_URS_2023_01/167111102" TargetMode="External" /><Relationship Id="rId7" Type="http://schemas.openxmlformats.org/officeDocument/2006/relationships/hyperlink" Target="https://podminky.urs.cz/item/CS_URS_2023_01/171251201" TargetMode="External" /><Relationship Id="rId8" Type="http://schemas.openxmlformats.org/officeDocument/2006/relationships/hyperlink" Target="https://podminky.urs.cz/item/CS_URS_2023_01/171201221" TargetMode="External" /><Relationship Id="rId9" Type="http://schemas.openxmlformats.org/officeDocument/2006/relationships/hyperlink" Target="https://podminky.urs.cz/item/CS_URS_2023_01/914511111" TargetMode="External" /><Relationship Id="rId10" Type="http://schemas.openxmlformats.org/officeDocument/2006/relationships/hyperlink" Target="https://podminky.urs.cz/item/CS_URS_2023_01/966006132" TargetMode="External" /><Relationship Id="rId11" Type="http://schemas.openxmlformats.org/officeDocument/2006/relationships/hyperlink" Target="https://podminky.urs.cz/item/CS_URS_2023_01/966006211" TargetMode="External" /><Relationship Id="rId12" Type="http://schemas.openxmlformats.org/officeDocument/2006/relationships/hyperlink" Target="https://podminky.urs.cz/item/CS_URS_2023_01/997221612" TargetMode="External" /><Relationship Id="rId13" Type="http://schemas.openxmlformats.org/officeDocument/2006/relationships/hyperlink" Target="https://podminky.urs.cz/item/CS_URS_2023_01/997221571" TargetMode="External" /><Relationship Id="rId14" Type="http://schemas.openxmlformats.org/officeDocument/2006/relationships/hyperlink" Target="https://podminky.urs.cz/item/CS_URS_2023_01/997221579" TargetMode="External" /><Relationship Id="rId15" Type="http://schemas.openxmlformats.org/officeDocument/2006/relationships/hyperlink" Target="https://podminky.urs.cz/item/CS_URS_2023_01/997013631" TargetMode="External" /><Relationship Id="rId16" Type="http://schemas.openxmlformats.org/officeDocument/2006/relationships/hyperlink" Target="https://podminky.urs.cz/item/CS_URS_2023_01/998229111" TargetMode="External" /><Relationship Id="rId17" Type="http://schemas.openxmlformats.org/officeDocument/2006/relationships/hyperlink" Target="https://podminky.urs.cz/item/CS_URS_2023_01/998229121" TargetMode="External" /><Relationship Id="rId1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33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35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38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39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40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41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42</v>
      </c>
      <c r="E29" s="50"/>
      <c r="F29" s="35" t="s">
        <v>43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44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45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46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47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49</v>
      </c>
      <c r="U35" s="57"/>
      <c r="V35" s="57"/>
      <c r="W35" s="57"/>
      <c r="X35" s="59" t="s">
        <v>50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51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2023-065-5c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Vědomice - Úprava ulice Na Zavadilce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 xml:space="preserve">k.ú. Vědomice 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16. 4. 2024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40.0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Obec Vědomice, Na Průhonu 270, Roudnice nad Labem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>Ing. arch. Pavel Šulc Ph.D.Krásného 351/8, Praha 6</v>
      </c>
      <c r="AN49" s="67"/>
      <c r="AO49" s="67"/>
      <c r="AP49" s="67"/>
      <c r="AQ49" s="43"/>
      <c r="AR49" s="47"/>
      <c r="AS49" s="77" t="s">
        <v>52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34</v>
      </c>
      <c r="AJ50" s="43"/>
      <c r="AK50" s="43"/>
      <c r="AL50" s="43"/>
      <c r="AM50" s="76" t="str">
        <f>IF(E20="","",E20)</f>
        <v>Ing. Dana Mlejnková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53</v>
      </c>
      <c r="D52" s="90"/>
      <c r="E52" s="90"/>
      <c r="F52" s="90"/>
      <c r="G52" s="90"/>
      <c r="H52" s="91"/>
      <c r="I52" s="92" t="s">
        <v>54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55</v>
      </c>
      <c r="AH52" s="90"/>
      <c r="AI52" s="90"/>
      <c r="AJ52" s="90"/>
      <c r="AK52" s="90"/>
      <c r="AL52" s="90"/>
      <c r="AM52" s="90"/>
      <c r="AN52" s="92" t="s">
        <v>56</v>
      </c>
      <c r="AO52" s="90"/>
      <c r="AP52" s="90"/>
      <c r="AQ52" s="94" t="s">
        <v>57</v>
      </c>
      <c r="AR52" s="47"/>
      <c r="AS52" s="95" t="s">
        <v>58</v>
      </c>
      <c r="AT52" s="96" t="s">
        <v>59</v>
      </c>
      <c r="AU52" s="96" t="s">
        <v>60</v>
      </c>
      <c r="AV52" s="96" t="s">
        <v>61</v>
      </c>
      <c r="AW52" s="96" t="s">
        <v>62</v>
      </c>
      <c r="AX52" s="96" t="s">
        <v>63</v>
      </c>
      <c r="AY52" s="96" t="s">
        <v>64</v>
      </c>
      <c r="AZ52" s="96" t="s">
        <v>65</v>
      </c>
      <c r="BA52" s="96" t="s">
        <v>66</v>
      </c>
      <c r="BB52" s="96" t="s">
        <v>67</v>
      </c>
      <c r="BC52" s="96" t="s">
        <v>68</v>
      </c>
      <c r="BD52" s="97" t="s">
        <v>69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70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ROUND(AG55+AG71+AG74+AG83+AG94,2)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ROUND(AS55+AS71+AS74+AS83+AS94,2)</f>
        <v>0</v>
      </c>
      <c r="AT54" s="109">
        <f>ROUND(SUM(AV54:AW54),2)</f>
        <v>0</v>
      </c>
      <c r="AU54" s="110">
        <f>ROUND(AU55+AU71+AU74+AU83+AU94,5)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ROUND(AZ55+AZ71+AZ74+AZ83+AZ94,2)</f>
        <v>0</v>
      </c>
      <c r="BA54" s="109">
        <f>ROUND(BA55+BA71+BA74+BA83+BA94,2)</f>
        <v>0</v>
      </c>
      <c r="BB54" s="109">
        <f>ROUND(BB55+BB71+BB74+BB83+BB94,2)</f>
        <v>0</v>
      </c>
      <c r="BC54" s="109">
        <f>ROUND(BC55+BC71+BC74+BC83+BC94,2)</f>
        <v>0</v>
      </c>
      <c r="BD54" s="111">
        <f>ROUND(BD55+BD71+BD74+BD83+BD94,2)</f>
        <v>0</v>
      </c>
      <c r="BE54" s="6"/>
      <c r="BS54" s="112" t="s">
        <v>71</v>
      </c>
      <c r="BT54" s="112" t="s">
        <v>72</v>
      </c>
      <c r="BU54" s="113" t="s">
        <v>73</v>
      </c>
      <c r="BV54" s="112" t="s">
        <v>74</v>
      </c>
      <c r="BW54" s="112" t="s">
        <v>5</v>
      </c>
      <c r="BX54" s="112" t="s">
        <v>75</v>
      </c>
      <c r="CL54" s="112" t="s">
        <v>19</v>
      </c>
    </row>
    <row r="55" s="7" customFormat="1" ht="24.75" customHeight="1">
      <c r="A55" s="7"/>
      <c r="B55" s="114"/>
      <c r="C55" s="115"/>
      <c r="D55" s="116" t="s">
        <v>76</v>
      </c>
      <c r="E55" s="116"/>
      <c r="F55" s="116"/>
      <c r="G55" s="116"/>
      <c r="H55" s="116"/>
      <c r="I55" s="117"/>
      <c r="J55" s="116" t="s">
        <v>77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ROUND(AG56+SUM(AG57:AG62)+AG66+AG69,2)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78</v>
      </c>
      <c r="AR55" s="121"/>
      <c r="AS55" s="122">
        <f>ROUND(AS56+SUM(AS57:AS62)+AS66+AS69,2)</f>
        <v>0</v>
      </c>
      <c r="AT55" s="123">
        <f>ROUND(SUM(AV55:AW55),2)</f>
        <v>0</v>
      </c>
      <c r="AU55" s="124">
        <f>ROUND(AU56+SUM(AU57:AU62)+AU66+AU69,5)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ROUND(AZ56+SUM(AZ57:AZ62)+AZ66+AZ69,2)</f>
        <v>0</v>
      </c>
      <c r="BA55" s="123">
        <f>ROUND(BA56+SUM(BA57:BA62)+BA66+BA69,2)</f>
        <v>0</v>
      </c>
      <c r="BB55" s="123">
        <f>ROUND(BB56+SUM(BB57:BB62)+BB66+BB69,2)</f>
        <v>0</v>
      </c>
      <c r="BC55" s="123">
        <f>ROUND(BC56+SUM(BC57:BC62)+BC66+BC69,2)</f>
        <v>0</v>
      </c>
      <c r="BD55" s="125">
        <f>ROUND(BD56+SUM(BD57:BD62)+BD66+BD69,2)</f>
        <v>0</v>
      </c>
      <c r="BE55" s="7"/>
      <c r="BS55" s="126" t="s">
        <v>71</v>
      </c>
      <c r="BT55" s="126" t="s">
        <v>79</v>
      </c>
      <c r="BU55" s="126" t="s">
        <v>73</v>
      </c>
      <c r="BV55" s="126" t="s">
        <v>74</v>
      </c>
      <c r="BW55" s="126" t="s">
        <v>80</v>
      </c>
      <c r="BX55" s="126" t="s">
        <v>5</v>
      </c>
      <c r="CL55" s="126" t="s">
        <v>19</v>
      </c>
      <c r="CM55" s="126" t="s">
        <v>81</v>
      </c>
    </row>
    <row r="56" s="4" customFormat="1" ht="23.25" customHeight="1">
      <c r="A56" s="127" t="s">
        <v>82</v>
      </c>
      <c r="B56" s="66"/>
      <c r="C56" s="128"/>
      <c r="D56" s="128"/>
      <c r="E56" s="129" t="s">
        <v>83</v>
      </c>
      <c r="F56" s="129"/>
      <c r="G56" s="129"/>
      <c r="H56" s="129"/>
      <c r="I56" s="129"/>
      <c r="J56" s="128"/>
      <c r="K56" s="129" t="s">
        <v>84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'2023-065-01-01 - SO-01 - ...'!J32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85</v>
      </c>
      <c r="AR56" s="68"/>
      <c r="AS56" s="132">
        <v>0</v>
      </c>
      <c r="AT56" s="133">
        <f>ROUND(SUM(AV56:AW56),2)</f>
        <v>0</v>
      </c>
      <c r="AU56" s="134">
        <f>'2023-065-01-01 - SO-01 - ...'!P91</f>
        <v>0</v>
      </c>
      <c r="AV56" s="133">
        <f>'2023-065-01-01 - SO-01 - ...'!J35</f>
        <v>0</v>
      </c>
      <c r="AW56" s="133">
        <f>'2023-065-01-01 - SO-01 - ...'!J36</f>
        <v>0</v>
      </c>
      <c r="AX56" s="133">
        <f>'2023-065-01-01 - SO-01 - ...'!J37</f>
        <v>0</v>
      </c>
      <c r="AY56" s="133">
        <f>'2023-065-01-01 - SO-01 - ...'!J38</f>
        <v>0</v>
      </c>
      <c r="AZ56" s="133">
        <f>'2023-065-01-01 - SO-01 - ...'!F35</f>
        <v>0</v>
      </c>
      <c r="BA56" s="133">
        <f>'2023-065-01-01 - SO-01 - ...'!F36</f>
        <v>0</v>
      </c>
      <c r="BB56" s="133">
        <f>'2023-065-01-01 - SO-01 - ...'!F37</f>
        <v>0</v>
      </c>
      <c r="BC56" s="133">
        <f>'2023-065-01-01 - SO-01 - ...'!F38</f>
        <v>0</v>
      </c>
      <c r="BD56" s="135">
        <f>'2023-065-01-01 - SO-01 - ...'!F39</f>
        <v>0</v>
      </c>
      <c r="BE56" s="4"/>
      <c r="BT56" s="136" t="s">
        <v>81</v>
      </c>
      <c r="BV56" s="136" t="s">
        <v>74</v>
      </c>
      <c r="BW56" s="136" t="s">
        <v>86</v>
      </c>
      <c r="BX56" s="136" t="s">
        <v>80</v>
      </c>
      <c r="CL56" s="136" t="s">
        <v>19</v>
      </c>
    </row>
    <row r="57" s="4" customFormat="1" ht="23.25" customHeight="1">
      <c r="A57" s="127" t="s">
        <v>82</v>
      </c>
      <c r="B57" s="66"/>
      <c r="C57" s="128"/>
      <c r="D57" s="128"/>
      <c r="E57" s="129" t="s">
        <v>87</v>
      </c>
      <c r="F57" s="129"/>
      <c r="G57" s="129"/>
      <c r="H57" s="129"/>
      <c r="I57" s="129"/>
      <c r="J57" s="128"/>
      <c r="K57" s="129" t="s">
        <v>88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'2023-065-01-02 - SO-01 - ...'!J32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85</v>
      </c>
      <c r="AR57" s="68"/>
      <c r="AS57" s="132">
        <v>0</v>
      </c>
      <c r="AT57" s="133">
        <f>ROUND(SUM(AV57:AW57),2)</f>
        <v>0</v>
      </c>
      <c r="AU57" s="134">
        <f>'2023-065-01-02 - SO-01 - ...'!P91</f>
        <v>0</v>
      </c>
      <c r="AV57" s="133">
        <f>'2023-065-01-02 - SO-01 - ...'!J35</f>
        <v>0</v>
      </c>
      <c r="AW57" s="133">
        <f>'2023-065-01-02 - SO-01 - ...'!J36</f>
        <v>0</v>
      </c>
      <c r="AX57" s="133">
        <f>'2023-065-01-02 - SO-01 - ...'!J37</f>
        <v>0</v>
      </c>
      <c r="AY57" s="133">
        <f>'2023-065-01-02 - SO-01 - ...'!J38</f>
        <v>0</v>
      </c>
      <c r="AZ57" s="133">
        <f>'2023-065-01-02 - SO-01 - ...'!F35</f>
        <v>0</v>
      </c>
      <c r="BA57" s="133">
        <f>'2023-065-01-02 - SO-01 - ...'!F36</f>
        <v>0</v>
      </c>
      <c r="BB57" s="133">
        <f>'2023-065-01-02 - SO-01 - ...'!F37</f>
        <v>0</v>
      </c>
      <c r="BC57" s="133">
        <f>'2023-065-01-02 - SO-01 - ...'!F38</f>
        <v>0</v>
      </c>
      <c r="BD57" s="135">
        <f>'2023-065-01-02 - SO-01 - ...'!F39</f>
        <v>0</v>
      </c>
      <c r="BE57" s="4"/>
      <c r="BT57" s="136" t="s">
        <v>81</v>
      </c>
      <c r="BV57" s="136" t="s">
        <v>74</v>
      </c>
      <c r="BW57" s="136" t="s">
        <v>89</v>
      </c>
      <c r="BX57" s="136" t="s">
        <v>80</v>
      </c>
      <c r="CL57" s="136" t="s">
        <v>19</v>
      </c>
    </row>
    <row r="58" s="4" customFormat="1" ht="23.25" customHeight="1">
      <c r="A58" s="127" t="s">
        <v>82</v>
      </c>
      <c r="B58" s="66"/>
      <c r="C58" s="128"/>
      <c r="D58" s="128"/>
      <c r="E58" s="129" t="s">
        <v>90</v>
      </c>
      <c r="F58" s="129"/>
      <c r="G58" s="129"/>
      <c r="H58" s="129"/>
      <c r="I58" s="129"/>
      <c r="J58" s="128"/>
      <c r="K58" s="129" t="s">
        <v>91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'2023-065-01-03 - SO-01 - ...'!J32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85</v>
      </c>
      <c r="AR58" s="68"/>
      <c r="AS58" s="132">
        <v>0</v>
      </c>
      <c r="AT58" s="133">
        <f>ROUND(SUM(AV58:AW58),2)</f>
        <v>0</v>
      </c>
      <c r="AU58" s="134">
        <f>'2023-065-01-03 - SO-01 - ...'!P88</f>
        <v>0</v>
      </c>
      <c r="AV58" s="133">
        <f>'2023-065-01-03 - SO-01 - ...'!J35</f>
        <v>0</v>
      </c>
      <c r="AW58" s="133">
        <f>'2023-065-01-03 - SO-01 - ...'!J36</f>
        <v>0</v>
      </c>
      <c r="AX58" s="133">
        <f>'2023-065-01-03 - SO-01 - ...'!J37</f>
        <v>0</v>
      </c>
      <c r="AY58" s="133">
        <f>'2023-065-01-03 - SO-01 - ...'!J38</f>
        <v>0</v>
      </c>
      <c r="AZ58" s="133">
        <f>'2023-065-01-03 - SO-01 - ...'!F35</f>
        <v>0</v>
      </c>
      <c r="BA58" s="133">
        <f>'2023-065-01-03 - SO-01 - ...'!F36</f>
        <v>0</v>
      </c>
      <c r="BB58" s="133">
        <f>'2023-065-01-03 - SO-01 - ...'!F37</f>
        <v>0</v>
      </c>
      <c r="BC58" s="133">
        <f>'2023-065-01-03 - SO-01 - ...'!F38</f>
        <v>0</v>
      </c>
      <c r="BD58" s="135">
        <f>'2023-065-01-03 - SO-01 - ...'!F39</f>
        <v>0</v>
      </c>
      <c r="BE58" s="4"/>
      <c r="BT58" s="136" t="s">
        <v>81</v>
      </c>
      <c r="BV58" s="136" t="s">
        <v>74</v>
      </c>
      <c r="BW58" s="136" t="s">
        <v>92</v>
      </c>
      <c r="BX58" s="136" t="s">
        <v>80</v>
      </c>
      <c r="CL58" s="136" t="s">
        <v>19</v>
      </c>
    </row>
    <row r="59" s="4" customFormat="1" ht="23.25" customHeight="1">
      <c r="A59" s="127" t="s">
        <v>82</v>
      </c>
      <c r="B59" s="66"/>
      <c r="C59" s="128"/>
      <c r="D59" s="128"/>
      <c r="E59" s="129" t="s">
        <v>93</v>
      </c>
      <c r="F59" s="129"/>
      <c r="G59" s="129"/>
      <c r="H59" s="129"/>
      <c r="I59" s="129"/>
      <c r="J59" s="128"/>
      <c r="K59" s="129" t="s">
        <v>94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'2023-065-01-04 - SO-01 - ...'!J32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85</v>
      </c>
      <c r="AR59" s="68"/>
      <c r="AS59" s="132">
        <v>0</v>
      </c>
      <c r="AT59" s="133">
        <f>ROUND(SUM(AV59:AW59),2)</f>
        <v>0</v>
      </c>
      <c r="AU59" s="134">
        <f>'2023-065-01-04 - SO-01 - ...'!P89</f>
        <v>0</v>
      </c>
      <c r="AV59" s="133">
        <f>'2023-065-01-04 - SO-01 - ...'!J35</f>
        <v>0</v>
      </c>
      <c r="AW59" s="133">
        <f>'2023-065-01-04 - SO-01 - ...'!J36</f>
        <v>0</v>
      </c>
      <c r="AX59" s="133">
        <f>'2023-065-01-04 - SO-01 - ...'!J37</f>
        <v>0</v>
      </c>
      <c r="AY59" s="133">
        <f>'2023-065-01-04 - SO-01 - ...'!J38</f>
        <v>0</v>
      </c>
      <c r="AZ59" s="133">
        <f>'2023-065-01-04 - SO-01 - ...'!F35</f>
        <v>0</v>
      </c>
      <c r="BA59" s="133">
        <f>'2023-065-01-04 - SO-01 - ...'!F36</f>
        <v>0</v>
      </c>
      <c r="BB59" s="133">
        <f>'2023-065-01-04 - SO-01 - ...'!F37</f>
        <v>0</v>
      </c>
      <c r="BC59" s="133">
        <f>'2023-065-01-04 - SO-01 - ...'!F38</f>
        <v>0</v>
      </c>
      <c r="BD59" s="135">
        <f>'2023-065-01-04 - SO-01 - ...'!F39</f>
        <v>0</v>
      </c>
      <c r="BE59" s="4"/>
      <c r="BT59" s="136" t="s">
        <v>81</v>
      </c>
      <c r="BV59" s="136" t="s">
        <v>74</v>
      </c>
      <c r="BW59" s="136" t="s">
        <v>95</v>
      </c>
      <c r="BX59" s="136" t="s">
        <v>80</v>
      </c>
      <c r="CL59" s="136" t="s">
        <v>19</v>
      </c>
    </row>
    <row r="60" s="4" customFormat="1" ht="23.25" customHeight="1">
      <c r="A60" s="127" t="s">
        <v>82</v>
      </c>
      <c r="B60" s="66"/>
      <c r="C60" s="128"/>
      <c r="D60" s="128"/>
      <c r="E60" s="129" t="s">
        <v>96</v>
      </c>
      <c r="F60" s="129"/>
      <c r="G60" s="129"/>
      <c r="H60" s="129"/>
      <c r="I60" s="129"/>
      <c r="J60" s="128"/>
      <c r="K60" s="129" t="s">
        <v>97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'2023-065-01-05 - SO-01 - ...'!J32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85</v>
      </c>
      <c r="AR60" s="68"/>
      <c r="AS60" s="132">
        <v>0</v>
      </c>
      <c r="AT60" s="133">
        <f>ROUND(SUM(AV60:AW60),2)</f>
        <v>0</v>
      </c>
      <c r="AU60" s="134">
        <f>'2023-065-01-05 - SO-01 - ...'!P88</f>
        <v>0</v>
      </c>
      <c r="AV60" s="133">
        <f>'2023-065-01-05 - SO-01 - ...'!J35</f>
        <v>0</v>
      </c>
      <c r="AW60" s="133">
        <f>'2023-065-01-05 - SO-01 - ...'!J36</f>
        <v>0</v>
      </c>
      <c r="AX60" s="133">
        <f>'2023-065-01-05 - SO-01 - ...'!J37</f>
        <v>0</v>
      </c>
      <c r="AY60" s="133">
        <f>'2023-065-01-05 - SO-01 - ...'!J38</f>
        <v>0</v>
      </c>
      <c r="AZ60" s="133">
        <f>'2023-065-01-05 - SO-01 - ...'!F35</f>
        <v>0</v>
      </c>
      <c r="BA60" s="133">
        <f>'2023-065-01-05 - SO-01 - ...'!F36</f>
        <v>0</v>
      </c>
      <c r="BB60" s="133">
        <f>'2023-065-01-05 - SO-01 - ...'!F37</f>
        <v>0</v>
      </c>
      <c r="BC60" s="133">
        <f>'2023-065-01-05 - SO-01 - ...'!F38</f>
        <v>0</v>
      </c>
      <c r="BD60" s="135">
        <f>'2023-065-01-05 - SO-01 - ...'!F39</f>
        <v>0</v>
      </c>
      <c r="BE60" s="4"/>
      <c r="BT60" s="136" t="s">
        <v>81</v>
      </c>
      <c r="BV60" s="136" t="s">
        <v>74</v>
      </c>
      <c r="BW60" s="136" t="s">
        <v>98</v>
      </c>
      <c r="BX60" s="136" t="s">
        <v>80</v>
      </c>
      <c r="CL60" s="136" t="s">
        <v>19</v>
      </c>
    </row>
    <row r="61" s="4" customFormat="1" ht="23.25" customHeight="1">
      <c r="A61" s="127" t="s">
        <v>82</v>
      </c>
      <c r="B61" s="66"/>
      <c r="C61" s="128"/>
      <c r="D61" s="128"/>
      <c r="E61" s="129" t="s">
        <v>99</v>
      </c>
      <c r="F61" s="129"/>
      <c r="G61" s="129"/>
      <c r="H61" s="129"/>
      <c r="I61" s="129"/>
      <c r="J61" s="128"/>
      <c r="K61" s="129" t="s">
        <v>100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'2023-065-01-06 - SO-01 - ...'!J32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85</v>
      </c>
      <c r="AR61" s="68"/>
      <c r="AS61" s="132">
        <v>0</v>
      </c>
      <c r="AT61" s="133">
        <f>ROUND(SUM(AV61:AW61),2)</f>
        <v>0</v>
      </c>
      <c r="AU61" s="134">
        <f>'2023-065-01-06 - SO-01 - ...'!P92</f>
        <v>0</v>
      </c>
      <c r="AV61" s="133">
        <f>'2023-065-01-06 - SO-01 - ...'!J35</f>
        <v>0</v>
      </c>
      <c r="AW61" s="133">
        <f>'2023-065-01-06 - SO-01 - ...'!J36</f>
        <v>0</v>
      </c>
      <c r="AX61" s="133">
        <f>'2023-065-01-06 - SO-01 - ...'!J37</f>
        <v>0</v>
      </c>
      <c r="AY61" s="133">
        <f>'2023-065-01-06 - SO-01 - ...'!J38</f>
        <v>0</v>
      </c>
      <c r="AZ61" s="133">
        <f>'2023-065-01-06 - SO-01 - ...'!F35</f>
        <v>0</v>
      </c>
      <c r="BA61" s="133">
        <f>'2023-065-01-06 - SO-01 - ...'!F36</f>
        <v>0</v>
      </c>
      <c r="BB61" s="133">
        <f>'2023-065-01-06 - SO-01 - ...'!F37</f>
        <v>0</v>
      </c>
      <c r="BC61" s="133">
        <f>'2023-065-01-06 - SO-01 - ...'!F38</f>
        <v>0</v>
      </c>
      <c r="BD61" s="135">
        <f>'2023-065-01-06 - SO-01 - ...'!F39</f>
        <v>0</v>
      </c>
      <c r="BE61" s="4"/>
      <c r="BT61" s="136" t="s">
        <v>81</v>
      </c>
      <c r="BV61" s="136" t="s">
        <v>74</v>
      </c>
      <c r="BW61" s="136" t="s">
        <v>101</v>
      </c>
      <c r="BX61" s="136" t="s">
        <v>80</v>
      </c>
      <c r="CL61" s="136" t="s">
        <v>19</v>
      </c>
    </row>
    <row r="62" s="4" customFormat="1" ht="16.5" customHeight="1">
      <c r="A62" s="4"/>
      <c r="B62" s="66"/>
      <c r="C62" s="128"/>
      <c r="D62" s="128"/>
      <c r="E62" s="129" t="s">
        <v>102</v>
      </c>
      <c r="F62" s="129"/>
      <c r="G62" s="129"/>
      <c r="H62" s="129"/>
      <c r="I62" s="129"/>
      <c r="J62" s="128"/>
      <c r="K62" s="129" t="s">
        <v>103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37">
        <f>ROUND(SUM(AG63:AG65),2)</f>
        <v>0</v>
      </c>
      <c r="AH62" s="128"/>
      <c r="AI62" s="128"/>
      <c r="AJ62" s="128"/>
      <c r="AK62" s="128"/>
      <c r="AL62" s="128"/>
      <c r="AM62" s="128"/>
      <c r="AN62" s="130">
        <f>SUM(AG62,AT62)</f>
        <v>0</v>
      </c>
      <c r="AO62" s="128"/>
      <c r="AP62" s="128"/>
      <c r="AQ62" s="131" t="s">
        <v>85</v>
      </c>
      <c r="AR62" s="68"/>
      <c r="AS62" s="132">
        <f>ROUND(SUM(AS63:AS65),2)</f>
        <v>0</v>
      </c>
      <c r="AT62" s="133">
        <f>ROUND(SUM(AV62:AW62),2)</f>
        <v>0</v>
      </c>
      <c r="AU62" s="134">
        <f>ROUND(SUM(AU63:AU65),5)</f>
        <v>0</v>
      </c>
      <c r="AV62" s="133">
        <f>ROUND(AZ62*L29,2)</f>
        <v>0</v>
      </c>
      <c r="AW62" s="133">
        <f>ROUND(BA62*L30,2)</f>
        <v>0</v>
      </c>
      <c r="AX62" s="133">
        <f>ROUND(BB62*L29,2)</f>
        <v>0</v>
      </c>
      <c r="AY62" s="133">
        <f>ROUND(BC62*L30,2)</f>
        <v>0</v>
      </c>
      <c r="AZ62" s="133">
        <f>ROUND(SUM(AZ63:AZ65),2)</f>
        <v>0</v>
      </c>
      <c r="BA62" s="133">
        <f>ROUND(SUM(BA63:BA65),2)</f>
        <v>0</v>
      </c>
      <c r="BB62" s="133">
        <f>ROUND(SUM(BB63:BB65),2)</f>
        <v>0</v>
      </c>
      <c r="BC62" s="133">
        <f>ROUND(SUM(BC63:BC65),2)</f>
        <v>0</v>
      </c>
      <c r="BD62" s="135">
        <f>ROUND(SUM(BD63:BD65),2)</f>
        <v>0</v>
      </c>
      <c r="BE62" s="4"/>
      <c r="BS62" s="136" t="s">
        <v>71</v>
      </c>
      <c r="BT62" s="136" t="s">
        <v>81</v>
      </c>
      <c r="BU62" s="136" t="s">
        <v>73</v>
      </c>
      <c r="BV62" s="136" t="s">
        <v>74</v>
      </c>
      <c r="BW62" s="136" t="s">
        <v>104</v>
      </c>
      <c r="BX62" s="136" t="s">
        <v>80</v>
      </c>
      <c r="CL62" s="136" t="s">
        <v>19</v>
      </c>
    </row>
    <row r="63" s="4" customFormat="1" ht="23.25" customHeight="1">
      <c r="A63" s="127" t="s">
        <v>82</v>
      </c>
      <c r="B63" s="66"/>
      <c r="C63" s="128"/>
      <c r="D63" s="128"/>
      <c r="E63" s="128"/>
      <c r="F63" s="129" t="s">
        <v>83</v>
      </c>
      <c r="G63" s="129"/>
      <c r="H63" s="129"/>
      <c r="I63" s="129"/>
      <c r="J63" s="129"/>
      <c r="K63" s="128"/>
      <c r="L63" s="129" t="s">
        <v>84</v>
      </c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30">
        <f>'2023-065-01-01 - SO-01 - ..._01'!J34</f>
        <v>0</v>
      </c>
      <c r="AH63" s="128"/>
      <c r="AI63" s="128"/>
      <c r="AJ63" s="128"/>
      <c r="AK63" s="128"/>
      <c r="AL63" s="128"/>
      <c r="AM63" s="128"/>
      <c r="AN63" s="130">
        <f>SUM(AG63,AT63)</f>
        <v>0</v>
      </c>
      <c r="AO63" s="128"/>
      <c r="AP63" s="128"/>
      <c r="AQ63" s="131" t="s">
        <v>85</v>
      </c>
      <c r="AR63" s="68"/>
      <c r="AS63" s="132">
        <v>0</v>
      </c>
      <c r="AT63" s="133">
        <f>ROUND(SUM(AV63:AW63),2)</f>
        <v>0</v>
      </c>
      <c r="AU63" s="134">
        <f>'2023-065-01-01 - SO-01 - ..._01'!P94</f>
        <v>0</v>
      </c>
      <c r="AV63" s="133">
        <f>'2023-065-01-01 - SO-01 - ..._01'!J37</f>
        <v>0</v>
      </c>
      <c r="AW63" s="133">
        <f>'2023-065-01-01 - SO-01 - ..._01'!J38</f>
        <v>0</v>
      </c>
      <c r="AX63" s="133">
        <f>'2023-065-01-01 - SO-01 - ..._01'!J39</f>
        <v>0</v>
      </c>
      <c r="AY63" s="133">
        <f>'2023-065-01-01 - SO-01 - ..._01'!J40</f>
        <v>0</v>
      </c>
      <c r="AZ63" s="133">
        <f>'2023-065-01-01 - SO-01 - ..._01'!F37</f>
        <v>0</v>
      </c>
      <c r="BA63" s="133">
        <f>'2023-065-01-01 - SO-01 - ..._01'!F38</f>
        <v>0</v>
      </c>
      <c r="BB63" s="133">
        <f>'2023-065-01-01 - SO-01 - ..._01'!F39</f>
        <v>0</v>
      </c>
      <c r="BC63" s="133">
        <f>'2023-065-01-01 - SO-01 - ..._01'!F40</f>
        <v>0</v>
      </c>
      <c r="BD63" s="135">
        <f>'2023-065-01-01 - SO-01 - ..._01'!F41</f>
        <v>0</v>
      </c>
      <c r="BE63" s="4"/>
      <c r="BT63" s="136" t="s">
        <v>105</v>
      </c>
      <c r="BV63" s="136" t="s">
        <v>74</v>
      </c>
      <c r="BW63" s="136" t="s">
        <v>106</v>
      </c>
      <c r="BX63" s="136" t="s">
        <v>104</v>
      </c>
      <c r="CL63" s="136" t="s">
        <v>19</v>
      </c>
    </row>
    <row r="64" s="4" customFormat="1" ht="23.25" customHeight="1">
      <c r="A64" s="127" t="s">
        <v>82</v>
      </c>
      <c r="B64" s="66"/>
      <c r="C64" s="128"/>
      <c r="D64" s="128"/>
      <c r="E64" s="128"/>
      <c r="F64" s="129" t="s">
        <v>87</v>
      </c>
      <c r="G64" s="129"/>
      <c r="H64" s="129"/>
      <c r="I64" s="129"/>
      <c r="J64" s="129"/>
      <c r="K64" s="128"/>
      <c r="L64" s="129" t="s">
        <v>88</v>
      </c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30">
        <f>'2023-065-01-02 - SO-01 - ..._01'!J34</f>
        <v>0</v>
      </c>
      <c r="AH64" s="128"/>
      <c r="AI64" s="128"/>
      <c r="AJ64" s="128"/>
      <c r="AK64" s="128"/>
      <c r="AL64" s="128"/>
      <c r="AM64" s="128"/>
      <c r="AN64" s="130">
        <f>SUM(AG64,AT64)</f>
        <v>0</v>
      </c>
      <c r="AO64" s="128"/>
      <c r="AP64" s="128"/>
      <c r="AQ64" s="131" t="s">
        <v>85</v>
      </c>
      <c r="AR64" s="68"/>
      <c r="AS64" s="132">
        <v>0</v>
      </c>
      <c r="AT64" s="133">
        <f>ROUND(SUM(AV64:AW64),2)</f>
        <v>0</v>
      </c>
      <c r="AU64" s="134">
        <f>'2023-065-01-02 - SO-01 - ..._01'!P97</f>
        <v>0</v>
      </c>
      <c r="AV64" s="133">
        <f>'2023-065-01-02 - SO-01 - ..._01'!J37</f>
        <v>0</v>
      </c>
      <c r="AW64" s="133">
        <f>'2023-065-01-02 - SO-01 - ..._01'!J38</f>
        <v>0</v>
      </c>
      <c r="AX64" s="133">
        <f>'2023-065-01-02 - SO-01 - ..._01'!J39</f>
        <v>0</v>
      </c>
      <c r="AY64" s="133">
        <f>'2023-065-01-02 - SO-01 - ..._01'!J40</f>
        <v>0</v>
      </c>
      <c r="AZ64" s="133">
        <f>'2023-065-01-02 - SO-01 - ..._01'!F37</f>
        <v>0</v>
      </c>
      <c r="BA64" s="133">
        <f>'2023-065-01-02 - SO-01 - ..._01'!F38</f>
        <v>0</v>
      </c>
      <c r="BB64" s="133">
        <f>'2023-065-01-02 - SO-01 - ..._01'!F39</f>
        <v>0</v>
      </c>
      <c r="BC64" s="133">
        <f>'2023-065-01-02 - SO-01 - ..._01'!F40</f>
        <v>0</v>
      </c>
      <c r="BD64" s="135">
        <f>'2023-065-01-02 - SO-01 - ..._01'!F41</f>
        <v>0</v>
      </c>
      <c r="BE64" s="4"/>
      <c r="BT64" s="136" t="s">
        <v>105</v>
      </c>
      <c r="BV64" s="136" t="s">
        <v>74</v>
      </c>
      <c r="BW64" s="136" t="s">
        <v>107</v>
      </c>
      <c r="BX64" s="136" t="s">
        <v>104</v>
      </c>
      <c r="CL64" s="136" t="s">
        <v>19</v>
      </c>
    </row>
    <row r="65" s="4" customFormat="1" ht="23.25" customHeight="1">
      <c r="A65" s="127" t="s">
        <v>82</v>
      </c>
      <c r="B65" s="66"/>
      <c r="C65" s="128"/>
      <c r="D65" s="128"/>
      <c r="E65" s="128"/>
      <c r="F65" s="129" t="s">
        <v>90</v>
      </c>
      <c r="G65" s="129"/>
      <c r="H65" s="129"/>
      <c r="I65" s="129"/>
      <c r="J65" s="129"/>
      <c r="K65" s="128"/>
      <c r="L65" s="129" t="s">
        <v>91</v>
      </c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30">
        <f>'2023-065-01-03 - SO-01 - ..._01'!J34</f>
        <v>0</v>
      </c>
      <c r="AH65" s="128"/>
      <c r="AI65" s="128"/>
      <c r="AJ65" s="128"/>
      <c r="AK65" s="128"/>
      <c r="AL65" s="128"/>
      <c r="AM65" s="128"/>
      <c r="AN65" s="130">
        <f>SUM(AG65,AT65)</f>
        <v>0</v>
      </c>
      <c r="AO65" s="128"/>
      <c r="AP65" s="128"/>
      <c r="AQ65" s="131" t="s">
        <v>85</v>
      </c>
      <c r="AR65" s="68"/>
      <c r="AS65" s="132">
        <v>0</v>
      </c>
      <c r="AT65" s="133">
        <f>ROUND(SUM(AV65:AW65),2)</f>
        <v>0</v>
      </c>
      <c r="AU65" s="134">
        <f>'2023-065-01-03 - SO-01 - ..._01'!P94</f>
        <v>0</v>
      </c>
      <c r="AV65" s="133">
        <f>'2023-065-01-03 - SO-01 - ..._01'!J37</f>
        <v>0</v>
      </c>
      <c r="AW65" s="133">
        <f>'2023-065-01-03 - SO-01 - ..._01'!J38</f>
        <v>0</v>
      </c>
      <c r="AX65" s="133">
        <f>'2023-065-01-03 - SO-01 - ..._01'!J39</f>
        <v>0</v>
      </c>
      <c r="AY65" s="133">
        <f>'2023-065-01-03 - SO-01 - ..._01'!J40</f>
        <v>0</v>
      </c>
      <c r="AZ65" s="133">
        <f>'2023-065-01-03 - SO-01 - ..._01'!F37</f>
        <v>0</v>
      </c>
      <c r="BA65" s="133">
        <f>'2023-065-01-03 - SO-01 - ..._01'!F38</f>
        <v>0</v>
      </c>
      <c r="BB65" s="133">
        <f>'2023-065-01-03 - SO-01 - ..._01'!F39</f>
        <v>0</v>
      </c>
      <c r="BC65" s="133">
        <f>'2023-065-01-03 - SO-01 - ..._01'!F40</f>
        <v>0</v>
      </c>
      <c r="BD65" s="135">
        <f>'2023-065-01-03 - SO-01 - ..._01'!F41</f>
        <v>0</v>
      </c>
      <c r="BE65" s="4"/>
      <c r="BT65" s="136" t="s">
        <v>105</v>
      </c>
      <c r="BV65" s="136" t="s">
        <v>74</v>
      </c>
      <c r="BW65" s="136" t="s">
        <v>108</v>
      </c>
      <c r="BX65" s="136" t="s">
        <v>104</v>
      </c>
      <c r="CL65" s="136" t="s">
        <v>19</v>
      </c>
    </row>
    <row r="66" s="4" customFormat="1" ht="23.25" customHeight="1">
      <c r="A66" s="4"/>
      <c r="B66" s="66"/>
      <c r="C66" s="128"/>
      <c r="D66" s="128"/>
      <c r="E66" s="129" t="s">
        <v>109</v>
      </c>
      <c r="F66" s="129"/>
      <c r="G66" s="129"/>
      <c r="H66" s="129"/>
      <c r="I66" s="129"/>
      <c r="J66" s="128"/>
      <c r="K66" s="129" t="s">
        <v>110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37">
        <f>ROUND(SUM(AG67:AG68),2)</f>
        <v>0</v>
      </c>
      <c r="AH66" s="128"/>
      <c r="AI66" s="128"/>
      <c r="AJ66" s="128"/>
      <c r="AK66" s="128"/>
      <c r="AL66" s="128"/>
      <c r="AM66" s="128"/>
      <c r="AN66" s="130">
        <f>SUM(AG66,AT66)</f>
        <v>0</v>
      </c>
      <c r="AO66" s="128"/>
      <c r="AP66" s="128"/>
      <c r="AQ66" s="131" t="s">
        <v>85</v>
      </c>
      <c r="AR66" s="68"/>
      <c r="AS66" s="132">
        <f>ROUND(SUM(AS67:AS68),2)</f>
        <v>0</v>
      </c>
      <c r="AT66" s="133">
        <f>ROUND(SUM(AV66:AW66),2)</f>
        <v>0</v>
      </c>
      <c r="AU66" s="134">
        <f>ROUND(SUM(AU67:AU68),5)</f>
        <v>0</v>
      </c>
      <c r="AV66" s="133">
        <f>ROUND(AZ66*L29,2)</f>
        <v>0</v>
      </c>
      <c r="AW66" s="133">
        <f>ROUND(BA66*L30,2)</f>
        <v>0</v>
      </c>
      <c r="AX66" s="133">
        <f>ROUND(BB66*L29,2)</f>
        <v>0</v>
      </c>
      <c r="AY66" s="133">
        <f>ROUND(BC66*L30,2)</f>
        <v>0</v>
      </c>
      <c r="AZ66" s="133">
        <f>ROUND(SUM(AZ67:AZ68),2)</f>
        <v>0</v>
      </c>
      <c r="BA66" s="133">
        <f>ROUND(SUM(BA67:BA68),2)</f>
        <v>0</v>
      </c>
      <c r="BB66" s="133">
        <f>ROUND(SUM(BB67:BB68),2)</f>
        <v>0</v>
      </c>
      <c r="BC66" s="133">
        <f>ROUND(SUM(BC67:BC68),2)</f>
        <v>0</v>
      </c>
      <c r="BD66" s="135">
        <f>ROUND(SUM(BD67:BD68),2)</f>
        <v>0</v>
      </c>
      <c r="BE66" s="4"/>
      <c r="BS66" s="136" t="s">
        <v>71</v>
      </c>
      <c r="BT66" s="136" t="s">
        <v>81</v>
      </c>
      <c r="BU66" s="136" t="s">
        <v>73</v>
      </c>
      <c r="BV66" s="136" t="s">
        <v>74</v>
      </c>
      <c r="BW66" s="136" t="s">
        <v>111</v>
      </c>
      <c r="BX66" s="136" t="s">
        <v>80</v>
      </c>
      <c r="CL66" s="136" t="s">
        <v>19</v>
      </c>
    </row>
    <row r="67" s="4" customFormat="1" ht="23.25" customHeight="1">
      <c r="A67" s="127" t="s">
        <v>82</v>
      </c>
      <c r="B67" s="66"/>
      <c r="C67" s="128"/>
      <c r="D67" s="128"/>
      <c r="E67" s="128"/>
      <c r="F67" s="129" t="s">
        <v>87</v>
      </c>
      <c r="G67" s="129"/>
      <c r="H67" s="129"/>
      <c r="I67" s="129"/>
      <c r="J67" s="129"/>
      <c r="K67" s="128"/>
      <c r="L67" s="129" t="s">
        <v>88</v>
      </c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30">
        <f>'2023-065-01-02 - SO-01 - ..._02'!J34</f>
        <v>0</v>
      </c>
      <c r="AH67" s="128"/>
      <c r="AI67" s="128"/>
      <c r="AJ67" s="128"/>
      <c r="AK67" s="128"/>
      <c r="AL67" s="128"/>
      <c r="AM67" s="128"/>
      <c r="AN67" s="130">
        <f>SUM(AG67,AT67)</f>
        <v>0</v>
      </c>
      <c r="AO67" s="128"/>
      <c r="AP67" s="128"/>
      <c r="AQ67" s="131" t="s">
        <v>85</v>
      </c>
      <c r="AR67" s="68"/>
      <c r="AS67" s="132">
        <v>0</v>
      </c>
      <c r="AT67" s="133">
        <f>ROUND(SUM(AV67:AW67),2)</f>
        <v>0</v>
      </c>
      <c r="AU67" s="134">
        <f>'2023-065-01-02 - SO-01 - ..._02'!P93</f>
        <v>0</v>
      </c>
      <c r="AV67" s="133">
        <f>'2023-065-01-02 - SO-01 - ..._02'!J37</f>
        <v>0</v>
      </c>
      <c r="AW67" s="133">
        <f>'2023-065-01-02 - SO-01 - ..._02'!J38</f>
        <v>0</v>
      </c>
      <c r="AX67" s="133">
        <f>'2023-065-01-02 - SO-01 - ..._02'!J39</f>
        <v>0</v>
      </c>
      <c r="AY67" s="133">
        <f>'2023-065-01-02 - SO-01 - ..._02'!J40</f>
        <v>0</v>
      </c>
      <c r="AZ67" s="133">
        <f>'2023-065-01-02 - SO-01 - ..._02'!F37</f>
        <v>0</v>
      </c>
      <c r="BA67" s="133">
        <f>'2023-065-01-02 - SO-01 - ..._02'!F38</f>
        <v>0</v>
      </c>
      <c r="BB67" s="133">
        <f>'2023-065-01-02 - SO-01 - ..._02'!F39</f>
        <v>0</v>
      </c>
      <c r="BC67" s="133">
        <f>'2023-065-01-02 - SO-01 - ..._02'!F40</f>
        <v>0</v>
      </c>
      <c r="BD67" s="135">
        <f>'2023-065-01-02 - SO-01 - ..._02'!F41</f>
        <v>0</v>
      </c>
      <c r="BE67" s="4"/>
      <c r="BT67" s="136" t="s">
        <v>105</v>
      </c>
      <c r="BV67" s="136" t="s">
        <v>74</v>
      </c>
      <c r="BW67" s="136" t="s">
        <v>112</v>
      </c>
      <c r="BX67" s="136" t="s">
        <v>111</v>
      </c>
      <c r="CL67" s="136" t="s">
        <v>19</v>
      </c>
    </row>
    <row r="68" s="4" customFormat="1" ht="23.25" customHeight="1">
      <c r="A68" s="127" t="s">
        <v>82</v>
      </c>
      <c r="B68" s="66"/>
      <c r="C68" s="128"/>
      <c r="D68" s="128"/>
      <c r="E68" s="128"/>
      <c r="F68" s="129" t="s">
        <v>113</v>
      </c>
      <c r="G68" s="129"/>
      <c r="H68" s="129"/>
      <c r="I68" s="129"/>
      <c r="J68" s="129"/>
      <c r="K68" s="128"/>
      <c r="L68" s="129" t="s">
        <v>114</v>
      </c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30">
        <f>'2023-065-01-09 - SO-01 - ...'!J34</f>
        <v>0</v>
      </c>
      <c r="AH68" s="128"/>
      <c r="AI68" s="128"/>
      <c r="AJ68" s="128"/>
      <c r="AK68" s="128"/>
      <c r="AL68" s="128"/>
      <c r="AM68" s="128"/>
      <c r="AN68" s="130">
        <f>SUM(AG68,AT68)</f>
        <v>0</v>
      </c>
      <c r="AO68" s="128"/>
      <c r="AP68" s="128"/>
      <c r="AQ68" s="131" t="s">
        <v>85</v>
      </c>
      <c r="AR68" s="68"/>
      <c r="AS68" s="132">
        <v>0</v>
      </c>
      <c r="AT68" s="133">
        <f>ROUND(SUM(AV68:AW68),2)</f>
        <v>0</v>
      </c>
      <c r="AU68" s="134">
        <f>'2023-065-01-09 - SO-01 - ...'!P98</f>
        <v>0</v>
      </c>
      <c r="AV68" s="133">
        <f>'2023-065-01-09 - SO-01 - ...'!J37</f>
        <v>0</v>
      </c>
      <c r="AW68" s="133">
        <f>'2023-065-01-09 - SO-01 - ...'!J38</f>
        <v>0</v>
      </c>
      <c r="AX68" s="133">
        <f>'2023-065-01-09 - SO-01 - ...'!J39</f>
        <v>0</v>
      </c>
      <c r="AY68" s="133">
        <f>'2023-065-01-09 - SO-01 - ...'!J40</f>
        <v>0</v>
      </c>
      <c r="AZ68" s="133">
        <f>'2023-065-01-09 - SO-01 - ...'!F37</f>
        <v>0</v>
      </c>
      <c r="BA68" s="133">
        <f>'2023-065-01-09 - SO-01 - ...'!F38</f>
        <v>0</v>
      </c>
      <c r="BB68" s="133">
        <f>'2023-065-01-09 - SO-01 - ...'!F39</f>
        <v>0</v>
      </c>
      <c r="BC68" s="133">
        <f>'2023-065-01-09 - SO-01 - ...'!F40</f>
        <v>0</v>
      </c>
      <c r="BD68" s="135">
        <f>'2023-065-01-09 - SO-01 - ...'!F41</f>
        <v>0</v>
      </c>
      <c r="BE68" s="4"/>
      <c r="BT68" s="136" t="s">
        <v>105</v>
      </c>
      <c r="BV68" s="136" t="s">
        <v>74</v>
      </c>
      <c r="BW68" s="136" t="s">
        <v>115</v>
      </c>
      <c r="BX68" s="136" t="s">
        <v>111</v>
      </c>
      <c r="CL68" s="136" t="s">
        <v>19</v>
      </c>
    </row>
    <row r="69" s="4" customFormat="1" ht="23.25" customHeight="1">
      <c r="A69" s="4"/>
      <c r="B69" s="66"/>
      <c r="C69" s="128"/>
      <c r="D69" s="128"/>
      <c r="E69" s="129" t="s">
        <v>116</v>
      </c>
      <c r="F69" s="129"/>
      <c r="G69" s="129"/>
      <c r="H69" s="129"/>
      <c r="I69" s="129"/>
      <c r="J69" s="128"/>
      <c r="K69" s="129" t="s">
        <v>117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37">
        <f>ROUND(AG70,2)</f>
        <v>0</v>
      </c>
      <c r="AH69" s="128"/>
      <c r="AI69" s="128"/>
      <c r="AJ69" s="128"/>
      <c r="AK69" s="128"/>
      <c r="AL69" s="128"/>
      <c r="AM69" s="128"/>
      <c r="AN69" s="130">
        <f>SUM(AG69,AT69)</f>
        <v>0</v>
      </c>
      <c r="AO69" s="128"/>
      <c r="AP69" s="128"/>
      <c r="AQ69" s="131" t="s">
        <v>85</v>
      </c>
      <c r="AR69" s="68"/>
      <c r="AS69" s="132">
        <f>ROUND(AS70,2)</f>
        <v>0</v>
      </c>
      <c r="AT69" s="133">
        <f>ROUND(SUM(AV69:AW69),2)</f>
        <v>0</v>
      </c>
      <c r="AU69" s="134">
        <f>ROUND(AU70,5)</f>
        <v>0</v>
      </c>
      <c r="AV69" s="133">
        <f>ROUND(AZ69*L29,2)</f>
        <v>0</v>
      </c>
      <c r="AW69" s="133">
        <f>ROUND(BA69*L30,2)</f>
        <v>0</v>
      </c>
      <c r="AX69" s="133">
        <f>ROUND(BB69*L29,2)</f>
        <v>0</v>
      </c>
      <c r="AY69" s="133">
        <f>ROUND(BC69*L30,2)</f>
        <v>0</v>
      </c>
      <c r="AZ69" s="133">
        <f>ROUND(AZ70,2)</f>
        <v>0</v>
      </c>
      <c r="BA69" s="133">
        <f>ROUND(BA70,2)</f>
        <v>0</v>
      </c>
      <c r="BB69" s="133">
        <f>ROUND(BB70,2)</f>
        <v>0</v>
      </c>
      <c r="BC69" s="133">
        <f>ROUND(BC70,2)</f>
        <v>0</v>
      </c>
      <c r="BD69" s="135">
        <f>ROUND(BD70,2)</f>
        <v>0</v>
      </c>
      <c r="BE69" s="4"/>
      <c r="BS69" s="136" t="s">
        <v>71</v>
      </c>
      <c r="BT69" s="136" t="s">
        <v>81</v>
      </c>
      <c r="BU69" s="136" t="s">
        <v>73</v>
      </c>
      <c r="BV69" s="136" t="s">
        <v>74</v>
      </c>
      <c r="BW69" s="136" t="s">
        <v>118</v>
      </c>
      <c r="BX69" s="136" t="s">
        <v>80</v>
      </c>
      <c r="CL69" s="136" t="s">
        <v>19</v>
      </c>
    </row>
    <row r="70" s="4" customFormat="1" ht="23.25" customHeight="1">
      <c r="A70" s="127" t="s">
        <v>82</v>
      </c>
      <c r="B70" s="66"/>
      <c r="C70" s="128"/>
      <c r="D70" s="128"/>
      <c r="E70" s="128"/>
      <c r="F70" s="129" t="s">
        <v>87</v>
      </c>
      <c r="G70" s="129"/>
      <c r="H70" s="129"/>
      <c r="I70" s="129"/>
      <c r="J70" s="129"/>
      <c r="K70" s="128"/>
      <c r="L70" s="129" t="s">
        <v>88</v>
      </c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30">
        <f>'2023-065-01-02 - SO-01 - ..._03'!J34</f>
        <v>0</v>
      </c>
      <c r="AH70" s="128"/>
      <c r="AI70" s="128"/>
      <c r="AJ70" s="128"/>
      <c r="AK70" s="128"/>
      <c r="AL70" s="128"/>
      <c r="AM70" s="128"/>
      <c r="AN70" s="130">
        <f>SUM(AG70,AT70)</f>
        <v>0</v>
      </c>
      <c r="AO70" s="128"/>
      <c r="AP70" s="128"/>
      <c r="AQ70" s="131" t="s">
        <v>85</v>
      </c>
      <c r="AR70" s="68"/>
      <c r="AS70" s="132">
        <v>0</v>
      </c>
      <c r="AT70" s="133">
        <f>ROUND(SUM(AV70:AW70),2)</f>
        <v>0</v>
      </c>
      <c r="AU70" s="134">
        <f>'2023-065-01-02 - SO-01 - ..._03'!P95</f>
        <v>0</v>
      </c>
      <c r="AV70" s="133">
        <f>'2023-065-01-02 - SO-01 - ..._03'!J37</f>
        <v>0</v>
      </c>
      <c r="AW70" s="133">
        <f>'2023-065-01-02 - SO-01 - ..._03'!J38</f>
        <v>0</v>
      </c>
      <c r="AX70" s="133">
        <f>'2023-065-01-02 - SO-01 - ..._03'!J39</f>
        <v>0</v>
      </c>
      <c r="AY70" s="133">
        <f>'2023-065-01-02 - SO-01 - ..._03'!J40</f>
        <v>0</v>
      </c>
      <c r="AZ70" s="133">
        <f>'2023-065-01-02 - SO-01 - ..._03'!F37</f>
        <v>0</v>
      </c>
      <c r="BA70" s="133">
        <f>'2023-065-01-02 - SO-01 - ..._03'!F38</f>
        <v>0</v>
      </c>
      <c r="BB70" s="133">
        <f>'2023-065-01-02 - SO-01 - ..._03'!F39</f>
        <v>0</v>
      </c>
      <c r="BC70" s="133">
        <f>'2023-065-01-02 - SO-01 - ..._03'!F40</f>
        <v>0</v>
      </c>
      <c r="BD70" s="135">
        <f>'2023-065-01-02 - SO-01 - ..._03'!F41</f>
        <v>0</v>
      </c>
      <c r="BE70" s="4"/>
      <c r="BT70" s="136" t="s">
        <v>105</v>
      </c>
      <c r="BV70" s="136" t="s">
        <v>74</v>
      </c>
      <c r="BW70" s="136" t="s">
        <v>119</v>
      </c>
      <c r="BX70" s="136" t="s">
        <v>118</v>
      </c>
      <c r="CL70" s="136" t="s">
        <v>19</v>
      </c>
    </row>
    <row r="71" s="7" customFormat="1" ht="24.75" customHeight="1">
      <c r="A71" s="7"/>
      <c r="B71" s="114"/>
      <c r="C71" s="115"/>
      <c r="D71" s="116" t="s">
        <v>120</v>
      </c>
      <c r="E71" s="116"/>
      <c r="F71" s="116"/>
      <c r="G71" s="116"/>
      <c r="H71" s="116"/>
      <c r="I71" s="117"/>
      <c r="J71" s="116" t="s">
        <v>121</v>
      </c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8">
        <f>ROUND(AG72,2)</f>
        <v>0</v>
      </c>
      <c r="AH71" s="117"/>
      <c r="AI71" s="117"/>
      <c r="AJ71" s="117"/>
      <c r="AK71" s="117"/>
      <c r="AL71" s="117"/>
      <c r="AM71" s="117"/>
      <c r="AN71" s="119">
        <f>SUM(AG71,AT71)</f>
        <v>0</v>
      </c>
      <c r="AO71" s="117"/>
      <c r="AP71" s="117"/>
      <c r="AQ71" s="120" t="s">
        <v>78</v>
      </c>
      <c r="AR71" s="121"/>
      <c r="AS71" s="122">
        <f>ROUND(AS72,2)</f>
        <v>0</v>
      </c>
      <c r="AT71" s="123">
        <f>ROUND(SUM(AV71:AW71),2)</f>
        <v>0</v>
      </c>
      <c r="AU71" s="124">
        <f>ROUND(AU72,5)</f>
        <v>0</v>
      </c>
      <c r="AV71" s="123">
        <f>ROUND(AZ71*L29,2)</f>
        <v>0</v>
      </c>
      <c r="AW71" s="123">
        <f>ROUND(BA71*L30,2)</f>
        <v>0</v>
      </c>
      <c r="AX71" s="123">
        <f>ROUND(BB71*L29,2)</f>
        <v>0</v>
      </c>
      <c r="AY71" s="123">
        <f>ROUND(BC71*L30,2)</f>
        <v>0</v>
      </c>
      <c r="AZ71" s="123">
        <f>ROUND(AZ72,2)</f>
        <v>0</v>
      </c>
      <c r="BA71" s="123">
        <f>ROUND(BA72,2)</f>
        <v>0</v>
      </c>
      <c r="BB71" s="123">
        <f>ROUND(BB72,2)</f>
        <v>0</v>
      </c>
      <c r="BC71" s="123">
        <f>ROUND(BC72,2)</f>
        <v>0</v>
      </c>
      <c r="BD71" s="125">
        <f>ROUND(BD72,2)</f>
        <v>0</v>
      </c>
      <c r="BE71" s="7"/>
      <c r="BS71" s="126" t="s">
        <v>71</v>
      </c>
      <c r="BT71" s="126" t="s">
        <v>79</v>
      </c>
      <c r="BU71" s="126" t="s">
        <v>73</v>
      </c>
      <c r="BV71" s="126" t="s">
        <v>74</v>
      </c>
      <c r="BW71" s="126" t="s">
        <v>122</v>
      </c>
      <c r="BX71" s="126" t="s">
        <v>5</v>
      </c>
      <c r="CL71" s="126" t="s">
        <v>19</v>
      </c>
      <c r="CM71" s="126" t="s">
        <v>81</v>
      </c>
    </row>
    <row r="72" s="4" customFormat="1" ht="16.5" customHeight="1">
      <c r="A72" s="4"/>
      <c r="B72" s="66"/>
      <c r="C72" s="128"/>
      <c r="D72" s="128"/>
      <c r="E72" s="129" t="s">
        <v>102</v>
      </c>
      <c r="F72" s="129"/>
      <c r="G72" s="129"/>
      <c r="H72" s="129"/>
      <c r="I72" s="129"/>
      <c r="J72" s="128"/>
      <c r="K72" s="129" t="s">
        <v>103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37">
        <f>ROUND(AG73,2)</f>
        <v>0</v>
      </c>
      <c r="AH72" s="128"/>
      <c r="AI72" s="128"/>
      <c r="AJ72" s="128"/>
      <c r="AK72" s="128"/>
      <c r="AL72" s="128"/>
      <c r="AM72" s="128"/>
      <c r="AN72" s="130">
        <f>SUM(AG72,AT72)</f>
        <v>0</v>
      </c>
      <c r="AO72" s="128"/>
      <c r="AP72" s="128"/>
      <c r="AQ72" s="131" t="s">
        <v>85</v>
      </c>
      <c r="AR72" s="68"/>
      <c r="AS72" s="132">
        <f>ROUND(AS73,2)</f>
        <v>0</v>
      </c>
      <c r="AT72" s="133">
        <f>ROUND(SUM(AV72:AW72),2)</f>
        <v>0</v>
      </c>
      <c r="AU72" s="134">
        <f>ROUND(AU73,5)</f>
        <v>0</v>
      </c>
      <c r="AV72" s="133">
        <f>ROUND(AZ72*L29,2)</f>
        <v>0</v>
      </c>
      <c r="AW72" s="133">
        <f>ROUND(BA72*L30,2)</f>
        <v>0</v>
      </c>
      <c r="AX72" s="133">
        <f>ROUND(BB72*L29,2)</f>
        <v>0</v>
      </c>
      <c r="AY72" s="133">
        <f>ROUND(BC72*L30,2)</f>
        <v>0</v>
      </c>
      <c r="AZ72" s="133">
        <f>ROUND(AZ73,2)</f>
        <v>0</v>
      </c>
      <c r="BA72" s="133">
        <f>ROUND(BA73,2)</f>
        <v>0</v>
      </c>
      <c r="BB72" s="133">
        <f>ROUND(BB73,2)</f>
        <v>0</v>
      </c>
      <c r="BC72" s="133">
        <f>ROUND(BC73,2)</f>
        <v>0</v>
      </c>
      <c r="BD72" s="135">
        <f>ROUND(BD73,2)</f>
        <v>0</v>
      </c>
      <c r="BE72" s="4"/>
      <c r="BS72" s="136" t="s">
        <v>71</v>
      </c>
      <c r="BT72" s="136" t="s">
        <v>81</v>
      </c>
      <c r="BU72" s="136" t="s">
        <v>73</v>
      </c>
      <c r="BV72" s="136" t="s">
        <v>74</v>
      </c>
      <c r="BW72" s="136" t="s">
        <v>123</v>
      </c>
      <c r="BX72" s="136" t="s">
        <v>122</v>
      </c>
      <c r="CL72" s="136" t="s">
        <v>19</v>
      </c>
    </row>
    <row r="73" s="4" customFormat="1" ht="23.25" customHeight="1">
      <c r="A73" s="127" t="s">
        <v>82</v>
      </c>
      <c r="B73" s="66"/>
      <c r="C73" s="128"/>
      <c r="D73" s="128"/>
      <c r="E73" s="128"/>
      <c r="F73" s="129" t="s">
        <v>120</v>
      </c>
      <c r="G73" s="129"/>
      <c r="H73" s="129"/>
      <c r="I73" s="129"/>
      <c r="J73" s="129"/>
      <c r="K73" s="128"/>
      <c r="L73" s="129" t="s">
        <v>121</v>
      </c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30">
        <f>'2023-065-02 - SO-02 - Veř...'!J34</f>
        <v>0</v>
      </c>
      <c r="AH73" s="128"/>
      <c r="AI73" s="128"/>
      <c r="AJ73" s="128"/>
      <c r="AK73" s="128"/>
      <c r="AL73" s="128"/>
      <c r="AM73" s="128"/>
      <c r="AN73" s="130">
        <f>SUM(AG73,AT73)</f>
        <v>0</v>
      </c>
      <c r="AO73" s="128"/>
      <c r="AP73" s="128"/>
      <c r="AQ73" s="131" t="s">
        <v>85</v>
      </c>
      <c r="AR73" s="68"/>
      <c r="AS73" s="132">
        <v>0</v>
      </c>
      <c r="AT73" s="133">
        <f>ROUND(SUM(AV73:AW73),2)</f>
        <v>0</v>
      </c>
      <c r="AU73" s="134">
        <f>'2023-065-02 - SO-02 - Veř...'!P114</f>
        <v>0</v>
      </c>
      <c r="AV73" s="133">
        <f>'2023-065-02 - SO-02 - Veř...'!J37</f>
        <v>0</v>
      </c>
      <c r="AW73" s="133">
        <f>'2023-065-02 - SO-02 - Veř...'!J38</f>
        <v>0</v>
      </c>
      <c r="AX73" s="133">
        <f>'2023-065-02 - SO-02 - Veř...'!J39</f>
        <v>0</v>
      </c>
      <c r="AY73" s="133">
        <f>'2023-065-02 - SO-02 - Veř...'!J40</f>
        <v>0</v>
      </c>
      <c r="AZ73" s="133">
        <f>'2023-065-02 - SO-02 - Veř...'!F37</f>
        <v>0</v>
      </c>
      <c r="BA73" s="133">
        <f>'2023-065-02 - SO-02 - Veř...'!F38</f>
        <v>0</v>
      </c>
      <c r="BB73" s="133">
        <f>'2023-065-02 - SO-02 - Veř...'!F39</f>
        <v>0</v>
      </c>
      <c r="BC73" s="133">
        <f>'2023-065-02 - SO-02 - Veř...'!F40</f>
        <v>0</v>
      </c>
      <c r="BD73" s="135">
        <f>'2023-065-02 - SO-02 - Veř...'!F41</f>
        <v>0</v>
      </c>
      <c r="BE73" s="4"/>
      <c r="BT73" s="136" t="s">
        <v>105</v>
      </c>
      <c r="BV73" s="136" t="s">
        <v>74</v>
      </c>
      <c r="BW73" s="136" t="s">
        <v>124</v>
      </c>
      <c r="BX73" s="136" t="s">
        <v>123</v>
      </c>
      <c r="CL73" s="136" t="s">
        <v>19</v>
      </c>
    </row>
    <row r="74" s="7" customFormat="1" ht="24.75" customHeight="1">
      <c r="A74" s="7"/>
      <c r="B74" s="114"/>
      <c r="C74" s="115"/>
      <c r="D74" s="116" t="s">
        <v>125</v>
      </c>
      <c r="E74" s="116"/>
      <c r="F74" s="116"/>
      <c r="G74" s="116"/>
      <c r="H74" s="116"/>
      <c r="I74" s="117"/>
      <c r="J74" s="116" t="s">
        <v>126</v>
      </c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8">
        <f>ROUND(AG75+SUM(AG76:AG81),2)</f>
        <v>0</v>
      </c>
      <c r="AH74" s="117"/>
      <c r="AI74" s="117"/>
      <c r="AJ74" s="117"/>
      <c r="AK74" s="117"/>
      <c r="AL74" s="117"/>
      <c r="AM74" s="117"/>
      <c r="AN74" s="119">
        <f>SUM(AG74,AT74)</f>
        <v>0</v>
      </c>
      <c r="AO74" s="117"/>
      <c r="AP74" s="117"/>
      <c r="AQ74" s="120" t="s">
        <v>78</v>
      </c>
      <c r="AR74" s="121"/>
      <c r="AS74" s="122">
        <f>ROUND(AS75+SUM(AS76:AS81),2)</f>
        <v>0</v>
      </c>
      <c r="AT74" s="123">
        <f>ROUND(SUM(AV74:AW74),2)</f>
        <v>0</v>
      </c>
      <c r="AU74" s="124">
        <f>ROUND(AU75+SUM(AU76:AU81),5)</f>
        <v>0</v>
      </c>
      <c r="AV74" s="123">
        <f>ROUND(AZ74*L29,2)</f>
        <v>0</v>
      </c>
      <c r="AW74" s="123">
        <f>ROUND(BA74*L30,2)</f>
        <v>0</v>
      </c>
      <c r="AX74" s="123">
        <f>ROUND(BB74*L29,2)</f>
        <v>0</v>
      </c>
      <c r="AY74" s="123">
        <f>ROUND(BC74*L30,2)</f>
        <v>0</v>
      </c>
      <c r="AZ74" s="123">
        <f>ROUND(AZ75+SUM(AZ76:AZ81),2)</f>
        <v>0</v>
      </c>
      <c r="BA74" s="123">
        <f>ROUND(BA75+SUM(BA76:BA81),2)</f>
        <v>0</v>
      </c>
      <c r="BB74" s="123">
        <f>ROUND(BB75+SUM(BB76:BB81),2)</f>
        <v>0</v>
      </c>
      <c r="BC74" s="123">
        <f>ROUND(BC75+SUM(BC76:BC81),2)</f>
        <v>0</v>
      </c>
      <c r="BD74" s="125">
        <f>ROUND(BD75+SUM(BD76:BD81),2)</f>
        <v>0</v>
      </c>
      <c r="BE74" s="7"/>
      <c r="BS74" s="126" t="s">
        <v>71</v>
      </c>
      <c r="BT74" s="126" t="s">
        <v>79</v>
      </c>
      <c r="BU74" s="126" t="s">
        <v>73</v>
      </c>
      <c r="BV74" s="126" t="s">
        <v>74</v>
      </c>
      <c r="BW74" s="126" t="s">
        <v>127</v>
      </c>
      <c r="BX74" s="126" t="s">
        <v>5</v>
      </c>
      <c r="CL74" s="126" t="s">
        <v>19</v>
      </c>
      <c r="CM74" s="126" t="s">
        <v>81</v>
      </c>
    </row>
    <row r="75" s="4" customFormat="1" ht="23.25" customHeight="1">
      <c r="A75" s="127" t="s">
        <v>82</v>
      </c>
      <c r="B75" s="66"/>
      <c r="C75" s="128"/>
      <c r="D75" s="128"/>
      <c r="E75" s="129" t="s">
        <v>128</v>
      </c>
      <c r="F75" s="129"/>
      <c r="G75" s="129"/>
      <c r="H75" s="129"/>
      <c r="I75" s="129"/>
      <c r="J75" s="128"/>
      <c r="K75" s="129" t="s">
        <v>129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30">
        <f>'2023-065-03-01 - SO-03 - ...'!J32</f>
        <v>0</v>
      </c>
      <c r="AH75" s="128"/>
      <c r="AI75" s="128"/>
      <c r="AJ75" s="128"/>
      <c r="AK75" s="128"/>
      <c r="AL75" s="128"/>
      <c r="AM75" s="128"/>
      <c r="AN75" s="130">
        <f>SUM(AG75,AT75)</f>
        <v>0</v>
      </c>
      <c r="AO75" s="128"/>
      <c r="AP75" s="128"/>
      <c r="AQ75" s="131" t="s">
        <v>85</v>
      </c>
      <c r="AR75" s="68"/>
      <c r="AS75" s="132">
        <v>0</v>
      </c>
      <c r="AT75" s="133">
        <f>ROUND(SUM(AV75:AW75),2)</f>
        <v>0</v>
      </c>
      <c r="AU75" s="134">
        <f>'2023-065-03-01 - SO-03 - ...'!P91</f>
        <v>0</v>
      </c>
      <c r="AV75" s="133">
        <f>'2023-065-03-01 - SO-03 - ...'!J35</f>
        <v>0</v>
      </c>
      <c r="AW75" s="133">
        <f>'2023-065-03-01 - SO-03 - ...'!J36</f>
        <v>0</v>
      </c>
      <c r="AX75" s="133">
        <f>'2023-065-03-01 - SO-03 - ...'!J37</f>
        <v>0</v>
      </c>
      <c r="AY75" s="133">
        <f>'2023-065-03-01 - SO-03 - ...'!J38</f>
        <v>0</v>
      </c>
      <c r="AZ75" s="133">
        <f>'2023-065-03-01 - SO-03 - ...'!F35</f>
        <v>0</v>
      </c>
      <c r="BA75" s="133">
        <f>'2023-065-03-01 - SO-03 - ...'!F36</f>
        <v>0</v>
      </c>
      <c r="BB75" s="133">
        <f>'2023-065-03-01 - SO-03 - ...'!F37</f>
        <v>0</v>
      </c>
      <c r="BC75" s="133">
        <f>'2023-065-03-01 - SO-03 - ...'!F38</f>
        <v>0</v>
      </c>
      <c r="BD75" s="135">
        <f>'2023-065-03-01 - SO-03 - ...'!F39</f>
        <v>0</v>
      </c>
      <c r="BE75" s="4"/>
      <c r="BT75" s="136" t="s">
        <v>81</v>
      </c>
      <c r="BV75" s="136" t="s">
        <v>74</v>
      </c>
      <c r="BW75" s="136" t="s">
        <v>130</v>
      </c>
      <c r="BX75" s="136" t="s">
        <v>127</v>
      </c>
      <c r="CL75" s="136" t="s">
        <v>19</v>
      </c>
    </row>
    <row r="76" s="4" customFormat="1" ht="23.25" customHeight="1">
      <c r="A76" s="127" t="s">
        <v>82</v>
      </c>
      <c r="B76" s="66"/>
      <c r="C76" s="128"/>
      <c r="D76" s="128"/>
      <c r="E76" s="129" t="s">
        <v>131</v>
      </c>
      <c r="F76" s="129"/>
      <c r="G76" s="129"/>
      <c r="H76" s="129"/>
      <c r="I76" s="129"/>
      <c r="J76" s="128"/>
      <c r="K76" s="129" t="s">
        <v>132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30">
        <f>'2023-065-03-02 - SO-03 - ...'!J32</f>
        <v>0</v>
      </c>
      <c r="AH76" s="128"/>
      <c r="AI76" s="128"/>
      <c r="AJ76" s="128"/>
      <c r="AK76" s="128"/>
      <c r="AL76" s="128"/>
      <c r="AM76" s="128"/>
      <c r="AN76" s="130">
        <f>SUM(AG76,AT76)</f>
        <v>0</v>
      </c>
      <c r="AO76" s="128"/>
      <c r="AP76" s="128"/>
      <c r="AQ76" s="131" t="s">
        <v>85</v>
      </c>
      <c r="AR76" s="68"/>
      <c r="AS76" s="132">
        <v>0</v>
      </c>
      <c r="AT76" s="133">
        <f>ROUND(SUM(AV76:AW76),2)</f>
        <v>0</v>
      </c>
      <c r="AU76" s="134">
        <f>'2023-065-03-02 - SO-03 - ...'!P95</f>
        <v>0</v>
      </c>
      <c r="AV76" s="133">
        <f>'2023-065-03-02 - SO-03 - ...'!J35</f>
        <v>0</v>
      </c>
      <c r="AW76" s="133">
        <f>'2023-065-03-02 - SO-03 - ...'!J36</f>
        <v>0</v>
      </c>
      <c r="AX76" s="133">
        <f>'2023-065-03-02 - SO-03 - ...'!J37</f>
        <v>0</v>
      </c>
      <c r="AY76" s="133">
        <f>'2023-065-03-02 - SO-03 - ...'!J38</f>
        <v>0</v>
      </c>
      <c r="AZ76" s="133">
        <f>'2023-065-03-02 - SO-03 - ...'!F35</f>
        <v>0</v>
      </c>
      <c r="BA76" s="133">
        <f>'2023-065-03-02 - SO-03 - ...'!F36</f>
        <v>0</v>
      </c>
      <c r="BB76" s="133">
        <f>'2023-065-03-02 - SO-03 - ...'!F37</f>
        <v>0</v>
      </c>
      <c r="BC76" s="133">
        <f>'2023-065-03-02 - SO-03 - ...'!F38</f>
        <v>0</v>
      </c>
      <c r="BD76" s="135">
        <f>'2023-065-03-02 - SO-03 - ...'!F39</f>
        <v>0</v>
      </c>
      <c r="BE76" s="4"/>
      <c r="BT76" s="136" t="s">
        <v>81</v>
      </c>
      <c r="BV76" s="136" t="s">
        <v>74</v>
      </c>
      <c r="BW76" s="136" t="s">
        <v>133</v>
      </c>
      <c r="BX76" s="136" t="s">
        <v>127</v>
      </c>
      <c r="CL76" s="136" t="s">
        <v>19</v>
      </c>
    </row>
    <row r="77" s="4" customFormat="1" ht="23.25" customHeight="1">
      <c r="A77" s="127" t="s">
        <v>82</v>
      </c>
      <c r="B77" s="66"/>
      <c r="C77" s="128"/>
      <c r="D77" s="128"/>
      <c r="E77" s="129" t="s">
        <v>134</v>
      </c>
      <c r="F77" s="129"/>
      <c r="G77" s="129"/>
      <c r="H77" s="129"/>
      <c r="I77" s="129"/>
      <c r="J77" s="128"/>
      <c r="K77" s="129" t="s">
        <v>135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30">
        <f>'2023-065-03-03 - SO-03 - ...'!J32</f>
        <v>0</v>
      </c>
      <c r="AH77" s="128"/>
      <c r="AI77" s="128"/>
      <c r="AJ77" s="128"/>
      <c r="AK77" s="128"/>
      <c r="AL77" s="128"/>
      <c r="AM77" s="128"/>
      <c r="AN77" s="130">
        <f>SUM(AG77,AT77)</f>
        <v>0</v>
      </c>
      <c r="AO77" s="128"/>
      <c r="AP77" s="128"/>
      <c r="AQ77" s="131" t="s">
        <v>85</v>
      </c>
      <c r="AR77" s="68"/>
      <c r="AS77" s="132">
        <v>0</v>
      </c>
      <c r="AT77" s="133">
        <f>ROUND(SUM(AV77:AW77),2)</f>
        <v>0</v>
      </c>
      <c r="AU77" s="134">
        <f>'2023-065-03-03 - SO-03 - ...'!P87</f>
        <v>0</v>
      </c>
      <c r="AV77" s="133">
        <f>'2023-065-03-03 - SO-03 - ...'!J35</f>
        <v>0</v>
      </c>
      <c r="AW77" s="133">
        <f>'2023-065-03-03 - SO-03 - ...'!J36</f>
        <v>0</v>
      </c>
      <c r="AX77" s="133">
        <f>'2023-065-03-03 - SO-03 - ...'!J37</f>
        <v>0</v>
      </c>
      <c r="AY77" s="133">
        <f>'2023-065-03-03 - SO-03 - ...'!J38</f>
        <v>0</v>
      </c>
      <c r="AZ77" s="133">
        <f>'2023-065-03-03 - SO-03 - ...'!F35</f>
        <v>0</v>
      </c>
      <c r="BA77" s="133">
        <f>'2023-065-03-03 - SO-03 - ...'!F36</f>
        <v>0</v>
      </c>
      <c r="BB77" s="133">
        <f>'2023-065-03-03 - SO-03 - ...'!F37</f>
        <v>0</v>
      </c>
      <c r="BC77" s="133">
        <f>'2023-065-03-03 - SO-03 - ...'!F38</f>
        <v>0</v>
      </c>
      <c r="BD77" s="135">
        <f>'2023-065-03-03 - SO-03 - ...'!F39</f>
        <v>0</v>
      </c>
      <c r="BE77" s="4"/>
      <c r="BT77" s="136" t="s">
        <v>81</v>
      </c>
      <c r="BV77" s="136" t="s">
        <v>74</v>
      </c>
      <c r="BW77" s="136" t="s">
        <v>136</v>
      </c>
      <c r="BX77" s="136" t="s">
        <v>127</v>
      </c>
      <c r="CL77" s="136" t="s">
        <v>19</v>
      </c>
    </row>
    <row r="78" s="4" customFormat="1" ht="23.25" customHeight="1">
      <c r="A78" s="127" t="s">
        <v>82</v>
      </c>
      <c r="B78" s="66"/>
      <c r="C78" s="128"/>
      <c r="D78" s="128"/>
      <c r="E78" s="129" t="s">
        <v>137</v>
      </c>
      <c r="F78" s="129"/>
      <c r="G78" s="129"/>
      <c r="H78" s="129"/>
      <c r="I78" s="129"/>
      <c r="J78" s="128"/>
      <c r="K78" s="129" t="s">
        <v>138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30">
        <f>'2023-065-03-04 - SO-03 - ...'!J32</f>
        <v>0</v>
      </c>
      <c r="AH78" s="128"/>
      <c r="AI78" s="128"/>
      <c r="AJ78" s="128"/>
      <c r="AK78" s="128"/>
      <c r="AL78" s="128"/>
      <c r="AM78" s="128"/>
      <c r="AN78" s="130">
        <f>SUM(AG78,AT78)</f>
        <v>0</v>
      </c>
      <c r="AO78" s="128"/>
      <c r="AP78" s="128"/>
      <c r="AQ78" s="131" t="s">
        <v>85</v>
      </c>
      <c r="AR78" s="68"/>
      <c r="AS78" s="132">
        <v>0</v>
      </c>
      <c r="AT78" s="133">
        <f>ROUND(SUM(AV78:AW78),2)</f>
        <v>0</v>
      </c>
      <c r="AU78" s="134">
        <f>'2023-065-03-04 - SO-03 - ...'!P92</f>
        <v>0</v>
      </c>
      <c r="AV78" s="133">
        <f>'2023-065-03-04 - SO-03 - ...'!J35</f>
        <v>0</v>
      </c>
      <c r="AW78" s="133">
        <f>'2023-065-03-04 - SO-03 - ...'!J36</f>
        <v>0</v>
      </c>
      <c r="AX78" s="133">
        <f>'2023-065-03-04 - SO-03 - ...'!J37</f>
        <v>0</v>
      </c>
      <c r="AY78" s="133">
        <f>'2023-065-03-04 - SO-03 - ...'!J38</f>
        <v>0</v>
      </c>
      <c r="AZ78" s="133">
        <f>'2023-065-03-04 - SO-03 - ...'!F35</f>
        <v>0</v>
      </c>
      <c r="BA78" s="133">
        <f>'2023-065-03-04 - SO-03 - ...'!F36</f>
        <v>0</v>
      </c>
      <c r="BB78" s="133">
        <f>'2023-065-03-04 - SO-03 - ...'!F37</f>
        <v>0</v>
      </c>
      <c r="BC78" s="133">
        <f>'2023-065-03-04 - SO-03 - ...'!F38</f>
        <v>0</v>
      </c>
      <c r="BD78" s="135">
        <f>'2023-065-03-04 - SO-03 - ...'!F39</f>
        <v>0</v>
      </c>
      <c r="BE78" s="4"/>
      <c r="BT78" s="136" t="s">
        <v>81</v>
      </c>
      <c r="BV78" s="136" t="s">
        <v>74</v>
      </c>
      <c r="BW78" s="136" t="s">
        <v>139</v>
      </c>
      <c r="BX78" s="136" t="s">
        <v>127</v>
      </c>
      <c r="CL78" s="136" t="s">
        <v>19</v>
      </c>
    </row>
    <row r="79" s="4" customFormat="1" ht="23.25" customHeight="1">
      <c r="A79" s="127" t="s">
        <v>82</v>
      </c>
      <c r="B79" s="66"/>
      <c r="C79" s="128"/>
      <c r="D79" s="128"/>
      <c r="E79" s="129" t="s">
        <v>140</v>
      </c>
      <c r="F79" s="129"/>
      <c r="G79" s="129"/>
      <c r="H79" s="129"/>
      <c r="I79" s="129"/>
      <c r="J79" s="128"/>
      <c r="K79" s="129" t="s">
        <v>141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30">
        <f>'2023-065-03-05 - SO-03 - ...'!J32</f>
        <v>0</v>
      </c>
      <c r="AH79" s="128"/>
      <c r="AI79" s="128"/>
      <c r="AJ79" s="128"/>
      <c r="AK79" s="128"/>
      <c r="AL79" s="128"/>
      <c r="AM79" s="128"/>
      <c r="AN79" s="130">
        <f>SUM(AG79,AT79)</f>
        <v>0</v>
      </c>
      <c r="AO79" s="128"/>
      <c r="AP79" s="128"/>
      <c r="AQ79" s="131" t="s">
        <v>85</v>
      </c>
      <c r="AR79" s="68"/>
      <c r="AS79" s="132">
        <v>0</v>
      </c>
      <c r="AT79" s="133">
        <f>ROUND(SUM(AV79:AW79),2)</f>
        <v>0</v>
      </c>
      <c r="AU79" s="134">
        <f>'2023-065-03-05 - SO-03 - ...'!P106</f>
        <v>0</v>
      </c>
      <c r="AV79" s="133">
        <f>'2023-065-03-05 - SO-03 - ...'!J35</f>
        <v>0</v>
      </c>
      <c r="AW79" s="133">
        <f>'2023-065-03-05 - SO-03 - ...'!J36</f>
        <v>0</v>
      </c>
      <c r="AX79" s="133">
        <f>'2023-065-03-05 - SO-03 - ...'!J37</f>
        <v>0</v>
      </c>
      <c r="AY79" s="133">
        <f>'2023-065-03-05 - SO-03 - ...'!J38</f>
        <v>0</v>
      </c>
      <c r="AZ79" s="133">
        <f>'2023-065-03-05 - SO-03 - ...'!F35</f>
        <v>0</v>
      </c>
      <c r="BA79" s="133">
        <f>'2023-065-03-05 - SO-03 - ...'!F36</f>
        <v>0</v>
      </c>
      <c r="BB79" s="133">
        <f>'2023-065-03-05 - SO-03 - ...'!F37</f>
        <v>0</v>
      </c>
      <c r="BC79" s="133">
        <f>'2023-065-03-05 - SO-03 - ...'!F38</f>
        <v>0</v>
      </c>
      <c r="BD79" s="135">
        <f>'2023-065-03-05 - SO-03 - ...'!F39</f>
        <v>0</v>
      </c>
      <c r="BE79" s="4"/>
      <c r="BT79" s="136" t="s">
        <v>81</v>
      </c>
      <c r="BV79" s="136" t="s">
        <v>74</v>
      </c>
      <c r="BW79" s="136" t="s">
        <v>142</v>
      </c>
      <c r="BX79" s="136" t="s">
        <v>127</v>
      </c>
      <c r="CL79" s="136" t="s">
        <v>19</v>
      </c>
    </row>
    <row r="80" s="4" customFormat="1" ht="23.25" customHeight="1">
      <c r="A80" s="127" t="s">
        <v>82</v>
      </c>
      <c r="B80" s="66"/>
      <c r="C80" s="128"/>
      <c r="D80" s="128"/>
      <c r="E80" s="129" t="s">
        <v>143</v>
      </c>
      <c r="F80" s="129"/>
      <c r="G80" s="129"/>
      <c r="H80" s="129"/>
      <c r="I80" s="129"/>
      <c r="J80" s="128"/>
      <c r="K80" s="129" t="s">
        <v>144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30">
        <f>'2023-065-03-06 - SO-03 - ...'!J32</f>
        <v>0</v>
      </c>
      <c r="AH80" s="128"/>
      <c r="AI80" s="128"/>
      <c r="AJ80" s="128"/>
      <c r="AK80" s="128"/>
      <c r="AL80" s="128"/>
      <c r="AM80" s="128"/>
      <c r="AN80" s="130">
        <f>SUM(AG80,AT80)</f>
        <v>0</v>
      </c>
      <c r="AO80" s="128"/>
      <c r="AP80" s="128"/>
      <c r="AQ80" s="131" t="s">
        <v>85</v>
      </c>
      <c r="AR80" s="68"/>
      <c r="AS80" s="132">
        <v>0</v>
      </c>
      <c r="AT80" s="133">
        <f>ROUND(SUM(AV80:AW80),2)</f>
        <v>0</v>
      </c>
      <c r="AU80" s="134">
        <f>'2023-065-03-06 - SO-03 - ...'!P88</f>
        <v>0</v>
      </c>
      <c r="AV80" s="133">
        <f>'2023-065-03-06 - SO-03 - ...'!J35</f>
        <v>0</v>
      </c>
      <c r="AW80" s="133">
        <f>'2023-065-03-06 - SO-03 - ...'!J36</f>
        <v>0</v>
      </c>
      <c r="AX80" s="133">
        <f>'2023-065-03-06 - SO-03 - ...'!J37</f>
        <v>0</v>
      </c>
      <c r="AY80" s="133">
        <f>'2023-065-03-06 - SO-03 - ...'!J38</f>
        <v>0</v>
      </c>
      <c r="AZ80" s="133">
        <f>'2023-065-03-06 - SO-03 - ...'!F35</f>
        <v>0</v>
      </c>
      <c r="BA80" s="133">
        <f>'2023-065-03-06 - SO-03 - ...'!F36</f>
        <v>0</v>
      </c>
      <c r="BB80" s="133">
        <f>'2023-065-03-06 - SO-03 - ...'!F37</f>
        <v>0</v>
      </c>
      <c r="BC80" s="133">
        <f>'2023-065-03-06 - SO-03 - ...'!F38</f>
        <v>0</v>
      </c>
      <c r="BD80" s="135">
        <f>'2023-065-03-06 - SO-03 - ...'!F39</f>
        <v>0</v>
      </c>
      <c r="BE80" s="4"/>
      <c r="BT80" s="136" t="s">
        <v>81</v>
      </c>
      <c r="BV80" s="136" t="s">
        <v>74</v>
      </c>
      <c r="BW80" s="136" t="s">
        <v>145</v>
      </c>
      <c r="BX80" s="136" t="s">
        <v>127</v>
      </c>
      <c r="CL80" s="136" t="s">
        <v>19</v>
      </c>
    </row>
    <row r="81" s="4" customFormat="1" ht="23.25" customHeight="1">
      <c r="A81" s="4"/>
      <c r="B81" s="66"/>
      <c r="C81" s="128"/>
      <c r="D81" s="128"/>
      <c r="E81" s="129" t="s">
        <v>109</v>
      </c>
      <c r="F81" s="129"/>
      <c r="G81" s="129"/>
      <c r="H81" s="129"/>
      <c r="I81" s="129"/>
      <c r="J81" s="128"/>
      <c r="K81" s="129" t="s">
        <v>110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37">
        <f>ROUND(AG82,2)</f>
        <v>0</v>
      </c>
      <c r="AH81" s="128"/>
      <c r="AI81" s="128"/>
      <c r="AJ81" s="128"/>
      <c r="AK81" s="128"/>
      <c r="AL81" s="128"/>
      <c r="AM81" s="128"/>
      <c r="AN81" s="130">
        <f>SUM(AG81,AT81)</f>
        <v>0</v>
      </c>
      <c r="AO81" s="128"/>
      <c r="AP81" s="128"/>
      <c r="AQ81" s="131" t="s">
        <v>85</v>
      </c>
      <c r="AR81" s="68"/>
      <c r="AS81" s="132">
        <f>ROUND(AS82,2)</f>
        <v>0</v>
      </c>
      <c r="AT81" s="133">
        <f>ROUND(SUM(AV81:AW81),2)</f>
        <v>0</v>
      </c>
      <c r="AU81" s="134">
        <f>ROUND(AU82,5)</f>
        <v>0</v>
      </c>
      <c r="AV81" s="133">
        <f>ROUND(AZ81*L29,2)</f>
        <v>0</v>
      </c>
      <c r="AW81" s="133">
        <f>ROUND(BA81*L30,2)</f>
        <v>0</v>
      </c>
      <c r="AX81" s="133">
        <f>ROUND(BB81*L29,2)</f>
        <v>0</v>
      </c>
      <c r="AY81" s="133">
        <f>ROUND(BC81*L30,2)</f>
        <v>0</v>
      </c>
      <c r="AZ81" s="133">
        <f>ROUND(AZ82,2)</f>
        <v>0</v>
      </c>
      <c r="BA81" s="133">
        <f>ROUND(BA82,2)</f>
        <v>0</v>
      </c>
      <c r="BB81" s="133">
        <f>ROUND(BB82,2)</f>
        <v>0</v>
      </c>
      <c r="BC81" s="133">
        <f>ROUND(BC82,2)</f>
        <v>0</v>
      </c>
      <c r="BD81" s="135">
        <f>ROUND(BD82,2)</f>
        <v>0</v>
      </c>
      <c r="BE81" s="4"/>
      <c r="BS81" s="136" t="s">
        <v>71</v>
      </c>
      <c r="BT81" s="136" t="s">
        <v>81</v>
      </c>
      <c r="BU81" s="136" t="s">
        <v>73</v>
      </c>
      <c r="BV81" s="136" t="s">
        <v>74</v>
      </c>
      <c r="BW81" s="136" t="s">
        <v>146</v>
      </c>
      <c r="BX81" s="136" t="s">
        <v>127</v>
      </c>
      <c r="CL81" s="136" t="s">
        <v>19</v>
      </c>
    </row>
    <row r="82" s="4" customFormat="1" ht="23.25" customHeight="1">
      <c r="A82" s="127" t="s">
        <v>82</v>
      </c>
      <c r="B82" s="66"/>
      <c r="C82" s="128"/>
      <c r="D82" s="128"/>
      <c r="E82" s="128"/>
      <c r="F82" s="129" t="s">
        <v>147</v>
      </c>
      <c r="G82" s="129"/>
      <c r="H82" s="129"/>
      <c r="I82" s="129"/>
      <c r="J82" s="129"/>
      <c r="K82" s="128"/>
      <c r="L82" s="129" t="s">
        <v>135</v>
      </c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30">
        <f>'2023-065-03-03 a - SO-03 ...'!J34</f>
        <v>0</v>
      </c>
      <c r="AH82" s="128"/>
      <c r="AI82" s="128"/>
      <c r="AJ82" s="128"/>
      <c r="AK82" s="128"/>
      <c r="AL82" s="128"/>
      <c r="AM82" s="128"/>
      <c r="AN82" s="130">
        <f>SUM(AG82,AT82)</f>
        <v>0</v>
      </c>
      <c r="AO82" s="128"/>
      <c r="AP82" s="128"/>
      <c r="AQ82" s="131" t="s">
        <v>85</v>
      </c>
      <c r="AR82" s="68"/>
      <c r="AS82" s="132">
        <v>0</v>
      </c>
      <c r="AT82" s="133">
        <f>ROUND(SUM(AV82:AW82),2)</f>
        <v>0</v>
      </c>
      <c r="AU82" s="134">
        <f>'2023-065-03-03 a - SO-03 ...'!P93</f>
        <v>0</v>
      </c>
      <c r="AV82" s="133">
        <f>'2023-065-03-03 a - SO-03 ...'!J37</f>
        <v>0</v>
      </c>
      <c r="AW82" s="133">
        <f>'2023-065-03-03 a - SO-03 ...'!J38</f>
        <v>0</v>
      </c>
      <c r="AX82" s="133">
        <f>'2023-065-03-03 a - SO-03 ...'!J39</f>
        <v>0</v>
      </c>
      <c r="AY82" s="133">
        <f>'2023-065-03-03 a - SO-03 ...'!J40</f>
        <v>0</v>
      </c>
      <c r="AZ82" s="133">
        <f>'2023-065-03-03 a - SO-03 ...'!F37</f>
        <v>0</v>
      </c>
      <c r="BA82" s="133">
        <f>'2023-065-03-03 a - SO-03 ...'!F38</f>
        <v>0</v>
      </c>
      <c r="BB82" s="133">
        <f>'2023-065-03-03 a - SO-03 ...'!F39</f>
        <v>0</v>
      </c>
      <c r="BC82" s="133">
        <f>'2023-065-03-03 a - SO-03 ...'!F40</f>
        <v>0</v>
      </c>
      <c r="BD82" s="135">
        <f>'2023-065-03-03 a - SO-03 ...'!F41</f>
        <v>0</v>
      </c>
      <c r="BE82" s="4"/>
      <c r="BT82" s="136" t="s">
        <v>105</v>
      </c>
      <c r="BV82" s="136" t="s">
        <v>74</v>
      </c>
      <c r="BW82" s="136" t="s">
        <v>148</v>
      </c>
      <c r="BX82" s="136" t="s">
        <v>146</v>
      </c>
      <c r="CL82" s="136" t="s">
        <v>19</v>
      </c>
    </row>
    <row r="83" s="7" customFormat="1" ht="24.75" customHeight="1">
      <c r="A83" s="7"/>
      <c r="B83" s="114"/>
      <c r="C83" s="115"/>
      <c r="D83" s="116" t="s">
        <v>149</v>
      </c>
      <c r="E83" s="116"/>
      <c r="F83" s="116"/>
      <c r="G83" s="116"/>
      <c r="H83" s="116"/>
      <c r="I83" s="117"/>
      <c r="J83" s="116" t="s">
        <v>150</v>
      </c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8">
        <f>ROUND(SUM(AG84:AG93),2)</f>
        <v>0</v>
      </c>
      <c r="AH83" s="117"/>
      <c r="AI83" s="117"/>
      <c r="AJ83" s="117"/>
      <c r="AK83" s="117"/>
      <c r="AL83" s="117"/>
      <c r="AM83" s="117"/>
      <c r="AN83" s="119">
        <f>SUM(AG83,AT83)</f>
        <v>0</v>
      </c>
      <c r="AO83" s="117"/>
      <c r="AP83" s="117"/>
      <c r="AQ83" s="120" t="s">
        <v>78</v>
      </c>
      <c r="AR83" s="121"/>
      <c r="AS83" s="122">
        <f>ROUND(SUM(AS84:AS93),2)</f>
        <v>0</v>
      </c>
      <c r="AT83" s="123">
        <f>ROUND(SUM(AV83:AW83),2)</f>
        <v>0</v>
      </c>
      <c r="AU83" s="124">
        <f>ROUND(SUM(AU84:AU93),5)</f>
        <v>0</v>
      </c>
      <c r="AV83" s="123">
        <f>ROUND(AZ83*L29,2)</f>
        <v>0</v>
      </c>
      <c r="AW83" s="123">
        <f>ROUND(BA83*L30,2)</f>
        <v>0</v>
      </c>
      <c r="AX83" s="123">
        <f>ROUND(BB83*L29,2)</f>
        <v>0</v>
      </c>
      <c r="AY83" s="123">
        <f>ROUND(BC83*L30,2)</f>
        <v>0</v>
      </c>
      <c r="AZ83" s="123">
        <f>ROUND(SUM(AZ84:AZ93),2)</f>
        <v>0</v>
      </c>
      <c r="BA83" s="123">
        <f>ROUND(SUM(BA84:BA93),2)</f>
        <v>0</v>
      </c>
      <c r="BB83" s="123">
        <f>ROUND(SUM(BB84:BB93),2)</f>
        <v>0</v>
      </c>
      <c r="BC83" s="123">
        <f>ROUND(SUM(BC84:BC93),2)</f>
        <v>0</v>
      </c>
      <c r="BD83" s="125">
        <f>ROUND(SUM(BD84:BD93),2)</f>
        <v>0</v>
      </c>
      <c r="BE83" s="7"/>
      <c r="BS83" s="126" t="s">
        <v>71</v>
      </c>
      <c r="BT83" s="126" t="s">
        <v>79</v>
      </c>
      <c r="BU83" s="126" t="s">
        <v>73</v>
      </c>
      <c r="BV83" s="126" t="s">
        <v>74</v>
      </c>
      <c r="BW83" s="126" t="s">
        <v>151</v>
      </c>
      <c r="BX83" s="126" t="s">
        <v>5</v>
      </c>
      <c r="CL83" s="126" t="s">
        <v>19</v>
      </c>
      <c r="CM83" s="126" t="s">
        <v>81</v>
      </c>
    </row>
    <row r="84" s="4" customFormat="1" ht="23.25" customHeight="1">
      <c r="A84" s="127" t="s">
        <v>82</v>
      </c>
      <c r="B84" s="66"/>
      <c r="C84" s="128"/>
      <c r="D84" s="128"/>
      <c r="E84" s="129" t="s">
        <v>152</v>
      </c>
      <c r="F84" s="129"/>
      <c r="G84" s="129"/>
      <c r="H84" s="129"/>
      <c r="I84" s="129"/>
      <c r="J84" s="128"/>
      <c r="K84" s="129" t="s">
        <v>153</v>
      </c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30">
        <f>'2023-065-04-01 - SO-04 - ...'!J32</f>
        <v>0</v>
      </c>
      <c r="AH84" s="128"/>
      <c r="AI84" s="128"/>
      <c r="AJ84" s="128"/>
      <c r="AK84" s="128"/>
      <c r="AL84" s="128"/>
      <c r="AM84" s="128"/>
      <c r="AN84" s="130">
        <f>SUM(AG84,AT84)</f>
        <v>0</v>
      </c>
      <c r="AO84" s="128"/>
      <c r="AP84" s="128"/>
      <c r="AQ84" s="131" t="s">
        <v>85</v>
      </c>
      <c r="AR84" s="68"/>
      <c r="AS84" s="132">
        <v>0</v>
      </c>
      <c r="AT84" s="133">
        <f>ROUND(SUM(AV84:AW84),2)</f>
        <v>0</v>
      </c>
      <c r="AU84" s="134">
        <f>'2023-065-04-01 - SO-04 - ...'!P90</f>
        <v>0</v>
      </c>
      <c r="AV84" s="133">
        <f>'2023-065-04-01 - SO-04 - ...'!J35</f>
        <v>0</v>
      </c>
      <c r="AW84" s="133">
        <f>'2023-065-04-01 - SO-04 - ...'!J36</f>
        <v>0</v>
      </c>
      <c r="AX84" s="133">
        <f>'2023-065-04-01 - SO-04 - ...'!J37</f>
        <v>0</v>
      </c>
      <c r="AY84" s="133">
        <f>'2023-065-04-01 - SO-04 - ...'!J38</f>
        <v>0</v>
      </c>
      <c r="AZ84" s="133">
        <f>'2023-065-04-01 - SO-04 - ...'!F35</f>
        <v>0</v>
      </c>
      <c r="BA84" s="133">
        <f>'2023-065-04-01 - SO-04 - ...'!F36</f>
        <v>0</v>
      </c>
      <c r="BB84" s="133">
        <f>'2023-065-04-01 - SO-04 - ...'!F37</f>
        <v>0</v>
      </c>
      <c r="BC84" s="133">
        <f>'2023-065-04-01 - SO-04 - ...'!F38</f>
        <v>0</v>
      </c>
      <c r="BD84" s="135">
        <f>'2023-065-04-01 - SO-04 - ...'!F39</f>
        <v>0</v>
      </c>
      <c r="BE84" s="4"/>
      <c r="BT84" s="136" t="s">
        <v>81</v>
      </c>
      <c r="BV84" s="136" t="s">
        <v>74</v>
      </c>
      <c r="BW84" s="136" t="s">
        <v>154</v>
      </c>
      <c r="BX84" s="136" t="s">
        <v>151</v>
      </c>
      <c r="CL84" s="136" t="s">
        <v>19</v>
      </c>
    </row>
    <row r="85" s="4" customFormat="1" ht="23.25" customHeight="1">
      <c r="A85" s="127" t="s">
        <v>82</v>
      </c>
      <c r="B85" s="66"/>
      <c r="C85" s="128"/>
      <c r="D85" s="128"/>
      <c r="E85" s="129" t="s">
        <v>155</v>
      </c>
      <c r="F85" s="129"/>
      <c r="G85" s="129"/>
      <c r="H85" s="129"/>
      <c r="I85" s="129"/>
      <c r="J85" s="128"/>
      <c r="K85" s="129" t="s">
        <v>156</v>
      </c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30">
        <f>'2023-065-04-02 - SO-04 - ...'!J32</f>
        <v>0</v>
      </c>
      <c r="AH85" s="128"/>
      <c r="AI85" s="128"/>
      <c r="AJ85" s="128"/>
      <c r="AK85" s="128"/>
      <c r="AL85" s="128"/>
      <c r="AM85" s="128"/>
      <c r="AN85" s="130">
        <f>SUM(AG85,AT85)</f>
        <v>0</v>
      </c>
      <c r="AO85" s="128"/>
      <c r="AP85" s="128"/>
      <c r="AQ85" s="131" t="s">
        <v>85</v>
      </c>
      <c r="AR85" s="68"/>
      <c r="AS85" s="132">
        <v>0</v>
      </c>
      <c r="AT85" s="133">
        <f>ROUND(SUM(AV85:AW85),2)</f>
        <v>0</v>
      </c>
      <c r="AU85" s="134">
        <f>'2023-065-04-02 - SO-04 - ...'!P88</f>
        <v>0</v>
      </c>
      <c r="AV85" s="133">
        <f>'2023-065-04-02 - SO-04 - ...'!J35</f>
        <v>0</v>
      </c>
      <c r="AW85" s="133">
        <f>'2023-065-04-02 - SO-04 - ...'!J36</f>
        <v>0</v>
      </c>
      <c r="AX85" s="133">
        <f>'2023-065-04-02 - SO-04 - ...'!J37</f>
        <v>0</v>
      </c>
      <c r="AY85" s="133">
        <f>'2023-065-04-02 - SO-04 - ...'!J38</f>
        <v>0</v>
      </c>
      <c r="AZ85" s="133">
        <f>'2023-065-04-02 - SO-04 - ...'!F35</f>
        <v>0</v>
      </c>
      <c r="BA85" s="133">
        <f>'2023-065-04-02 - SO-04 - ...'!F36</f>
        <v>0</v>
      </c>
      <c r="BB85" s="133">
        <f>'2023-065-04-02 - SO-04 - ...'!F37</f>
        <v>0</v>
      </c>
      <c r="BC85" s="133">
        <f>'2023-065-04-02 - SO-04 - ...'!F38</f>
        <v>0</v>
      </c>
      <c r="BD85" s="135">
        <f>'2023-065-04-02 - SO-04 - ...'!F39</f>
        <v>0</v>
      </c>
      <c r="BE85" s="4"/>
      <c r="BT85" s="136" t="s">
        <v>81</v>
      </c>
      <c r="BV85" s="136" t="s">
        <v>74</v>
      </c>
      <c r="BW85" s="136" t="s">
        <v>157</v>
      </c>
      <c r="BX85" s="136" t="s">
        <v>151</v>
      </c>
      <c r="CL85" s="136" t="s">
        <v>19</v>
      </c>
    </row>
    <row r="86" s="4" customFormat="1" ht="23.25" customHeight="1">
      <c r="A86" s="127" t="s">
        <v>82</v>
      </c>
      <c r="B86" s="66"/>
      <c r="C86" s="128"/>
      <c r="D86" s="128"/>
      <c r="E86" s="129" t="s">
        <v>158</v>
      </c>
      <c r="F86" s="129"/>
      <c r="G86" s="129"/>
      <c r="H86" s="129"/>
      <c r="I86" s="129"/>
      <c r="J86" s="128"/>
      <c r="K86" s="129" t="s">
        <v>159</v>
      </c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30">
        <f>'2023-065-04-03 - SO-04 - ...'!J32</f>
        <v>0</v>
      </c>
      <c r="AH86" s="128"/>
      <c r="AI86" s="128"/>
      <c r="AJ86" s="128"/>
      <c r="AK86" s="128"/>
      <c r="AL86" s="128"/>
      <c r="AM86" s="128"/>
      <c r="AN86" s="130">
        <f>SUM(AG86,AT86)</f>
        <v>0</v>
      </c>
      <c r="AO86" s="128"/>
      <c r="AP86" s="128"/>
      <c r="AQ86" s="131" t="s">
        <v>85</v>
      </c>
      <c r="AR86" s="68"/>
      <c r="AS86" s="132">
        <v>0</v>
      </c>
      <c r="AT86" s="133">
        <f>ROUND(SUM(AV86:AW86),2)</f>
        <v>0</v>
      </c>
      <c r="AU86" s="134">
        <f>'2023-065-04-03 - SO-04 - ...'!P96</f>
        <v>0</v>
      </c>
      <c r="AV86" s="133">
        <f>'2023-065-04-03 - SO-04 - ...'!J35</f>
        <v>0</v>
      </c>
      <c r="AW86" s="133">
        <f>'2023-065-04-03 - SO-04 - ...'!J36</f>
        <v>0</v>
      </c>
      <c r="AX86" s="133">
        <f>'2023-065-04-03 - SO-04 - ...'!J37</f>
        <v>0</v>
      </c>
      <c r="AY86" s="133">
        <f>'2023-065-04-03 - SO-04 - ...'!J38</f>
        <v>0</v>
      </c>
      <c r="AZ86" s="133">
        <f>'2023-065-04-03 - SO-04 - ...'!F35</f>
        <v>0</v>
      </c>
      <c r="BA86" s="133">
        <f>'2023-065-04-03 - SO-04 - ...'!F36</f>
        <v>0</v>
      </c>
      <c r="BB86" s="133">
        <f>'2023-065-04-03 - SO-04 - ...'!F37</f>
        <v>0</v>
      </c>
      <c r="BC86" s="133">
        <f>'2023-065-04-03 - SO-04 - ...'!F38</f>
        <v>0</v>
      </c>
      <c r="BD86" s="135">
        <f>'2023-065-04-03 - SO-04 - ...'!F39</f>
        <v>0</v>
      </c>
      <c r="BE86" s="4"/>
      <c r="BT86" s="136" t="s">
        <v>81</v>
      </c>
      <c r="BV86" s="136" t="s">
        <v>74</v>
      </c>
      <c r="BW86" s="136" t="s">
        <v>160</v>
      </c>
      <c r="BX86" s="136" t="s">
        <v>151</v>
      </c>
      <c r="CL86" s="136" t="s">
        <v>19</v>
      </c>
    </row>
    <row r="87" s="4" customFormat="1" ht="23.25" customHeight="1">
      <c r="A87" s="127" t="s">
        <v>82</v>
      </c>
      <c r="B87" s="66"/>
      <c r="C87" s="128"/>
      <c r="D87" s="128"/>
      <c r="E87" s="129" t="s">
        <v>161</v>
      </c>
      <c r="F87" s="129"/>
      <c r="G87" s="129"/>
      <c r="H87" s="129"/>
      <c r="I87" s="129"/>
      <c r="J87" s="128"/>
      <c r="K87" s="129" t="s">
        <v>162</v>
      </c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30">
        <f>'2023-065-04-05 - SO-04 - ...'!J32</f>
        <v>0</v>
      </c>
      <c r="AH87" s="128"/>
      <c r="AI87" s="128"/>
      <c r="AJ87" s="128"/>
      <c r="AK87" s="128"/>
      <c r="AL87" s="128"/>
      <c r="AM87" s="128"/>
      <c r="AN87" s="130">
        <f>SUM(AG87,AT87)</f>
        <v>0</v>
      </c>
      <c r="AO87" s="128"/>
      <c r="AP87" s="128"/>
      <c r="AQ87" s="131" t="s">
        <v>85</v>
      </c>
      <c r="AR87" s="68"/>
      <c r="AS87" s="132">
        <v>0</v>
      </c>
      <c r="AT87" s="133">
        <f>ROUND(SUM(AV87:AW87),2)</f>
        <v>0</v>
      </c>
      <c r="AU87" s="134">
        <f>'2023-065-04-05 - SO-04 - ...'!P90</f>
        <v>0</v>
      </c>
      <c r="AV87" s="133">
        <f>'2023-065-04-05 - SO-04 - ...'!J35</f>
        <v>0</v>
      </c>
      <c r="AW87" s="133">
        <f>'2023-065-04-05 - SO-04 - ...'!J36</f>
        <v>0</v>
      </c>
      <c r="AX87" s="133">
        <f>'2023-065-04-05 - SO-04 - ...'!J37</f>
        <v>0</v>
      </c>
      <c r="AY87" s="133">
        <f>'2023-065-04-05 - SO-04 - ...'!J38</f>
        <v>0</v>
      </c>
      <c r="AZ87" s="133">
        <f>'2023-065-04-05 - SO-04 - ...'!F35</f>
        <v>0</v>
      </c>
      <c r="BA87" s="133">
        <f>'2023-065-04-05 - SO-04 - ...'!F36</f>
        <v>0</v>
      </c>
      <c r="BB87" s="133">
        <f>'2023-065-04-05 - SO-04 - ...'!F37</f>
        <v>0</v>
      </c>
      <c r="BC87" s="133">
        <f>'2023-065-04-05 - SO-04 - ...'!F38</f>
        <v>0</v>
      </c>
      <c r="BD87" s="135">
        <f>'2023-065-04-05 - SO-04 - ...'!F39</f>
        <v>0</v>
      </c>
      <c r="BE87" s="4"/>
      <c r="BT87" s="136" t="s">
        <v>81</v>
      </c>
      <c r="BV87" s="136" t="s">
        <v>74</v>
      </c>
      <c r="BW87" s="136" t="s">
        <v>163</v>
      </c>
      <c r="BX87" s="136" t="s">
        <v>151</v>
      </c>
      <c r="CL87" s="136" t="s">
        <v>19</v>
      </c>
    </row>
    <row r="88" s="4" customFormat="1" ht="23.25" customHeight="1">
      <c r="A88" s="127" t="s">
        <v>82</v>
      </c>
      <c r="B88" s="66"/>
      <c r="C88" s="128"/>
      <c r="D88" s="128"/>
      <c r="E88" s="129" t="s">
        <v>164</v>
      </c>
      <c r="F88" s="129"/>
      <c r="G88" s="129"/>
      <c r="H88" s="129"/>
      <c r="I88" s="129"/>
      <c r="J88" s="128"/>
      <c r="K88" s="129" t="s">
        <v>165</v>
      </c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30">
        <f>'2023-065-04-06 - SO-04 - ...'!J32</f>
        <v>0</v>
      </c>
      <c r="AH88" s="128"/>
      <c r="AI88" s="128"/>
      <c r="AJ88" s="128"/>
      <c r="AK88" s="128"/>
      <c r="AL88" s="128"/>
      <c r="AM88" s="128"/>
      <c r="AN88" s="130">
        <f>SUM(AG88,AT88)</f>
        <v>0</v>
      </c>
      <c r="AO88" s="128"/>
      <c r="AP88" s="128"/>
      <c r="AQ88" s="131" t="s">
        <v>85</v>
      </c>
      <c r="AR88" s="68"/>
      <c r="AS88" s="132">
        <v>0</v>
      </c>
      <c r="AT88" s="133">
        <f>ROUND(SUM(AV88:AW88),2)</f>
        <v>0</v>
      </c>
      <c r="AU88" s="134">
        <f>'2023-065-04-06 - SO-04 - ...'!P88</f>
        <v>0</v>
      </c>
      <c r="AV88" s="133">
        <f>'2023-065-04-06 - SO-04 - ...'!J35</f>
        <v>0</v>
      </c>
      <c r="AW88" s="133">
        <f>'2023-065-04-06 - SO-04 - ...'!J36</f>
        <v>0</v>
      </c>
      <c r="AX88" s="133">
        <f>'2023-065-04-06 - SO-04 - ...'!J37</f>
        <v>0</v>
      </c>
      <c r="AY88" s="133">
        <f>'2023-065-04-06 - SO-04 - ...'!J38</f>
        <v>0</v>
      </c>
      <c r="AZ88" s="133">
        <f>'2023-065-04-06 - SO-04 - ...'!F35</f>
        <v>0</v>
      </c>
      <c r="BA88" s="133">
        <f>'2023-065-04-06 - SO-04 - ...'!F36</f>
        <v>0</v>
      </c>
      <c r="BB88" s="133">
        <f>'2023-065-04-06 - SO-04 - ...'!F37</f>
        <v>0</v>
      </c>
      <c r="BC88" s="133">
        <f>'2023-065-04-06 - SO-04 - ...'!F38</f>
        <v>0</v>
      </c>
      <c r="BD88" s="135">
        <f>'2023-065-04-06 - SO-04 - ...'!F39</f>
        <v>0</v>
      </c>
      <c r="BE88" s="4"/>
      <c r="BT88" s="136" t="s">
        <v>81</v>
      </c>
      <c r="BV88" s="136" t="s">
        <v>74</v>
      </c>
      <c r="BW88" s="136" t="s">
        <v>166</v>
      </c>
      <c r="BX88" s="136" t="s">
        <v>151</v>
      </c>
      <c r="CL88" s="136" t="s">
        <v>19</v>
      </c>
    </row>
    <row r="89" s="4" customFormat="1" ht="23.25" customHeight="1">
      <c r="A89" s="127" t="s">
        <v>82</v>
      </c>
      <c r="B89" s="66"/>
      <c r="C89" s="128"/>
      <c r="D89" s="128"/>
      <c r="E89" s="129" t="s">
        <v>167</v>
      </c>
      <c r="F89" s="129"/>
      <c r="G89" s="129"/>
      <c r="H89" s="129"/>
      <c r="I89" s="129"/>
      <c r="J89" s="128"/>
      <c r="K89" s="129" t="s">
        <v>168</v>
      </c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30">
        <f>'2023-065-04-07 - SO-04 - ...'!J32</f>
        <v>0</v>
      </c>
      <c r="AH89" s="128"/>
      <c r="AI89" s="128"/>
      <c r="AJ89" s="128"/>
      <c r="AK89" s="128"/>
      <c r="AL89" s="128"/>
      <c r="AM89" s="128"/>
      <c r="AN89" s="130">
        <f>SUM(AG89,AT89)</f>
        <v>0</v>
      </c>
      <c r="AO89" s="128"/>
      <c r="AP89" s="128"/>
      <c r="AQ89" s="131" t="s">
        <v>85</v>
      </c>
      <c r="AR89" s="68"/>
      <c r="AS89" s="132">
        <v>0</v>
      </c>
      <c r="AT89" s="133">
        <f>ROUND(SUM(AV89:AW89),2)</f>
        <v>0</v>
      </c>
      <c r="AU89" s="134">
        <f>'2023-065-04-07 - SO-04 - ...'!P89</f>
        <v>0</v>
      </c>
      <c r="AV89" s="133">
        <f>'2023-065-04-07 - SO-04 - ...'!J35</f>
        <v>0</v>
      </c>
      <c r="AW89" s="133">
        <f>'2023-065-04-07 - SO-04 - ...'!J36</f>
        <v>0</v>
      </c>
      <c r="AX89" s="133">
        <f>'2023-065-04-07 - SO-04 - ...'!J37</f>
        <v>0</v>
      </c>
      <c r="AY89" s="133">
        <f>'2023-065-04-07 - SO-04 - ...'!J38</f>
        <v>0</v>
      </c>
      <c r="AZ89" s="133">
        <f>'2023-065-04-07 - SO-04 - ...'!F35</f>
        <v>0</v>
      </c>
      <c r="BA89" s="133">
        <f>'2023-065-04-07 - SO-04 - ...'!F36</f>
        <v>0</v>
      </c>
      <c r="BB89" s="133">
        <f>'2023-065-04-07 - SO-04 - ...'!F37</f>
        <v>0</v>
      </c>
      <c r="BC89" s="133">
        <f>'2023-065-04-07 - SO-04 - ...'!F38</f>
        <v>0</v>
      </c>
      <c r="BD89" s="135">
        <f>'2023-065-04-07 - SO-04 - ...'!F39</f>
        <v>0</v>
      </c>
      <c r="BE89" s="4"/>
      <c r="BT89" s="136" t="s">
        <v>81</v>
      </c>
      <c r="BV89" s="136" t="s">
        <v>74</v>
      </c>
      <c r="BW89" s="136" t="s">
        <v>169</v>
      </c>
      <c r="BX89" s="136" t="s">
        <v>151</v>
      </c>
      <c r="CL89" s="136" t="s">
        <v>19</v>
      </c>
    </row>
    <row r="90" s="4" customFormat="1" ht="23.25" customHeight="1">
      <c r="A90" s="127" t="s">
        <v>82</v>
      </c>
      <c r="B90" s="66"/>
      <c r="C90" s="128"/>
      <c r="D90" s="128"/>
      <c r="E90" s="129" t="s">
        <v>170</v>
      </c>
      <c r="F90" s="129"/>
      <c r="G90" s="129"/>
      <c r="H90" s="129"/>
      <c r="I90" s="129"/>
      <c r="J90" s="128"/>
      <c r="K90" s="129" t="s">
        <v>171</v>
      </c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30">
        <f>'2023-065-04-08 - SO-04 - ...'!J32</f>
        <v>0</v>
      </c>
      <c r="AH90" s="128"/>
      <c r="AI90" s="128"/>
      <c r="AJ90" s="128"/>
      <c r="AK90" s="128"/>
      <c r="AL90" s="128"/>
      <c r="AM90" s="128"/>
      <c r="AN90" s="130">
        <f>SUM(AG90,AT90)</f>
        <v>0</v>
      </c>
      <c r="AO90" s="128"/>
      <c r="AP90" s="128"/>
      <c r="AQ90" s="131" t="s">
        <v>85</v>
      </c>
      <c r="AR90" s="68"/>
      <c r="AS90" s="132">
        <v>0</v>
      </c>
      <c r="AT90" s="133">
        <f>ROUND(SUM(AV90:AW90),2)</f>
        <v>0</v>
      </c>
      <c r="AU90" s="134">
        <f>'2023-065-04-08 - SO-04 - ...'!P88</f>
        <v>0</v>
      </c>
      <c r="AV90" s="133">
        <f>'2023-065-04-08 - SO-04 - ...'!J35</f>
        <v>0</v>
      </c>
      <c r="AW90" s="133">
        <f>'2023-065-04-08 - SO-04 - ...'!J36</f>
        <v>0</v>
      </c>
      <c r="AX90" s="133">
        <f>'2023-065-04-08 - SO-04 - ...'!J37</f>
        <v>0</v>
      </c>
      <c r="AY90" s="133">
        <f>'2023-065-04-08 - SO-04 - ...'!J38</f>
        <v>0</v>
      </c>
      <c r="AZ90" s="133">
        <f>'2023-065-04-08 - SO-04 - ...'!F35</f>
        <v>0</v>
      </c>
      <c r="BA90" s="133">
        <f>'2023-065-04-08 - SO-04 - ...'!F36</f>
        <v>0</v>
      </c>
      <c r="BB90" s="133">
        <f>'2023-065-04-08 - SO-04 - ...'!F37</f>
        <v>0</v>
      </c>
      <c r="BC90" s="133">
        <f>'2023-065-04-08 - SO-04 - ...'!F38</f>
        <v>0</v>
      </c>
      <c r="BD90" s="135">
        <f>'2023-065-04-08 - SO-04 - ...'!F39</f>
        <v>0</v>
      </c>
      <c r="BE90" s="4"/>
      <c r="BT90" s="136" t="s">
        <v>81</v>
      </c>
      <c r="BV90" s="136" t="s">
        <v>74</v>
      </c>
      <c r="BW90" s="136" t="s">
        <v>172</v>
      </c>
      <c r="BX90" s="136" t="s">
        <v>151</v>
      </c>
      <c r="CL90" s="136" t="s">
        <v>19</v>
      </c>
    </row>
    <row r="91" s="4" customFormat="1" ht="23.25" customHeight="1">
      <c r="A91" s="127" t="s">
        <v>82</v>
      </c>
      <c r="B91" s="66"/>
      <c r="C91" s="128"/>
      <c r="D91" s="128"/>
      <c r="E91" s="129" t="s">
        <v>173</v>
      </c>
      <c r="F91" s="129"/>
      <c r="G91" s="129"/>
      <c r="H91" s="129"/>
      <c r="I91" s="129"/>
      <c r="J91" s="128"/>
      <c r="K91" s="129" t="s">
        <v>174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30">
        <f>'2023-065-04-09 - SO-04 - ...'!J32</f>
        <v>0</v>
      </c>
      <c r="AH91" s="128"/>
      <c r="AI91" s="128"/>
      <c r="AJ91" s="128"/>
      <c r="AK91" s="128"/>
      <c r="AL91" s="128"/>
      <c r="AM91" s="128"/>
      <c r="AN91" s="130">
        <f>SUM(AG91,AT91)</f>
        <v>0</v>
      </c>
      <c r="AO91" s="128"/>
      <c r="AP91" s="128"/>
      <c r="AQ91" s="131" t="s">
        <v>85</v>
      </c>
      <c r="AR91" s="68"/>
      <c r="AS91" s="132">
        <v>0</v>
      </c>
      <c r="AT91" s="133">
        <f>ROUND(SUM(AV91:AW91),2)</f>
        <v>0</v>
      </c>
      <c r="AU91" s="134">
        <f>'2023-065-04-09 - SO-04 - ...'!P88</f>
        <v>0</v>
      </c>
      <c r="AV91" s="133">
        <f>'2023-065-04-09 - SO-04 - ...'!J35</f>
        <v>0</v>
      </c>
      <c r="AW91" s="133">
        <f>'2023-065-04-09 - SO-04 - ...'!J36</f>
        <v>0</v>
      </c>
      <c r="AX91" s="133">
        <f>'2023-065-04-09 - SO-04 - ...'!J37</f>
        <v>0</v>
      </c>
      <c r="AY91" s="133">
        <f>'2023-065-04-09 - SO-04 - ...'!J38</f>
        <v>0</v>
      </c>
      <c r="AZ91" s="133">
        <f>'2023-065-04-09 - SO-04 - ...'!F35</f>
        <v>0</v>
      </c>
      <c r="BA91" s="133">
        <f>'2023-065-04-09 - SO-04 - ...'!F36</f>
        <v>0</v>
      </c>
      <c r="BB91" s="133">
        <f>'2023-065-04-09 - SO-04 - ...'!F37</f>
        <v>0</v>
      </c>
      <c r="BC91" s="133">
        <f>'2023-065-04-09 - SO-04 - ...'!F38</f>
        <v>0</v>
      </c>
      <c r="BD91" s="135">
        <f>'2023-065-04-09 - SO-04 - ...'!F39</f>
        <v>0</v>
      </c>
      <c r="BE91" s="4"/>
      <c r="BT91" s="136" t="s">
        <v>81</v>
      </c>
      <c r="BV91" s="136" t="s">
        <v>74</v>
      </c>
      <c r="BW91" s="136" t="s">
        <v>175</v>
      </c>
      <c r="BX91" s="136" t="s">
        <v>151</v>
      </c>
      <c r="CL91" s="136" t="s">
        <v>19</v>
      </c>
    </row>
    <row r="92" s="4" customFormat="1" ht="23.25" customHeight="1">
      <c r="A92" s="127" t="s">
        <v>82</v>
      </c>
      <c r="B92" s="66"/>
      <c r="C92" s="128"/>
      <c r="D92" s="128"/>
      <c r="E92" s="129" t="s">
        <v>176</v>
      </c>
      <c r="F92" s="129"/>
      <c r="G92" s="129"/>
      <c r="H92" s="129"/>
      <c r="I92" s="129"/>
      <c r="J92" s="128"/>
      <c r="K92" s="129" t="s">
        <v>177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30">
        <f>'2023-065-04-10 - SO-04 - ...'!J32</f>
        <v>0</v>
      </c>
      <c r="AH92" s="128"/>
      <c r="AI92" s="128"/>
      <c r="AJ92" s="128"/>
      <c r="AK92" s="128"/>
      <c r="AL92" s="128"/>
      <c r="AM92" s="128"/>
      <c r="AN92" s="130">
        <f>SUM(AG92,AT92)</f>
        <v>0</v>
      </c>
      <c r="AO92" s="128"/>
      <c r="AP92" s="128"/>
      <c r="AQ92" s="131" t="s">
        <v>85</v>
      </c>
      <c r="AR92" s="68"/>
      <c r="AS92" s="132">
        <v>0</v>
      </c>
      <c r="AT92" s="133">
        <f>ROUND(SUM(AV92:AW92),2)</f>
        <v>0</v>
      </c>
      <c r="AU92" s="134">
        <f>'2023-065-04-10 - SO-04 - ...'!P88</f>
        <v>0</v>
      </c>
      <c r="AV92" s="133">
        <f>'2023-065-04-10 - SO-04 - ...'!J35</f>
        <v>0</v>
      </c>
      <c r="AW92" s="133">
        <f>'2023-065-04-10 - SO-04 - ...'!J36</f>
        <v>0</v>
      </c>
      <c r="AX92" s="133">
        <f>'2023-065-04-10 - SO-04 - ...'!J37</f>
        <v>0</v>
      </c>
      <c r="AY92" s="133">
        <f>'2023-065-04-10 - SO-04 - ...'!J38</f>
        <v>0</v>
      </c>
      <c r="AZ92" s="133">
        <f>'2023-065-04-10 - SO-04 - ...'!F35</f>
        <v>0</v>
      </c>
      <c r="BA92" s="133">
        <f>'2023-065-04-10 - SO-04 - ...'!F36</f>
        <v>0</v>
      </c>
      <c r="BB92" s="133">
        <f>'2023-065-04-10 - SO-04 - ...'!F37</f>
        <v>0</v>
      </c>
      <c r="BC92" s="133">
        <f>'2023-065-04-10 - SO-04 - ...'!F38</f>
        <v>0</v>
      </c>
      <c r="BD92" s="135">
        <f>'2023-065-04-10 - SO-04 - ...'!F39</f>
        <v>0</v>
      </c>
      <c r="BE92" s="4"/>
      <c r="BT92" s="136" t="s">
        <v>81</v>
      </c>
      <c r="BV92" s="136" t="s">
        <v>74</v>
      </c>
      <c r="BW92" s="136" t="s">
        <v>178</v>
      </c>
      <c r="BX92" s="136" t="s">
        <v>151</v>
      </c>
      <c r="CL92" s="136" t="s">
        <v>19</v>
      </c>
    </row>
    <row r="93" s="4" customFormat="1" ht="23.25" customHeight="1">
      <c r="A93" s="127" t="s">
        <v>82</v>
      </c>
      <c r="B93" s="66"/>
      <c r="C93" s="128"/>
      <c r="D93" s="128"/>
      <c r="E93" s="129" t="s">
        <v>179</v>
      </c>
      <c r="F93" s="129"/>
      <c r="G93" s="129"/>
      <c r="H93" s="129"/>
      <c r="I93" s="129"/>
      <c r="J93" s="128"/>
      <c r="K93" s="129" t="s">
        <v>180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30">
        <f>'2023-065-04-04 - SO-04 - ...'!J32</f>
        <v>0</v>
      </c>
      <c r="AH93" s="128"/>
      <c r="AI93" s="128"/>
      <c r="AJ93" s="128"/>
      <c r="AK93" s="128"/>
      <c r="AL93" s="128"/>
      <c r="AM93" s="128"/>
      <c r="AN93" s="130">
        <f>SUM(AG93,AT93)</f>
        <v>0</v>
      </c>
      <c r="AO93" s="128"/>
      <c r="AP93" s="128"/>
      <c r="AQ93" s="131" t="s">
        <v>85</v>
      </c>
      <c r="AR93" s="68"/>
      <c r="AS93" s="132">
        <v>0</v>
      </c>
      <c r="AT93" s="133">
        <f>ROUND(SUM(AV93:AW93),2)</f>
        <v>0</v>
      </c>
      <c r="AU93" s="134">
        <f>'2023-065-04-04 - SO-04 - ...'!P96</f>
        <v>0</v>
      </c>
      <c r="AV93" s="133">
        <f>'2023-065-04-04 - SO-04 - ...'!J35</f>
        <v>0</v>
      </c>
      <c r="AW93" s="133">
        <f>'2023-065-04-04 - SO-04 - ...'!J36</f>
        <v>0</v>
      </c>
      <c r="AX93" s="133">
        <f>'2023-065-04-04 - SO-04 - ...'!J37</f>
        <v>0</v>
      </c>
      <c r="AY93" s="133">
        <f>'2023-065-04-04 - SO-04 - ...'!J38</f>
        <v>0</v>
      </c>
      <c r="AZ93" s="133">
        <f>'2023-065-04-04 - SO-04 - ...'!F35</f>
        <v>0</v>
      </c>
      <c r="BA93" s="133">
        <f>'2023-065-04-04 - SO-04 - ...'!F36</f>
        <v>0</v>
      </c>
      <c r="BB93" s="133">
        <f>'2023-065-04-04 - SO-04 - ...'!F37</f>
        <v>0</v>
      </c>
      <c r="BC93" s="133">
        <f>'2023-065-04-04 - SO-04 - ...'!F38</f>
        <v>0</v>
      </c>
      <c r="BD93" s="135">
        <f>'2023-065-04-04 - SO-04 - ...'!F39</f>
        <v>0</v>
      </c>
      <c r="BE93" s="4"/>
      <c r="BT93" s="136" t="s">
        <v>81</v>
      </c>
      <c r="BV93" s="136" t="s">
        <v>74</v>
      </c>
      <c r="BW93" s="136" t="s">
        <v>181</v>
      </c>
      <c r="BX93" s="136" t="s">
        <v>151</v>
      </c>
      <c r="CL93" s="136" t="s">
        <v>19</v>
      </c>
    </row>
    <row r="94" s="7" customFormat="1" ht="24.75" customHeight="1">
      <c r="A94" s="127" t="s">
        <v>82</v>
      </c>
      <c r="B94" s="114"/>
      <c r="C94" s="115"/>
      <c r="D94" s="116" t="s">
        <v>182</v>
      </c>
      <c r="E94" s="116"/>
      <c r="F94" s="116"/>
      <c r="G94" s="116"/>
      <c r="H94" s="116"/>
      <c r="I94" s="117"/>
      <c r="J94" s="116" t="s">
        <v>183</v>
      </c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9">
        <f>'2023-065-05 - VRN - vedle...'!J30</f>
        <v>0</v>
      </c>
      <c r="AH94" s="117"/>
      <c r="AI94" s="117"/>
      <c r="AJ94" s="117"/>
      <c r="AK94" s="117"/>
      <c r="AL94" s="117"/>
      <c r="AM94" s="117"/>
      <c r="AN94" s="119">
        <f>SUM(AG94,AT94)</f>
        <v>0</v>
      </c>
      <c r="AO94" s="117"/>
      <c r="AP94" s="117"/>
      <c r="AQ94" s="120" t="s">
        <v>78</v>
      </c>
      <c r="AR94" s="121"/>
      <c r="AS94" s="138">
        <v>0</v>
      </c>
      <c r="AT94" s="139">
        <f>ROUND(SUM(AV94:AW94),2)</f>
        <v>0</v>
      </c>
      <c r="AU94" s="140">
        <f>'2023-065-05 - VRN - vedle...'!P84</f>
        <v>0</v>
      </c>
      <c r="AV94" s="139">
        <f>'2023-065-05 - VRN - vedle...'!J33</f>
        <v>0</v>
      </c>
      <c r="AW94" s="139">
        <f>'2023-065-05 - VRN - vedle...'!J34</f>
        <v>0</v>
      </c>
      <c r="AX94" s="139">
        <f>'2023-065-05 - VRN - vedle...'!J35</f>
        <v>0</v>
      </c>
      <c r="AY94" s="139">
        <f>'2023-065-05 - VRN - vedle...'!J36</f>
        <v>0</v>
      </c>
      <c r="AZ94" s="139">
        <f>'2023-065-05 - VRN - vedle...'!F33</f>
        <v>0</v>
      </c>
      <c r="BA94" s="139">
        <f>'2023-065-05 - VRN - vedle...'!F34</f>
        <v>0</v>
      </c>
      <c r="BB94" s="139">
        <f>'2023-065-05 - VRN - vedle...'!F35</f>
        <v>0</v>
      </c>
      <c r="BC94" s="139">
        <f>'2023-065-05 - VRN - vedle...'!F36</f>
        <v>0</v>
      </c>
      <c r="BD94" s="141">
        <f>'2023-065-05 - VRN - vedle...'!F37</f>
        <v>0</v>
      </c>
      <c r="BE94" s="7"/>
      <c r="BT94" s="126" t="s">
        <v>79</v>
      </c>
      <c r="BV94" s="126" t="s">
        <v>74</v>
      </c>
      <c r="BW94" s="126" t="s">
        <v>184</v>
      </c>
      <c r="BX94" s="126" t="s">
        <v>5</v>
      </c>
      <c r="CL94" s="126" t="s">
        <v>19</v>
      </c>
      <c r="CM94" s="126" t="s">
        <v>81</v>
      </c>
    </row>
    <row r="95" s="2" customFormat="1" ht="30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7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</row>
    <row r="96" s="2" customFormat="1" ht="6.96" customHeight="1">
      <c r="A96" s="41"/>
      <c r="B96" s="62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47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</row>
  </sheetData>
  <sheetProtection sheet="1" formatColumns="0" formatRows="0" objects="1" scenarios="1" spinCount="100000" saltValue="pdlPPyBSNRnNPF3VS/4GLqMX6BmFUghkBnSo1XW356MaMgsWLveQ+dI1LUdF33Pcv9uMeddnU+vh2K0fduVy1g==" hashValue="q/gfcaiLpzkz9Skmhm6uixpow8ChUj0r97fc8LtQ8IYq4Ge6ME1s12gClVD7IbPTTHf5L/C3b8OlCR0WT40+bA==" algorithmName="SHA-512" password="CC35"/>
  <mergeCells count="198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61:AM61"/>
    <mergeCell ref="AN61:AP61"/>
    <mergeCell ref="AN62:AP62"/>
    <mergeCell ref="AG62:AM6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G69:AM69"/>
    <mergeCell ref="AN69:AP69"/>
    <mergeCell ref="AN70:AP70"/>
    <mergeCell ref="AG70:AM70"/>
    <mergeCell ref="AG71:AM71"/>
    <mergeCell ref="AN71:AP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AG81:AM81"/>
    <mergeCell ref="AN81:AP81"/>
    <mergeCell ref="AN82:AP82"/>
    <mergeCell ref="AG82:AM82"/>
    <mergeCell ref="AN83:AP83"/>
    <mergeCell ref="AG83:AM83"/>
    <mergeCell ref="AN84:AP84"/>
    <mergeCell ref="AG84:AM84"/>
    <mergeCell ref="AN85:AP85"/>
    <mergeCell ref="AG85:AM85"/>
    <mergeCell ref="AN86:AP86"/>
    <mergeCell ref="AG86:AM86"/>
    <mergeCell ref="AN87:AP87"/>
    <mergeCell ref="AG87:AM87"/>
    <mergeCell ref="AN88:AP88"/>
    <mergeCell ref="AG88:AM88"/>
    <mergeCell ref="AN89:AP89"/>
    <mergeCell ref="AG89:AM89"/>
    <mergeCell ref="AN90:AP90"/>
    <mergeCell ref="AG90:AM90"/>
    <mergeCell ref="AN91:AP91"/>
    <mergeCell ref="AG91:AM91"/>
    <mergeCell ref="AN92:AP92"/>
    <mergeCell ref="AG92:AM92"/>
    <mergeCell ref="AN93:AP93"/>
    <mergeCell ref="AG93:AM93"/>
    <mergeCell ref="AN94:AP94"/>
    <mergeCell ref="AG94:AM94"/>
    <mergeCell ref="L45:AO45"/>
    <mergeCell ref="C52:G52"/>
    <mergeCell ref="I52:AF52"/>
    <mergeCell ref="J55:AF55"/>
    <mergeCell ref="D55:H55"/>
    <mergeCell ref="K56:AF56"/>
    <mergeCell ref="E56:I56"/>
    <mergeCell ref="E57:I57"/>
    <mergeCell ref="K57:AF57"/>
    <mergeCell ref="E58:I58"/>
    <mergeCell ref="K58:AF58"/>
    <mergeCell ref="K59:AF59"/>
    <mergeCell ref="E59:I59"/>
    <mergeCell ref="K60:AF60"/>
    <mergeCell ref="E60:I60"/>
    <mergeCell ref="E61:I61"/>
    <mergeCell ref="K61:AF61"/>
    <mergeCell ref="E62:I62"/>
    <mergeCell ref="K62:AF62"/>
    <mergeCell ref="F63:J63"/>
    <mergeCell ref="L63:AF63"/>
    <mergeCell ref="AM47:AN47"/>
    <mergeCell ref="AM49:AP49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G57:AM57"/>
    <mergeCell ref="AN57:AP57"/>
    <mergeCell ref="AN58:AP58"/>
    <mergeCell ref="AG58:AM58"/>
    <mergeCell ref="AN59:AP59"/>
    <mergeCell ref="AG59:AM59"/>
    <mergeCell ref="AG60:AM60"/>
    <mergeCell ref="AN60:AP60"/>
    <mergeCell ref="AG54:AM54"/>
    <mergeCell ref="AN54:AP54"/>
    <mergeCell ref="L64:AF64"/>
    <mergeCell ref="F64:J64"/>
    <mergeCell ref="L65:AF65"/>
    <mergeCell ref="F65:J65"/>
    <mergeCell ref="K66:AF66"/>
    <mergeCell ref="E66:I66"/>
    <mergeCell ref="L67:AF67"/>
    <mergeCell ref="F67:J67"/>
    <mergeCell ref="F68:J68"/>
    <mergeCell ref="L68:AF68"/>
    <mergeCell ref="K69:AF69"/>
    <mergeCell ref="E69:I69"/>
    <mergeCell ref="F70:J70"/>
    <mergeCell ref="L70:AF70"/>
    <mergeCell ref="J71:AF71"/>
    <mergeCell ref="D71:H71"/>
    <mergeCell ref="E72:I72"/>
    <mergeCell ref="K72:AF72"/>
    <mergeCell ref="F73:J73"/>
    <mergeCell ref="L73:AF73"/>
    <mergeCell ref="D74:H74"/>
    <mergeCell ref="J74:AF74"/>
    <mergeCell ref="E75:I75"/>
    <mergeCell ref="K75:AF75"/>
    <mergeCell ref="K76:AF76"/>
    <mergeCell ref="E76:I76"/>
    <mergeCell ref="K77:AF77"/>
    <mergeCell ref="E77:I77"/>
    <mergeCell ref="K78:AF78"/>
    <mergeCell ref="E78:I78"/>
    <mergeCell ref="K79:AF79"/>
    <mergeCell ref="E79:I79"/>
    <mergeCell ref="E80:I80"/>
    <mergeCell ref="K80:AF80"/>
    <mergeCell ref="E81:I81"/>
    <mergeCell ref="K81:AF81"/>
    <mergeCell ref="L82:AF82"/>
    <mergeCell ref="F82:J82"/>
    <mergeCell ref="D83:H83"/>
    <mergeCell ref="J83:AF83"/>
    <mergeCell ref="K84:AF84"/>
    <mergeCell ref="E84:I84"/>
    <mergeCell ref="E85:I85"/>
    <mergeCell ref="K85:AF85"/>
    <mergeCell ref="K86:AF86"/>
    <mergeCell ref="E86:I86"/>
    <mergeCell ref="E87:I87"/>
    <mergeCell ref="K87:AF87"/>
    <mergeCell ref="K88:AF88"/>
    <mergeCell ref="E88:I88"/>
    <mergeCell ref="E89:I89"/>
    <mergeCell ref="K89:AF89"/>
    <mergeCell ref="E90:I90"/>
    <mergeCell ref="K90:AF90"/>
    <mergeCell ref="E91:I91"/>
    <mergeCell ref="K91:AF91"/>
    <mergeCell ref="E92:I92"/>
    <mergeCell ref="K92:AF92"/>
    <mergeCell ref="E93:I93"/>
    <mergeCell ref="K93:AF93"/>
    <mergeCell ref="D94:H94"/>
    <mergeCell ref="J94:AF94"/>
  </mergeCells>
  <hyperlinks>
    <hyperlink ref="A56" location="'2023-065-01-01 - SO-01 - ...'!C2" display="/"/>
    <hyperlink ref="A57" location="'2023-065-01-02 - SO-01 - ...'!C2" display="/"/>
    <hyperlink ref="A58" location="'2023-065-01-03 - SO-01 - ...'!C2" display="/"/>
    <hyperlink ref="A59" location="'2023-065-01-04 - SO-01 - ...'!C2" display="/"/>
    <hyperlink ref="A60" location="'2023-065-01-05 - SO-01 - ...'!C2" display="/"/>
    <hyperlink ref="A61" location="'2023-065-01-06 - SO-01 - ...'!C2" display="/"/>
    <hyperlink ref="A63" location="'2023-065-01-01 - SO-01 - ..._01'!C2" display="/"/>
    <hyperlink ref="A64" location="'2023-065-01-02 - SO-01 - ..._01'!C2" display="/"/>
    <hyperlink ref="A65" location="'2023-065-01-03 - SO-01 - ..._01'!C2" display="/"/>
    <hyperlink ref="A67" location="'2023-065-01-02 - SO-01 - ..._02'!C2" display="/"/>
    <hyperlink ref="A68" location="'2023-065-01-09 - SO-01 - ...'!C2" display="/"/>
    <hyperlink ref="A70" location="'2023-065-01-02 - SO-01 - ..._03'!C2" display="/"/>
    <hyperlink ref="A73" location="'2023-065-02 - SO-02 - Veř...'!C2" display="/"/>
    <hyperlink ref="A75" location="'2023-065-03-01 - SO-03 - ...'!C2" display="/"/>
    <hyperlink ref="A76" location="'2023-065-03-02 - SO-03 - ...'!C2" display="/"/>
    <hyperlink ref="A77" location="'2023-065-03-03 - SO-03 - ...'!C2" display="/"/>
    <hyperlink ref="A78" location="'2023-065-03-04 - SO-03 - ...'!C2" display="/"/>
    <hyperlink ref="A79" location="'2023-065-03-05 - SO-03 - ...'!C2" display="/"/>
    <hyperlink ref="A80" location="'2023-065-03-06 - SO-03 - ...'!C2" display="/"/>
    <hyperlink ref="A82" location="'2023-065-03-03 a - SO-03 ...'!C2" display="/"/>
    <hyperlink ref="A84" location="'2023-065-04-01 - SO-04 - ...'!C2" display="/"/>
    <hyperlink ref="A85" location="'2023-065-04-02 - SO-04 - ...'!C2" display="/"/>
    <hyperlink ref="A86" location="'2023-065-04-03 - SO-04 - ...'!C2" display="/"/>
    <hyperlink ref="A87" location="'2023-065-04-05 - SO-04 - ...'!C2" display="/"/>
    <hyperlink ref="A88" location="'2023-065-04-06 - SO-04 - ...'!C2" display="/"/>
    <hyperlink ref="A89" location="'2023-065-04-07 - SO-04 - ...'!C2" display="/"/>
    <hyperlink ref="A90" location="'2023-065-04-08 - SO-04 - ...'!C2" display="/"/>
    <hyperlink ref="A91" location="'2023-065-04-09 - SO-04 - ...'!C2" display="/"/>
    <hyperlink ref="A92" location="'2023-065-04-10 - SO-04 - ...'!C2" display="/"/>
    <hyperlink ref="A93" location="'2023-065-04-04 - SO-04 - ...'!C2" display="/"/>
    <hyperlink ref="A94" location="'2023-065-05 - VRN - vedle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>
      <c r="B8" s="23"/>
      <c r="D8" s="146" t="s">
        <v>186</v>
      </c>
      <c r="L8" s="23"/>
    </row>
    <row r="9" s="1" customFormat="1" ht="16.5" customHeight="1">
      <c r="B9" s="23"/>
      <c r="E9" s="147" t="s">
        <v>187</v>
      </c>
      <c r="F9" s="1"/>
      <c r="G9" s="1"/>
      <c r="H9" s="1"/>
      <c r="L9" s="23"/>
    </row>
    <row r="10" s="1" customFormat="1" ht="12" customHeight="1">
      <c r="B10" s="23"/>
      <c r="D10" s="146" t="s">
        <v>188</v>
      </c>
      <c r="L10" s="23"/>
    </row>
    <row r="11" s="2" customFormat="1" ht="16.5" customHeight="1">
      <c r="A11" s="41"/>
      <c r="B11" s="47"/>
      <c r="C11" s="41"/>
      <c r="D11" s="41"/>
      <c r="E11" s="159" t="s">
        <v>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30" customHeight="1">
      <c r="A13" s="41"/>
      <c r="B13" s="47"/>
      <c r="C13" s="41"/>
      <c r="D13" s="41"/>
      <c r="E13" s="149" t="s">
        <v>546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16. 4. 2024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27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35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71.25" customHeight="1">
      <c r="A31" s="151"/>
      <c r="B31" s="152"/>
      <c r="C31" s="151"/>
      <c r="D31" s="151"/>
      <c r="E31" s="153" t="s">
        <v>37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38</v>
      </c>
      <c r="E34" s="41"/>
      <c r="F34" s="41"/>
      <c r="G34" s="41"/>
      <c r="H34" s="41"/>
      <c r="I34" s="41"/>
      <c r="J34" s="157">
        <f>ROUND(J94,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40</v>
      </c>
      <c r="G36" s="41"/>
      <c r="H36" s="41"/>
      <c r="I36" s="158" t="s">
        <v>39</v>
      </c>
      <c r="J36" s="158" t="s">
        <v>41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42</v>
      </c>
      <c r="E37" s="146" t="s">
        <v>43</v>
      </c>
      <c r="F37" s="160">
        <f>ROUND((SUM(BE94:BE150)),  2)</f>
        <v>0</v>
      </c>
      <c r="G37" s="41"/>
      <c r="H37" s="41"/>
      <c r="I37" s="161">
        <v>0.20999999999999999</v>
      </c>
      <c r="J37" s="160">
        <f>ROUND(((SUM(BE94:BE150))*I37),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44</v>
      </c>
      <c r="F38" s="160">
        <f>ROUND((SUM(BF94:BF150)),  2)</f>
        <v>0</v>
      </c>
      <c r="G38" s="41"/>
      <c r="H38" s="41"/>
      <c r="I38" s="161">
        <v>0.12</v>
      </c>
      <c r="J38" s="160">
        <f>ROUND(((SUM(BF94:BF150))*I38),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45</v>
      </c>
      <c r="F39" s="160">
        <f>ROUND((SUM(BG94:BG150)),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46</v>
      </c>
      <c r="F40" s="160">
        <f>ROUND((SUM(BH94:BH150)),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47</v>
      </c>
      <c r="F41" s="160">
        <f>ROUND((SUM(BI94:BI150)),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48</v>
      </c>
      <c r="E43" s="164"/>
      <c r="F43" s="164"/>
      <c r="G43" s="165" t="s">
        <v>49</v>
      </c>
      <c r="H43" s="166" t="s">
        <v>50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190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Vědomice - Úprava ulice Na Zavadilce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186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187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188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5" t="s">
        <v>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30" customHeight="1">
      <c r="A58" s="41"/>
      <c r="B58" s="42"/>
      <c r="C58" s="43"/>
      <c r="D58" s="43"/>
      <c r="E58" s="72" t="str">
        <f>E13</f>
        <v>2023-065-01-03 - SO-01 - Dopravní řešení - obrubníky a ostatní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k.ú. Vědomice </v>
      </c>
      <c r="G60" s="43"/>
      <c r="H60" s="43"/>
      <c r="I60" s="35" t="s">
        <v>23</v>
      </c>
      <c r="J60" s="75" t="str">
        <f>IF(J16="","",J16)</f>
        <v>16. 4. 2024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40.05" customHeight="1">
      <c r="A62" s="41"/>
      <c r="B62" s="42"/>
      <c r="C62" s="35" t="s">
        <v>25</v>
      </c>
      <c r="D62" s="43"/>
      <c r="E62" s="43"/>
      <c r="F62" s="30" t="str">
        <f>E19</f>
        <v>Obec Vědomice, Na Průhonu 270, Roudnice nad Labem</v>
      </c>
      <c r="G62" s="43"/>
      <c r="H62" s="43"/>
      <c r="I62" s="35" t="s">
        <v>31</v>
      </c>
      <c r="J62" s="39" t="str">
        <f>E25</f>
        <v>Ing. arch. Pavel Šulc Ph.D.Krásného 351/8, Praha 6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>Ing. Dana Mlejnková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191</v>
      </c>
      <c r="D65" s="175"/>
      <c r="E65" s="175"/>
      <c r="F65" s="175"/>
      <c r="G65" s="175"/>
      <c r="H65" s="175"/>
      <c r="I65" s="175"/>
      <c r="J65" s="176" t="s">
        <v>192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70</v>
      </c>
      <c r="D67" s="43"/>
      <c r="E67" s="43"/>
      <c r="F67" s="43"/>
      <c r="G67" s="43"/>
      <c r="H67" s="43"/>
      <c r="I67" s="43"/>
      <c r="J67" s="105">
        <f>J94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193</v>
      </c>
    </row>
    <row r="68" s="9" customFormat="1" ht="24.96" customHeight="1">
      <c r="A68" s="9"/>
      <c r="B68" s="178"/>
      <c r="C68" s="179"/>
      <c r="D68" s="180" t="s">
        <v>194</v>
      </c>
      <c r="E68" s="181"/>
      <c r="F68" s="181"/>
      <c r="G68" s="181"/>
      <c r="H68" s="181"/>
      <c r="I68" s="181"/>
      <c r="J68" s="182">
        <f>J95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547</v>
      </c>
      <c r="E69" s="186"/>
      <c r="F69" s="186"/>
      <c r="G69" s="186"/>
      <c r="H69" s="186"/>
      <c r="I69" s="186"/>
      <c r="J69" s="187">
        <f>J96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548</v>
      </c>
      <c r="E70" s="186"/>
      <c r="F70" s="186"/>
      <c r="G70" s="186"/>
      <c r="H70" s="186"/>
      <c r="I70" s="186"/>
      <c r="J70" s="187">
        <f>J149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200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3" t="str">
        <f>E7</f>
        <v>Vědomice - Úprava ulice Na Zavadilce</v>
      </c>
      <c r="F80" s="35"/>
      <c r="G80" s="35"/>
      <c r="H80" s="35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186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1" customFormat="1" ht="16.5" customHeight="1">
      <c r="B82" s="24"/>
      <c r="C82" s="25"/>
      <c r="D82" s="25"/>
      <c r="E82" s="173" t="s">
        <v>187</v>
      </c>
      <c r="F82" s="25"/>
      <c r="G82" s="25"/>
      <c r="H82" s="25"/>
      <c r="I82" s="25"/>
      <c r="J82" s="25"/>
      <c r="K82" s="25"/>
      <c r="L82" s="23"/>
    </row>
    <row r="83" s="1" customFormat="1" ht="12" customHeight="1">
      <c r="B83" s="24"/>
      <c r="C83" s="35" t="s">
        <v>188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1"/>
      <c r="B84" s="42"/>
      <c r="C84" s="43"/>
      <c r="D84" s="43"/>
      <c r="E84" s="295" t="s">
        <v>748</v>
      </c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749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30" customHeight="1">
      <c r="A86" s="41"/>
      <c r="B86" s="42"/>
      <c r="C86" s="43"/>
      <c r="D86" s="43"/>
      <c r="E86" s="72" t="str">
        <f>E13</f>
        <v>2023-065-01-03 - SO-01 - Dopravní řešení - obrubníky a ostatní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21</v>
      </c>
      <c r="D88" s="43"/>
      <c r="E88" s="43"/>
      <c r="F88" s="30" t="str">
        <f>F16</f>
        <v xml:space="preserve">k.ú. Vědomice </v>
      </c>
      <c r="G88" s="43"/>
      <c r="H88" s="43"/>
      <c r="I88" s="35" t="s">
        <v>23</v>
      </c>
      <c r="J88" s="75" t="str">
        <f>IF(J16="","",J16)</f>
        <v>16. 4. 2024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40.05" customHeight="1">
      <c r="A90" s="41"/>
      <c r="B90" s="42"/>
      <c r="C90" s="35" t="s">
        <v>25</v>
      </c>
      <c r="D90" s="43"/>
      <c r="E90" s="43"/>
      <c r="F90" s="30" t="str">
        <f>E19</f>
        <v>Obec Vědomice, Na Průhonu 270, Roudnice nad Labem</v>
      </c>
      <c r="G90" s="43"/>
      <c r="H90" s="43"/>
      <c r="I90" s="35" t="s">
        <v>31</v>
      </c>
      <c r="J90" s="39" t="str">
        <f>E25</f>
        <v>Ing. arch. Pavel Šulc Ph.D.Krásného 351/8, Praha 6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29</v>
      </c>
      <c r="D91" s="43"/>
      <c r="E91" s="43"/>
      <c r="F91" s="30" t="str">
        <f>IF(E22="","",E22)</f>
        <v>Vyplň údaj</v>
      </c>
      <c r="G91" s="43"/>
      <c r="H91" s="43"/>
      <c r="I91" s="35" t="s">
        <v>34</v>
      </c>
      <c r="J91" s="39" t="str">
        <f>E28</f>
        <v>Ing. Dana Mlejnková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9"/>
      <c r="B93" s="190"/>
      <c r="C93" s="191" t="s">
        <v>201</v>
      </c>
      <c r="D93" s="192" t="s">
        <v>57</v>
      </c>
      <c r="E93" s="192" t="s">
        <v>53</v>
      </c>
      <c r="F93" s="192" t="s">
        <v>54</v>
      </c>
      <c r="G93" s="192" t="s">
        <v>202</v>
      </c>
      <c r="H93" s="192" t="s">
        <v>203</v>
      </c>
      <c r="I93" s="192" t="s">
        <v>204</v>
      </c>
      <c r="J93" s="192" t="s">
        <v>192</v>
      </c>
      <c r="K93" s="193" t="s">
        <v>205</v>
      </c>
      <c r="L93" s="194"/>
      <c r="M93" s="95" t="s">
        <v>19</v>
      </c>
      <c r="N93" s="96" t="s">
        <v>42</v>
      </c>
      <c r="O93" s="96" t="s">
        <v>206</v>
      </c>
      <c r="P93" s="96" t="s">
        <v>207</v>
      </c>
      <c r="Q93" s="96" t="s">
        <v>208</v>
      </c>
      <c r="R93" s="96" t="s">
        <v>209</v>
      </c>
      <c r="S93" s="96" t="s">
        <v>210</v>
      </c>
      <c r="T93" s="97" t="s">
        <v>211</v>
      </c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</row>
    <row r="94" s="2" customFormat="1" ht="22.8" customHeight="1">
      <c r="A94" s="41"/>
      <c r="B94" s="42"/>
      <c r="C94" s="102" t="s">
        <v>212</v>
      </c>
      <c r="D94" s="43"/>
      <c r="E94" s="43"/>
      <c r="F94" s="43"/>
      <c r="G94" s="43"/>
      <c r="H94" s="43"/>
      <c r="I94" s="43"/>
      <c r="J94" s="195">
        <f>BK94</f>
        <v>0</v>
      </c>
      <c r="K94" s="43"/>
      <c r="L94" s="47"/>
      <c r="M94" s="98"/>
      <c r="N94" s="196"/>
      <c r="O94" s="99"/>
      <c r="P94" s="197">
        <f>P95</f>
        <v>0</v>
      </c>
      <c r="Q94" s="99"/>
      <c r="R94" s="197">
        <f>R95</f>
        <v>97.952130000000011</v>
      </c>
      <c r="S94" s="99"/>
      <c r="T94" s="198">
        <f>T95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71</v>
      </c>
      <c r="AU94" s="20" t="s">
        <v>193</v>
      </c>
      <c r="BK94" s="199">
        <f>BK95</f>
        <v>0</v>
      </c>
    </row>
    <row r="95" s="12" customFormat="1" ht="25.92" customHeight="1">
      <c r="A95" s="12"/>
      <c r="B95" s="200"/>
      <c r="C95" s="201"/>
      <c r="D95" s="202" t="s">
        <v>71</v>
      </c>
      <c r="E95" s="203" t="s">
        <v>213</v>
      </c>
      <c r="F95" s="203" t="s">
        <v>214</v>
      </c>
      <c r="G95" s="201"/>
      <c r="H95" s="201"/>
      <c r="I95" s="204"/>
      <c r="J95" s="205">
        <f>BK95</f>
        <v>0</v>
      </c>
      <c r="K95" s="201"/>
      <c r="L95" s="206"/>
      <c r="M95" s="207"/>
      <c r="N95" s="208"/>
      <c r="O95" s="208"/>
      <c r="P95" s="209">
        <f>P96+P149</f>
        <v>0</v>
      </c>
      <c r="Q95" s="208"/>
      <c r="R95" s="209">
        <f>R96+R149</f>
        <v>97.952130000000011</v>
      </c>
      <c r="S95" s="208"/>
      <c r="T95" s="210">
        <f>T96+T149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79</v>
      </c>
      <c r="AT95" s="212" t="s">
        <v>71</v>
      </c>
      <c r="AU95" s="212" t="s">
        <v>72</v>
      </c>
      <c r="AY95" s="211" t="s">
        <v>215</v>
      </c>
      <c r="BK95" s="213">
        <f>BK96+BK149</f>
        <v>0</v>
      </c>
    </row>
    <row r="96" s="12" customFormat="1" ht="22.8" customHeight="1">
      <c r="A96" s="12"/>
      <c r="B96" s="200"/>
      <c r="C96" s="201"/>
      <c r="D96" s="202" t="s">
        <v>71</v>
      </c>
      <c r="E96" s="214" t="s">
        <v>549</v>
      </c>
      <c r="F96" s="214" t="s">
        <v>550</v>
      </c>
      <c r="G96" s="201"/>
      <c r="H96" s="201"/>
      <c r="I96" s="204"/>
      <c r="J96" s="215">
        <f>BK96</f>
        <v>0</v>
      </c>
      <c r="K96" s="201"/>
      <c r="L96" s="206"/>
      <c r="M96" s="207"/>
      <c r="N96" s="208"/>
      <c r="O96" s="208"/>
      <c r="P96" s="209">
        <f>SUM(P97:P148)</f>
        <v>0</v>
      </c>
      <c r="Q96" s="208"/>
      <c r="R96" s="209">
        <f>SUM(R97:R148)</f>
        <v>97.952130000000011</v>
      </c>
      <c r="S96" s="208"/>
      <c r="T96" s="210">
        <f>SUM(T97:T148)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71</v>
      </c>
      <c r="AU96" s="212" t="s">
        <v>79</v>
      </c>
      <c r="AY96" s="211" t="s">
        <v>215</v>
      </c>
      <c r="BK96" s="213">
        <f>SUM(BK97:BK148)</f>
        <v>0</v>
      </c>
    </row>
    <row r="97" s="2" customFormat="1" ht="49.05" customHeight="1">
      <c r="A97" s="41"/>
      <c r="B97" s="42"/>
      <c r="C97" s="216" t="s">
        <v>79</v>
      </c>
      <c r="D97" s="216" t="s">
        <v>218</v>
      </c>
      <c r="E97" s="217" t="s">
        <v>850</v>
      </c>
      <c r="F97" s="218" t="s">
        <v>851</v>
      </c>
      <c r="G97" s="219" t="s">
        <v>259</v>
      </c>
      <c r="H97" s="220">
        <v>558.45000000000005</v>
      </c>
      <c r="I97" s="221"/>
      <c r="J97" s="222">
        <f>ROUND(I97*H97,2)</f>
        <v>0</v>
      </c>
      <c r="K97" s="218" t="s">
        <v>19</v>
      </c>
      <c r="L97" s="47"/>
      <c r="M97" s="223" t="s">
        <v>19</v>
      </c>
      <c r="N97" s="224" t="s">
        <v>43</v>
      </c>
      <c r="O97" s="87"/>
      <c r="P97" s="225">
        <f>O97*H97</f>
        <v>0</v>
      </c>
      <c r="Q97" s="225">
        <v>0.1295</v>
      </c>
      <c r="R97" s="225">
        <f>Q97*H97</f>
        <v>72.319275000000005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223</v>
      </c>
      <c r="AT97" s="227" t="s">
        <v>218</v>
      </c>
      <c r="AU97" s="227" t="s">
        <v>81</v>
      </c>
      <c r="AY97" s="20" t="s">
        <v>215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20" t="s">
        <v>79</v>
      </c>
      <c r="BK97" s="228">
        <f>ROUND(I97*H97,2)</f>
        <v>0</v>
      </c>
      <c r="BL97" s="20" t="s">
        <v>223</v>
      </c>
      <c r="BM97" s="227" t="s">
        <v>852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556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853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446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4" customFormat="1">
      <c r="A101" s="14"/>
      <c r="B101" s="245"/>
      <c r="C101" s="246"/>
      <c r="D101" s="236" t="s">
        <v>226</v>
      </c>
      <c r="E101" s="247" t="s">
        <v>19</v>
      </c>
      <c r="F101" s="248" t="s">
        <v>854</v>
      </c>
      <c r="G101" s="246"/>
      <c r="H101" s="249">
        <v>371</v>
      </c>
      <c r="I101" s="250"/>
      <c r="J101" s="246"/>
      <c r="K101" s="246"/>
      <c r="L101" s="251"/>
      <c r="M101" s="252"/>
      <c r="N101" s="253"/>
      <c r="O101" s="253"/>
      <c r="P101" s="253"/>
      <c r="Q101" s="253"/>
      <c r="R101" s="253"/>
      <c r="S101" s="253"/>
      <c r="T101" s="25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5" t="s">
        <v>226</v>
      </c>
      <c r="AU101" s="255" t="s">
        <v>81</v>
      </c>
      <c r="AV101" s="14" t="s">
        <v>81</v>
      </c>
      <c r="AW101" s="14" t="s">
        <v>33</v>
      </c>
      <c r="AX101" s="14" t="s">
        <v>72</v>
      </c>
      <c r="AY101" s="255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855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856</v>
      </c>
      <c r="G103" s="246"/>
      <c r="H103" s="249">
        <v>3.8700000000000001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6" customFormat="1">
      <c r="A104" s="16"/>
      <c r="B104" s="267"/>
      <c r="C104" s="268"/>
      <c r="D104" s="236" t="s">
        <v>226</v>
      </c>
      <c r="E104" s="269" t="s">
        <v>19</v>
      </c>
      <c r="F104" s="270" t="s">
        <v>283</v>
      </c>
      <c r="G104" s="268"/>
      <c r="H104" s="271">
        <v>374.87</v>
      </c>
      <c r="I104" s="272"/>
      <c r="J104" s="268"/>
      <c r="K104" s="268"/>
      <c r="L104" s="273"/>
      <c r="M104" s="274"/>
      <c r="N104" s="275"/>
      <c r="O104" s="275"/>
      <c r="P104" s="275"/>
      <c r="Q104" s="275"/>
      <c r="R104" s="275"/>
      <c r="S104" s="275"/>
      <c r="T104" s="27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T104" s="277" t="s">
        <v>226</v>
      </c>
      <c r="AU104" s="277" t="s">
        <v>81</v>
      </c>
      <c r="AV104" s="16" t="s">
        <v>105</v>
      </c>
      <c r="AW104" s="16" t="s">
        <v>33</v>
      </c>
      <c r="AX104" s="16" t="s">
        <v>72</v>
      </c>
      <c r="AY104" s="277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556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853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3" customFormat="1">
      <c r="A107" s="13"/>
      <c r="B107" s="234"/>
      <c r="C107" s="235"/>
      <c r="D107" s="236" t="s">
        <v>226</v>
      </c>
      <c r="E107" s="237" t="s">
        <v>19</v>
      </c>
      <c r="F107" s="238" t="s">
        <v>448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226</v>
      </c>
      <c r="AU107" s="244" t="s">
        <v>81</v>
      </c>
      <c r="AV107" s="13" t="s">
        <v>79</v>
      </c>
      <c r="AW107" s="13" t="s">
        <v>33</v>
      </c>
      <c r="AX107" s="13" t="s">
        <v>72</v>
      </c>
      <c r="AY107" s="244" t="s">
        <v>215</v>
      </c>
    </row>
    <row r="108" s="14" customFormat="1">
      <c r="A108" s="14"/>
      <c r="B108" s="245"/>
      <c r="C108" s="246"/>
      <c r="D108" s="236" t="s">
        <v>226</v>
      </c>
      <c r="E108" s="247" t="s">
        <v>19</v>
      </c>
      <c r="F108" s="248" t="s">
        <v>857</v>
      </c>
      <c r="G108" s="246"/>
      <c r="H108" s="249">
        <v>177.16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226</v>
      </c>
      <c r="AU108" s="255" t="s">
        <v>81</v>
      </c>
      <c r="AV108" s="14" t="s">
        <v>81</v>
      </c>
      <c r="AW108" s="14" t="s">
        <v>33</v>
      </c>
      <c r="AX108" s="14" t="s">
        <v>72</v>
      </c>
      <c r="AY108" s="255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556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855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4" customFormat="1">
      <c r="A111" s="14"/>
      <c r="B111" s="245"/>
      <c r="C111" s="246"/>
      <c r="D111" s="236" t="s">
        <v>226</v>
      </c>
      <c r="E111" s="247" t="s">
        <v>19</v>
      </c>
      <c r="F111" s="248" t="s">
        <v>858</v>
      </c>
      <c r="G111" s="246"/>
      <c r="H111" s="249">
        <v>6.4199999999999999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226</v>
      </c>
      <c r="AU111" s="255" t="s">
        <v>81</v>
      </c>
      <c r="AV111" s="14" t="s">
        <v>81</v>
      </c>
      <c r="AW111" s="14" t="s">
        <v>33</v>
      </c>
      <c r="AX111" s="14" t="s">
        <v>72</v>
      </c>
      <c r="AY111" s="255" t="s">
        <v>215</v>
      </c>
    </row>
    <row r="112" s="16" customFormat="1">
      <c r="A112" s="16"/>
      <c r="B112" s="267"/>
      <c r="C112" s="268"/>
      <c r="D112" s="236" t="s">
        <v>226</v>
      </c>
      <c r="E112" s="269" t="s">
        <v>19</v>
      </c>
      <c r="F112" s="270" t="s">
        <v>283</v>
      </c>
      <c r="G112" s="268"/>
      <c r="H112" s="271">
        <v>183.58000000000001</v>
      </c>
      <c r="I112" s="272"/>
      <c r="J112" s="268"/>
      <c r="K112" s="268"/>
      <c r="L112" s="273"/>
      <c r="M112" s="274"/>
      <c r="N112" s="275"/>
      <c r="O112" s="275"/>
      <c r="P112" s="275"/>
      <c r="Q112" s="275"/>
      <c r="R112" s="275"/>
      <c r="S112" s="275"/>
      <c r="T112" s="27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T112" s="277" t="s">
        <v>226</v>
      </c>
      <c r="AU112" s="277" t="s">
        <v>81</v>
      </c>
      <c r="AV112" s="16" t="s">
        <v>105</v>
      </c>
      <c r="AW112" s="16" t="s">
        <v>33</v>
      </c>
      <c r="AX112" s="16" t="s">
        <v>72</v>
      </c>
      <c r="AY112" s="277" t="s">
        <v>215</v>
      </c>
    </row>
    <row r="113" s="15" customFormat="1">
      <c r="A113" s="15"/>
      <c r="B113" s="256"/>
      <c r="C113" s="257"/>
      <c r="D113" s="236" t="s">
        <v>226</v>
      </c>
      <c r="E113" s="258" t="s">
        <v>19</v>
      </c>
      <c r="F113" s="259" t="s">
        <v>233</v>
      </c>
      <c r="G113" s="257"/>
      <c r="H113" s="260">
        <v>558.45000000000005</v>
      </c>
      <c r="I113" s="261"/>
      <c r="J113" s="257"/>
      <c r="K113" s="257"/>
      <c r="L113" s="262"/>
      <c r="M113" s="263"/>
      <c r="N113" s="264"/>
      <c r="O113" s="264"/>
      <c r="P113" s="264"/>
      <c r="Q113" s="264"/>
      <c r="R113" s="264"/>
      <c r="S113" s="264"/>
      <c r="T113" s="26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6" t="s">
        <v>226</v>
      </c>
      <c r="AU113" s="266" t="s">
        <v>81</v>
      </c>
      <c r="AV113" s="15" t="s">
        <v>223</v>
      </c>
      <c r="AW113" s="15" t="s">
        <v>33</v>
      </c>
      <c r="AX113" s="15" t="s">
        <v>79</v>
      </c>
      <c r="AY113" s="266" t="s">
        <v>215</v>
      </c>
    </row>
    <row r="114" s="2" customFormat="1" ht="16.5" customHeight="1">
      <c r="A114" s="41"/>
      <c r="B114" s="42"/>
      <c r="C114" s="281" t="s">
        <v>81</v>
      </c>
      <c r="D114" s="281" t="s">
        <v>412</v>
      </c>
      <c r="E114" s="282" t="s">
        <v>859</v>
      </c>
      <c r="F114" s="283" t="s">
        <v>860</v>
      </c>
      <c r="G114" s="284" t="s">
        <v>259</v>
      </c>
      <c r="H114" s="285">
        <v>569.61900000000003</v>
      </c>
      <c r="I114" s="286"/>
      <c r="J114" s="287">
        <f>ROUND(I114*H114,2)</f>
        <v>0</v>
      </c>
      <c r="K114" s="283" t="s">
        <v>19</v>
      </c>
      <c r="L114" s="288"/>
      <c r="M114" s="289" t="s">
        <v>19</v>
      </c>
      <c r="N114" s="290" t="s">
        <v>43</v>
      </c>
      <c r="O114" s="87"/>
      <c r="P114" s="225">
        <f>O114*H114</f>
        <v>0</v>
      </c>
      <c r="Q114" s="225">
        <v>0.044999999999999998</v>
      </c>
      <c r="R114" s="225">
        <f>Q114*H114</f>
        <v>25.632854999999999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298</v>
      </c>
      <c r="AT114" s="227" t="s">
        <v>412</v>
      </c>
      <c r="AU114" s="227" t="s">
        <v>81</v>
      </c>
      <c r="AY114" s="20" t="s">
        <v>215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223</v>
      </c>
      <c r="BM114" s="227" t="s">
        <v>861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556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853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446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4" customFormat="1">
      <c r="A118" s="14"/>
      <c r="B118" s="245"/>
      <c r="C118" s="246"/>
      <c r="D118" s="236" t="s">
        <v>226</v>
      </c>
      <c r="E118" s="247" t="s">
        <v>19</v>
      </c>
      <c r="F118" s="248" t="s">
        <v>854</v>
      </c>
      <c r="G118" s="246"/>
      <c r="H118" s="249">
        <v>371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226</v>
      </c>
      <c r="AU118" s="255" t="s">
        <v>81</v>
      </c>
      <c r="AV118" s="14" t="s">
        <v>81</v>
      </c>
      <c r="AW118" s="14" t="s">
        <v>33</v>
      </c>
      <c r="AX118" s="14" t="s">
        <v>72</v>
      </c>
      <c r="AY118" s="255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855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4" customFormat="1">
      <c r="A120" s="14"/>
      <c r="B120" s="245"/>
      <c r="C120" s="246"/>
      <c r="D120" s="236" t="s">
        <v>226</v>
      </c>
      <c r="E120" s="247" t="s">
        <v>19</v>
      </c>
      <c r="F120" s="248" t="s">
        <v>856</v>
      </c>
      <c r="G120" s="246"/>
      <c r="H120" s="249">
        <v>3.8700000000000001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226</v>
      </c>
      <c r="AU120" s="255" t="s">
        <v>81</v>
      </c>
      <c r="AV120" s="14" t="s">
        <v>81</v>
      </c>
      <c r="AW120" s="14" t="s">
        <v>33</v>
      </c>
      <c r="AX120" s="14" t="s">
        <v>72</v>
      </c>
      <c r="AY120" s="255" t="s">
        <v>215</v>
      </c>
    </row>
    <row r="121" s="16" customFormat="1">
      <c r="A121" s="16"/>
      <c r="B121" s="267"/>
      <c r="C121" s="268"/>
      <c r="D121" s="236" t="s">
        <v>226</v>
      </c>
      <c r="E121" s="269" t="s">
        <v>19</v>
      </c>
      <c r="F121" s="270" t="s">
        <v>283</v>
      </c>
      <c r="G121" s="268"/>
      <c r="H121" s="271">
        <v>374.87</v>
      </c>
      <c r="I121" s="272"/>
      <c r="J121" s="268"/>
      <c r="K121" s="268"/>
      <c r="L121" s="273"/>
      <c r="M121" s="274"/>
      <c r="N121" s="275"/>
      <c r="O121" s="275"/>
      <c r="P121" s="275"/>
      <c r="Q121" s="275"/>
      <c r="R121" s="275"/>
      <c r="S121" s="275"/>
      <c r="T121" s="27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77" t="s">
        <v>226</v>
      </c>
      <c r="AU121" s="277" t="s">
        <v>81</v>
      </c>
      <c r="AV121" s="16" t="s">
        <v>105</v>
      </c>
      <c r="AW121" s="16" t="s">
        <v>33</v>
      </c>
      <c r="AX121" s="16" t="s">
        <v>72</v>
      </c>
      <c r="AY121" s="277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556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853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448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4" customFormat="1">
      <c r="A125" s="14"/>
      <c r="B125" s="245"/>
      <c r="C125" s="246"/>
      <c r="D125" s="236" t="s">
        <v>226</v>
      </c>
      <c r="E125" s="247" t="s">
        <v>19</v>
      </c>
      <c r="F125" s="248" t="s">
        <v>857</v>
      </c>
      <c r="G125" s="246"/>
      <c r="H125" s="249">
        <v>177.16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226</v>
      </c>
      <c r="AU125" s="255" t="s">
        <v>81</v>
      </c>
      <c r="AV125" s="14" t="s">
        <v>81</v>
      </c>
      <c r="AW125" s="14" t="s">
        <v>33</v>
      </c>
      <c r="AX125" s="14" t="s">
        <v>72</v>
      </c>
      <c r="AY125" s="255" t="s">
        <v>215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556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855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4" customFormat="1">
      <c r="A128" s="14"/>
      <c r="B128" s="245"/>
      <c r="C128" s="246"/>
      <c r="D128" s="236" t="s">
        <v>226</v>
      </c>
      <c r="E128" s="247" t="s">
        <v>19</v>
      </c>
      <c r="F128" s="248" t="s">
        <v>858</v>
      </c>
      <c r="G128" s="246"/>
      <c r="H128" s="249">
        <v>6.4199999999999999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226</v>
      </c>
      <c r="AU128" s="255" t="s">
        <v>81</v>
      </c>
      <c r="AV128" s="14" t="s">
        <v>81</v>
      </c>
      <c r="AW128" s="14" t="s">
        <v>33</v>
      </c>
      <c r="AX128" s="14" t="s">
        <v>72</v>
      </c>
      <c r="AY128" s="255" t="s">
        <v>215</v>
      </c>
    </row>
    <row r="129" s="16" customFormat="1">
      <c r="A129" s="16"/>
      <c r="B129" s="267"/>
      <c r="C129" s="268"/>
      <c r="D129" s="236" t="s">
        <v>226</v>
      </c>
      <c r="E129" s="269" t="s">
        <v>19</v>
      </c>
      <c r="F129" s="270" t="s">
        <v>283</v>
      </c>
      <c r="G129" s="268"/>
      <c r="H129" s="271">
        <v>183.58000000000001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T129" s="277" t="s">
        <v>226</v>
      </c>
      <c r="AU129" s="277" t="s">
        <v>81</v>
      </c>
      <c r="AV129" s="16" t="s">
        <v>105</v>
      </c>
      <c r="AW129" s="16" t="s">
        <v>33</v>
      </c>
      <c r="AX129" s="16" t="s">
        <v>72</v>
      </c>
      <c r="AY129" s="277" t="s">
        <v>215</v>
      </c>
    </row>
    <row r="130" s="15" customFormat="1">
      <c r="A130" s="15"/>
      <c r="B130" s="256"/>
      <c r="C130" s="257"/>
      <c r="D130" s="236" t="s">
        <v>226</v>
      </c>
      <c r="E130" s="258" t="s">
        <v>19</v>
      </c>
      <c r="F130" s="259" t="s">
        <v>233</v>
      </c>
      <c r="G130" s="257"/>
      <c r="H130" s="260">
        <v>558.45000000000005</v>
      </c>
      <c r="I130" s="261"/>
      <c r="J130" s="257"/>
      <c r="K130" s="257"/>
      <c r="L130" s="262"/>
      <c r="M130" s="263"/>
      <c r="N130" s="264"/>
      <c r="O130" s="264"/>
      <c r="P130" s="264"/>
      <c r="Q130" s="264"/>
      <c r="R130" s="264"/>
      <c r="S130" s="264"/>
      <c r="T130" s="26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6" t="s">
        <v>226</v>
      </c>
      <c r="AU130" s="266" t="s">
        <v>81</v>
      </c>
      <c r="AV130" s="15" t="s">
        <v>223</v>
      </c>
      <c r="AW130" s="15" t="s">
        <v>33</v>
      </c>
      <c r="AX130" s="15" t="s">
        <v>72</v>
      </c>
      <c r="AY130" s="266" t="s">
        <v>215</v>
      </c>
    </row>
    <row r="131" s="14" customFormat="1">
      <c r="A131" s="14"/>
      <c r="B131" s="245"/>
      <c r="C131" s="246"/>
      <c r="D131" s="236" t="s">
        <v>226</v>
      </c>
      <c r="E131" s="247" t="s">
        <v>19</v>
      </c>
      <c r="F131" s="248" t="s">
        <v>862</v>
      </c>
      <c r="G131" s="246"/>
      <c r="H131" s="249">
        <v>569.61900000000003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226</v>
      </c>
      <c r="AU131" s="255" t="s">
        <v>81</v>
      </c>
      <c r="AV131" s="14" t="s">
        <v>81</v>
      </c>
      <c r="AW131" s="14" t="s">
        <v>33</v>
      </c>
      <c r="AX131" s="14" t="s">
        <v>72</v>
      </c>
      <c r="AY131" s="255" t="s">
        <v>215</v>
      </c>
    </row>
    <row r="132" s="15" customFormat="1">
      <c r="A132" s="15"/>
      <c r="B132" s="256"/>
      <c r="C132" s="257"/>
      <c r="D132" s="236" t="s">
        <v>226</v>
      </c>
      <c r="E132" s="258" t="s">
        <v>19</v>
      </c>
      <c r="F132" s="259" t="s">
        <v>233</v>
      </c>
      <c r="G132" s="257"/>
      <c r="H132" s="260">
        <v>569.61900000000003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226</v>
      </c>
      <c r="AU132" s="266" t="s">
        <v>81</v>
      </c>
      <c r="AV132" s="15" t="s">
        <v>223</v>
      </c>
      <c r="AW132" s="15" t="s">
        <v>33</v>
      </c>
      <c r="AX132" s="15" t="s">
        <v>79</v>
      </c>
      <c r="AY132" s="266" t="s">
        <v>215</v>
      </c>
    </row>
    <row r="133" s="2" customFormat="1" ht="49.05" customHeight="1">
      <c r="A133" s="41"/>
      <c r="B133" s="42"/>
      <c r="C133" s="216" t="s">
        <v>105</v>
      </c>
      <c r="D133" s="216" t="s">
        <v>218</v>
      </c>
      <c r="E133" s="217" t="s">
        <v>863</v>
      </c>
      <c r="F133" s="218" t="s">
        <v>864</v>
      </c>
      <c r="G133" s="219" t="s">
        <v>259</v>
      </c>
      <c r="H133" s="220">
        <v>122.22</v>
      </c>
      <c r="I133" s="221"/>
      <c r="J133" s="222">
        <f>ROUND(I133*H133,2)</f>
        <v>0</v>
      </c>
      <c r="K133" s="218" t="s">
        <v>19</v>
      </c>
      <c r="L133" s="47"/>
      <c r="M133" s="223" t="s">
        <v>19</v>
      </c>
      <c r="N133" s="224" t="s">
        <v>43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223</v>
      </c>
      <c r="AT133" s="227" t="s">
        <v>218</v>
      </c>
      <c r="AU133" s="227" t="s">
        <v>81</v>
      </c>
      <c r="AY133" s="20" t="s">
        <v>215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223</v>
      </c>
      <c r="BM133" s="227" t="s">
        <v>865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866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3" customFormat="1">
      <c r="A135" s="13"/>
      <c r="B135" s="234"/>
      <c r="C135" s="235"/>
      <c r="D135" s="236" t="s">
        <v>226</v>
      </c>
      <c r="E135" s="237" t="s">
        <v>19</v>
      </c>
      <c r="F135" s="238" t="s">
        <v>867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226</v>
      </c>
      <c r="AU135" s="244" t="s">
        <v>81</v>
      </c>
      <c r="AV135" s="13" t="s">
        <v>79</v>
      </c>
      <c r="AW135" s="13" t="s">
        <v>33</v>
      </c>
      <c r="AX135" s="13" t="s">
        <v>72</v>
      </c>
      <c r="AY135" s="244" t="s">
        <v>215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448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4" customFormat="1">
      <c r="A137" s="14"/>
      <c r="B137" s="245"/>
      <c r="C137" s="246"/>
      <c r="D137" s="236" t="s">
        <v>226</v>
      </c>
      <c r="E137" s="247" t="s">
        <v>19</v>
      </c>
      <c r="F137" s="248" t="s">
        <v>868</v>
      </c>
      <c r="G137" s="246"/>
      <c r="H137" s="249">
        <v>50.350000000000001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226</v>
      </c>
      <c r="AU137" s="255" t="s">
        <v>81</v>
      </c>
      <c r="AV137" s="14" t="s">
        <v>81</v>
      </c>
      <c r="AW137" s="14" t="s">
        <v>33</v>
      </c>
      <c r="AX137" s="14" t="s">
        <v>72</v>
      </c>
      <c r="AY137" s="255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446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4" customFormat="1">
      <c r="A139" s="14"/>
      <c r="B139" s="245"/>
      <c r="C139" s="246"/>
      <c r="D139" s="236" t="s">
        <v>226</v>
      </c>
      <c r="E139" s="247" t="s">
        <v>19</v>
      </c>
      <c r="F139" s="248" t="s">
        <v>561</v>
      </c>
      <c r="G139" s="246"/>
      <c r="H139" s="249">
        <v>61.609999999999999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226</v>
      </c>
      <c r="AU139" s="255" t="s">
        <v>81</v>
      </c>
      <c r="AV139" s="14" t="s">
        <v>81</v>
      </c>
      <c r="AW139" s="14" t="s">
        <v>33</v>
      </c>
      <c r="AX139" s="14" t="s">
        <v>72</v>
      </c>
      <c r="AY139" s="255" t="s">
        <v>215</v>
      </c>
    </row>
    <row r="140" s="16" customFormat="1">
      <c r="A140" s="16"/>
      <c r="B140" s="267"/>
      <c r="C140" s="268"/>
      <c r="D140" s="236" t="s">
        <v>226</v>
      </c>
      <c r="E140" s="269" t="s">
        <v>19</v>
      </c>
      <c r="F140" s="270" t="s">
        <v>283</v>
      </c>
      <c r="G140" s="268"/>
      <c r="H140" s="271">
        <v>111.95999999999999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7" t="s">
        <v>226</v>
      </c>
      <c r="AU140" s="277" t="s">
        <v>81</v>
      </c>
      <c r="AV140" s="16" t="s">
        <v>105</v>
      </c>
      <c r="AW140" s="16" t="s">
        <v>33</v>
      </c>
      <c r="AX140" s="16" t="s">
        <v>72</v>
      </c>
      <c r="AY140" s="277" t="s">
        <v>215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869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867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446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4" customFormat="1">
      <c r="A144" s="14"/>
      <c r="B144" s="245"/>
      <c r="C144" s="246"/>
      <c r="D144" s="236" t="s">
        <v>226</v>
      </c>
      <c r="E144" s="247" t="s">
        <v>19</v>
      </c>
      <c r="F144" s="248" t="s">
        <v>870</v>
      </c>
      <c r="G144" s="246"/>
      <c r="H144" s="249">
        <v>3.8399999999999999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226</v>
      </c>
      <c r="AU144" s="255" t="s">
        <v>81</v>
      </c>
      <c r="AV144" s="14" t="s">
        <v>81</v>
      </c>
      <c r="AW144" s="14" t="s">
        <v>33</v>
      </c>
      <c r="AX144" s="14" t="s">
        <v>72</v>
      </c>
      <c r="AY144" s="255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448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4" customFormat="1">
      <c r="A146" s="14"/>
      <c r="B146" s="245"/>
      <c r="C146" s="246"/>
      <c r="D146" s="236" t="s">
        <v>226</v>
      </c>
      <c r="E146" s="247" t="s">
        <v>19</v>
      </c>
      <c r="F146" s="248" t="s">
        <v>858</v>
      </c>
      <c r="G146" s="246"/>
      <c r="H146" s="249">
        <v>6.4199999999999999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226</v>
      </c>
      <c r="AU146" s="255" t="s">
        <v>81</v>
      </c>
      <c r="AV146" s="14" t="s">
        <v>81</v>
      </c>
      <c r="AW146" s="14" t="s">
        <v>33</v>
      </c>
      <c r="AX146" s="14" t="s">
        <v>72</v>
      </c>
      <c r="AY146" s="255" t="s">
        <v>215</v>
      </c>
    </row>
    <row r="147" s="16" customFormat="1">
      <c r="A147" s="16"/>
      <c r="B147" s="267"/>
      <c r="C147" s="268"/>
      <c r="D147" s="236" t="s">
        <v>226</v>
      </c>
      <c r="E147" s="269" t="s">
        <v>19</v>
      </c>
      <c r="F147" s="270" t="s">
        <v>283</v>
      </c>
      <c r="G147" s="268"/>
      <c r="H147" s="271">
        <v>10.26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77" t="s">
        <v>226</v>
      </c>
      <c r="AU147" s="277" t="s">
        <v>81</v>
      </c>
      <c r="AV147" s="16" t="s">
        <v>105</v>
      </c>
      <c r="AW147" s="16" t="s">
        <v>33</v>
      </c>
      <c r="AX147" s="16" t="s">
        <v>72</v>
      </c>
      <c r="AY147" s="277" t="s">
        <v>215</v>
      </c>
    </row>
    <row r="148" s="15" customFormat="1">
      <c r="A148" s="15"/>
      <c r="B148" s="256"/>
      <c r="C148" s="257"/>
      <c r="D148" s="236" t="s">
        <v>226</v>
      </c>
      <c r="E148" s="258" t="s">
        <v>19</v>
      </c>
      <c r="F148" s="259" t="s">
        <v>233</v>
      </c>
      <c r="G148" s="257"/>
      <c r="H148" s="260">
        <v>122.22</v>
      </c>
      <c r="I148" s="261"/>
      <c r="J148" s="257"/>
      <c r="K148" s="257"/>
      <c r="L148" s="262"/>
      <c r="M148" s="263"/>
      <c r="N148" s="264"/>
      <c r="O148" s="264"/>
      <c r="P148" s="264"/>
      <c r="Q148" s="264"/>
      <c r="R148" s="264"/>
      <c r="S148" s="264"/>
      <c r="T148" s="26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6" t="s">
        <v>226</v>
      </c>
      <c r="AU148" s="266" t="s">
        <v>81</v>
      </c>
      <c r="AV148" s="15" t="s">
        <v>223</v>
      </c>
      <c r="AW148" s="15" t="s">
        <v>33</v>
      </c>
      <c r="AX148" s="15" t="s">
        <v>79</v>
      </c>
      <c r="AY148" s="266" t="s">
        <v>215</v>
      </c>
    </row>
    <row r="149" s="12" customFormat="1" ht="22.8" customHeight="1">
      <c r="A149" s="12"/>
      <c r="B149" s="200"/>
      <c r="C149" s="201"/>
      <c r="D149" s="202" t="s">
        <v>71</v>
      </c>
      <c r="E149" s="214" t="s">
        <v>594</v>
      </c>
      <c r="F149" s="214" t="s">
        <v>595</v>
      </c>
      <c r="G149" s="201"/>
      <c r="H149" s="201"/>
      <c r="I149" s="204"/>
      <c r="J149" s="215">
        <f>BK149</f>
        <v>0</v>
      </c>
      <c r="K149" s="201"/>
      <c r="L149" s="206"/>
      <c r="M149" s="207"/>
      <c r="N149" s="208"/>
      <c r="O149" s="208"/>
      <c r="P149" s="209">
        <f>P150</f>
        <v>0</v>
      </c>
      <c r="Q149" s="208"/>
      <c r="R149" s="209">
        <f>R150</f>
        <v>0</v>
      </c>
      <c r="S149" s="208"/>
      <c r="T149" s="21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79</v>
      </c>
      <c r="AT149" s="212" t="s">
        <v>71</v>
      </c>
      <c r="AU149" s="212" t="s">
        <v>79</v>
      </c>
      <c r="AY149" s="211" t="s">
        <v>215</v>
      </c>
      <c r="BK149" s="213">
        <f>BK150</f>
        <v>0</v>
      </c>
    </row>
    <row r="150" s="2" customFormat="1" ht="44.25" customHeight="1">
      <c r="A150" s="41"/>
      <c r="B150" s="42"/>
      <c r="C150" s="216" t="s">
        <v>223</v>
      </c>
      <c r="D150" s="216" t="s">
        <v>218</v>
      </c>
      <c r="E150" s="217" t="s">
        <v>505</v>
      </c>
      <c r="F150" s="218" t="s">
        <v>506</v>
      </c>
      <c r="G150" s="219" t="s">
        <v>331</v>
      </c>
      <c r="H150" s="220">
        <v>97.951999999999998</v>
      </c>
      <c r="I150" s="221"/>
      <c r="J150" s="222">
        <f>ROUND(I150*H150,2)</f>
        <v>0</v>
      </c>
      <c r="K150" s="218" t="s">
        <v>19</v>
      </c>
      <c r="L150" s="47"/>
      <c r="M150" s="296" t="s">
        <v>19</v>
      </c>
      <c r="N150" s="297" t="s">
        <v>43</v>
      </c>
      <c r="O150" s="293"/>
      <c r="P150" s="298">
        <f>O150*H150</f>
        <v>0</v>
      </c>
      <c r="Q150" s="298">
        <v>0</v>
      </c>
      <c r="R150" s="298">
        <f>Q150*H150</f>
        <v>0</v>
      </c>
      <c r="S150" s="298">
        <v>0</v>
      </c>
      <c r="T150" s="299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223</v>
      </c>
      <c r="AT150" s="227" t="s">
        <v>218</v>
      </c>
      <c r="AU150" s="227" t="s">
        <v>81</v>
      </c>
      <c r="AY150" s="20" t="s">
        <v>215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223</v>
      </c>
      <c r="BM150" s="227" t="s">
        <v>871</v>
      </c>
    </row>
    <row r="151" s="2" customFormat="1" ht="6.96" customHeight="1">
      <c r="A151" s="41"/>
      <c r="B151" s="62"/>
      <c r="C151" s="63"/>
      <c r="D151" s="63"/>
      <c r="E151" s="63"/>
      <c r="F151" s="63"/>
      <c r="G151" s="63"/>
      <c r="H151" s="63"/>
      <c r="I151" s="63"/>
      <c r="J151" s="63"/>
      <c r="K151" s="63"/>
      <c r="L151" s="47"/>
      <c r="M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</row>
  </sheetData>
  <sheetProtection sheet="1" autoFilter="0" formatColumns="0" formatRows="0" objects="1" scenarios="1" spinCount="100000" saltValue="LT/NoihoLxD/LfCVLUOVBxi4wuV8Khi4y9hz8dAnHadzia+xLUDINb7TT+OEiD++9c6MfAkLcz4hyc5aNWlYWw==" hashValue="jXZgRlNSY01MNQ16PEefTm4Ia+hH3oETY+iqpc/dv1uFV40GZs29qM9wLQvQrtn/T61UTv3fXLphu6djiWY5EA==" algorithmName="SHA-512" password="CC35"/>
  <autoFilter ref="C93:K150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0:H80"/>
    <mergeCell ref="E84:H84"/>
    <mergeCell ref="E82:H82"/>
    <mergeCell ref="E86:H8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112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>
      <c r="B8" s="23"/>
      <c r="D8" s="146" t="s">
        <v>186</v>
      </c>
      <c r="L8" s="23"/>
    </row>
    <row r="9" s="1" customFormat="1" ht="16.5" customHeight="1">
      <c r="B9" s="23"/>
      <c r="E9" s="147" t="s">
        <v>187</v>
      </c>
      <c r="F9" s="1"/>
      <c r="G9" s="1"/>
      <c r="H9" s="1"/>
      <c r="L9" s="23"/>
    </row>
    <row r="10" s="1" customFormat="1" ht="12" customHeight="1">
      <c r="B10" s="23"/>
      <c r="D10" s="146" t="s">
        <v>188</v>
      </c>
      <c r="L10" s="23"/>
    </row>
    <row r="11" s="2" customFormat="1" ht="16.5" customHeight="1">
      <c r="A11" s="41"/>
      <c r="B11" s="47"/>
      <c r="C11" s="41"/>
      <c r="D11" s="41"/>
      <c r="E11" s="159" t="s">
        <v>872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389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16. 4. 2024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27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35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71.25" customHeight="1">
      <c r="A31" s="151"/>
      <c r="B31" s="152"/>
      <c r="C31" s="151"/>
      <c r="D31" s="151"/>
      <c r="E31" s="153" t="s">
        <v>37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38</v>
      </c>
      <c r="E34" s="41"/>
      <c r="F34" s="41"/>
      <c r="G34" s="41"/>
      <c r="H34" s="41"/>
      <c r="I34" s="41"/>
      <c r="J34" s="157">
        <f>ROUND(J93,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40</v>
      </c>
      <c r="G36" s="41"/>
      <c r="H36" s="41"/>
      <c r="I36" s="158" t="s">
        <v>39</v>
      </c>
      <c r="J36" s="158" t="s">
        <v>41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42</v>
      </c>
      <c r="E37" s="146" t="s">
        <v>43</v>
      </c>
      <c r="F37" s="160">
        <f>ROUND((SUM(BE93:BE129)),  2)</f>
        <v>0</v>
      </c>
      <c r="G37" s="41"/>
      <c r="H37" s="41"/>
      <c r="I37" s="161">
        <v>0.20999999999999999</v>
      </c>
      <c r="J37" s="160">
        <f>ROUND(((SUM(BE93:BE129))*I37),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44</v>
      </c>
      <c r="F38" s="160">
        <f>ROUND((SUM(BF93:BF129)),  2)</f>
        <v>0</v>
      </c>
      <c r="G38" s="41"/>
      <c r="H38" s="41"/>
      <c r="I38" s="161">
        <v>0.12</v>
      </c>
      <c r="J38" s="160">
        <f>ROUND(((SUM(BF93:BF129))*I38),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45</v>
      </c>
      <c r="F39" s="160">
        <f>ROUND((SUM(BG93:BG129)),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46</v>
      </c>
      <c r="F40" s="160">
        <f>ROUND((SUM(BH93:BH129)),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47</v>
      </c>
      <c r="F41" s="160">
        <f>ROUND((SUM(BI93:BI129)),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48</v>
      </c>
      <c r="E43" s="164"/>
      <c r="F43" s="164"/>
      <c r="G43" s="165" t="s">
        <v>49</v>
      </c>
      <c r="H43" s="166" t="s">
        <v>50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190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Vědomice - Úprava ulice Na Zavadilce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186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187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188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5" t="s">
        <v>872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2023-065-01-02 - SO-01 - Dopravní řešení - nové kce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k.ú. Vědomice </v>
      </c>
      <c r="G60" s="43"/>
      <c r="H60" s="43"/>
      <c r="I60" s="35" t="s">
        <v>23</v>
      </c>
      <c r="J60" s="75" t="str">
        <f>IF(J16="","",J16)</f>
        <v>16. 4. 2024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40.05" customHeight="1">
      <c r="A62" s="41"/>
      <c r="B62" s="42"/>
      <c r="C62" s="35" t="s">
        <v>25</v>
      </c>
      <c r="D62" s="43"/>
      <c r="E62" s="43"/>
      <c r="F62" s="30" t="str">
        <f>E19</f>
        <v>Obec Vědomice, Na Průhonu 270, Roudnice nad Labem</v>
      </c>
      <c r="G62" s="43"/>
      <c r="H62" s="43"/>
      <c r="I62" s="35" t="s">
        <v>31</v>
      </c>
      <c r="J62" s="39" t="str">
        <f>E25</f>
        <v>Ing. arch. Pavel Šulc Ph.D.Krásného 351/8, Praha 6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>Ing. Dana Mlejnková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191</v>
      </c>
      <c r="D65" s="175"/>
      <c r="E65" s="175"/>
      <c r="F65" s="175"/>
      <c r="G65" s="175"/>
      <c r="H65" s="175"/>
      <c r="I65" s="175"/>
      <c r="J65" s="176" t="s">
        <v>192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70</v>
      </c>
      <c r="D67" s="43"/>
      <c r="E67" s="43"/>
      <c r="F67" s="43"/>
      <c r="G67" s="43"/>
      <c r="H67" s="43"/>
      <c r="I67" s="43"/>
      <c r="J67" s="105">
        <f>J93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193</v>
      </c>
    </row>
    <row r="68" s="9" customFormat="1" ht="24.96" customHeight="1">
      <c r="A68" s="9"/>
      <c r="B68" s="178"/>
      <c r="C68" s="179"/>
      <c r="D68" s="180" t="s">
        <v>194</v>
      </c>
      <c r="E68" s="181"/>
      <c r="F68" s="181"/>
      <c r="G68" s="181"/>
      <c r="H68" s="181"/>
      <c r="I68" s="181"/>
      <c r="J68" s="182">
        <f>J94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873</v>
      </c>
      <c r="E69" s="186"/>
      <c r="F69" s="186"/>
      <c r="G69" s="186"/>
      <c r="H69" s="186"/>
      <c r="I69" s="186"/>
      <c r="J69" s="187">
        <f>J95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200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Vědomice - Úprava ulice Na Zavadilce</v>
      </c>
      <c r="F79" s="35"/>
      <c r="G79" s="35"/>
      <c r="H79" s="35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186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1" customFormat="1" ht="16.5" customHeight="1">
      <c r="B81" s="24"/>
      <c r="C81" s="25"/>
      <c r="D81" s="25"/>
      <c r="E81" s="173" t="s">
        <v>187</v>
      </c>
      <c r="F81" s="25"/>
      <c r="G81" s="25"/>
      <c r="H81" s="25"/>
      <c r="I81" s="25"/>
      <c r="J81" s="25"/>
      <c r="K81" s="25"/>
      <c r="L81" s="23"/>
    </row>
    <row r="82" s="1" customFormat="1" ht="12" customHeight="1">
      <c r="B82" s="24"/>
      <c r="C82" s="35" t="s">
        <v>188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2" customFormat="1" ht="16.5" customHeight="1">
      <c r="A83" s="41"/>
      <c r="B83" s="42"/>
      <c r="C83" s="43"/>
      <c r="D83" s="43"/>
      <c r="E83" s="295" t="s">
        <v>872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749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E13</f>
        <v>2023-065-01-02 - SO-01 - Dopravní řešení - nové kce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3"/>
      <c r="E87" s="43"/>
      <c r="F87" s="30" t="str">
        <f>F16</f>
        <v xml:space="preserve">k.ú. Vědomice </v>
      </c>
      <c r="G87" s="43"/>
      <c r="H87" s="43"/>
      <c r="I87" s="35" t="s">
        <v>23</v>
      </c>
      <c r="J87" s="75" t="str">
        <f>IF(J16="","",J16)</f>
        <v>16. 4. 2024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40.05" customHeight="1">
      <c r="A89" s="41"/>
      <c r="B89" s="42"/>
      <c r="C89" s="35" t="s">
        <v>25</v>
      </c>
      <c r="D89" s="43"/>
      <c r="E89" s="43"/>
      <c r="F89" s="30" t="str">
        <f>E19</f>
        <v>Obec Vědomice, Na Průhonu 270, Roudnice nad Labem</v>
      </c>
      <c r="G89" s="43"/>
      <c r="H89" s="43"/>
      <c r="I89" s="35" t="s">
        <v>31</v>
      </c>
      <c r="J89" s="39" t="str">
        <f>E25</f>
        <v>Ing. arch. Pavel Šulc Ph.D.Krásného 351/8, Praha 6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29</v>
      </c>
      <c r="D90" s="43"/>
      <c r="E90" s="43"/>
      <c r="F90" s="30" t="str">
        <f>IF(E22="","",E22)</f>
        <v>Vyplň údaj</v>
      </c>
      <c r="G90" s="43"/>
      <c r="H90" s="43"/>
      <c r="I90" s="35" t="s">
        <v>34</v>
      </c>
      <c r="J90" s="39" t="str">
        <f>E28</f>
        <v>Ing. Dana Mlejnková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201</v>
      </c>
      <c r="D92" s="192" t="s">
        <v>57</v>
      </c>
      <c r="E92" s="192" t="s">
        <v>53</v>
      </c>
      <c r="F92" s="192" t="s">
        <v>54</v>
      </c>
      <c r="G92" s="192" t="s">
        <v>202</v>
      </c>
      <c r="H92" s="192" t="s">
        <v>203</v>
      </c>
      <c r="I92" s="192" t="s">
        <v>204</v>
      </c>
      <c r="J92" s="192" t="s">
        <v>192</v>
      </c>
      <c r="K92" s="193" t="s">
        <v>205</v>
      </c>
      <c r="L92" s="194"/>
      <c r="M92" s="95" t="s">
        <v>19</v>
      </c>
      <c r="N92" s="96" t="s">
        <v>42</v>
      </c>
      <c r="O92" s="96" t="s">
        <v>206</v>
      </c>
      <c r="P92" s="96" t="s">
        <v>207</v>
      </c>
      <c r="Q92" s="96" t="s">
        <v>208</v>
      </c>
      <c r="R92" s="96" t="s">
        <v>209</v>
      </c>
      <c r="S92" s="96" t="s">
        <v>210</v>
      </c>
      <c r="T92" s="97" t="s">
        <v>211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212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</f>
        <v>0</v>
      </c>
      <c r="Q93" s="99"/>
      <c r="R93" s="197">
        <f>R94</f>
        <v>347.08819999999997</v>
      </c>
      <c r="S93" s="99"/>
      <c r="T93" s="198">
        <f>T94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71</v>
      </c>
      <c r="AU93" s="20" t="s">
        <v>193</v>
      </c>
      <c r="BK93" s="199">
        <f>BK94</f>
        <v>0</v>
      </c>
    </row>
    <row r="94" s="12" customFormat="1" ht="25.92" customHeight="1">
      <c r="A94" s="12"/>
      <c r="B94" s="200"/>
      <c r="C94" s="201"/>
      <c r="D94" s="202" t="s">
        <v>71</v>
      </c>
      <c r="E94" s="203" t="s">
        <v>213</v>
      </c>
      <c r="F94" s="203" t="s">
        <v>214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</f>
        <v>0</v>
      </c>
      <c r="Q94" s="208"/>
      <c r="R94" s="209">
        <f>R95</f>
        <v>347.08819999999997</v>
      </c>
      <c r="S94" s="208"/>
      <c r="T94" s="210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71</v>
      </c>
      <c r="AU94" s="212" t="s">
        <v>72</v>
      </c>
      <c r="AY94" s="211" t="s">
        <v>215</v>
      </c>
      <c r="BK94" s="213">
        <f>BK95</f>
        <v>0</v>
      </c>
    </row>
    <row r="95" s="12" customFormat="1" ht="22.8" customHeight="1">
      <c r="A95" s="12"/>
      <c r="B95" s="200"/>
      <c r="C95" s="201"/>
      <c r="D95" s="202" t="s">
        <v>71</v>
      </c>
      <c r="E95" s="214" t="s">
        <v>874</v>
      </c>
      <c r="F95" s="214" t="s">
        <v>875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SUM(P96:P129)</f>
        <v>0</v>
      </c>
      <c r="Q95" s="208"/>
      <c r="R95" s="209">
        <f>SUM(R96:R129)</f>
        <v>347.08819999999997</v>
      </c>
      <c r="S95" s="208"/>
      <c r="T95" s="210">
        <f>SUM(T96:T129)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79</v>
      </c>
      <c r="AT95" s="212" t="s">
        <v>71</v>
      </c>
      <c r="AU95" s="212" t="s">
        <v>79</v>
      </c>
      <c r="AY95" s="211" t="s">
        <v>215</v>
      </c>
      <c r="BK95" s="213">
        <f>SUM(BK96:BK129)</f>
        <v>0</v>
      </c>
    </row>
    <row r="96" s="2" customFormat="1" ht="37.8" customHeight="1">
      <c r="A96" s="41"/>
      <c r="B96" s="42"/>
      <c r="C96" s="216" t="s">
        <v>79</v>
      </c>
      <c r="D96" s="216" t="s">
        <v>218</v>
      </c>
      <c r="E96" s="217" t="s">
        <v>397</v>
      </c>
      <c r="F96" s="218" t="s">
        <v>398</v>
      </c>
      <c r="G96" s="219" t="s">
        <v>221</v>
      </c>
      <c r="H96" s="220">
        <v>190</v>
      </c>
      <c r="I96" s="221"/>
      <c r="J96" s="222">
        <f>ROUND(I96*H96,2)</f>
        <v>0</v>
      </c>
      <c r="K96" s="218" t="s">
        <v>19</v>
      </c>
      <c r="L96" s="47"/>
      <c r="M96" s="223" t="s">
        <v>19</v>
      </c>
      <c r="N96" s="224" t="s">
        <v>43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223</v>
      </c>
      <c r="AT96" s="227" t="s">
        <v>218</v>
      </c>
      <c r="AU96" s="227" t="s">
        <v>81</v>
      </c>
      <c r="AY96" s="20" t="s">
        <v>215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20" t="s">
        <v>79</v>
      </c>
      <c r="BK96" s="228">
        <f>ROUND(I96*H96,2)</f>
        <v>0</v>
      </c>
      <c r="BL96" s="20" t="s">
        <v>223</v>
      </c>
      <c r="BM96" s="227" t="s">
        <v>876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877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407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4" customFormat="1">
      <c r="A99" s="14"/>
      <c r="B99" s="245"/>
      <c r="C99" s="246"/>
      <c r="D99" s="236" t="s">
        <v>226</v>
      </c>
      <c r="E99" s="247" t="s">
        <v>19</v>
      </c>
      <c r="F99" s="248" t="s">
        <v>878</v>
      </c>
      <c r="G99" s="246"/>
      <c r="H99" s="249">
        <v>190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226</v>
      </c>
      <c r="AU99" s="255" t="s">
        <v>81</v>
      </c>
      <c r="AV99" s="14" t="s">
        <v>81</v>
      </c>
      <c r="AW99" s="14" t="s">
        <v>33</v>
      </c>
      <c r="AX99" s="14" t="s">
        <v>72</v>
      </c>
      <c r="AY99" s="255" t="s">
        <v>215</v>
      </c>
    </row>
    <row r="100" s="15" customFormat="1">
      <c r="A100" s="15"/>
      <c r="B100" s="256"/>
      <c r="C100" s="257"/>
      <c r="D100" s="236" t="s">
        <v>226</v>
      </c>
      <c r="E100" s="258" t="s">
        <v>19</v>
      </c>
      <c r="F100" s="259" t="s">
        <v>233</v>
      </c>
      <c r="G100" s="257"/>
      <c r="H100" s="260">
        <v>190</v>
      </c>
      <c r="I100" s="261"/>
      <c r="J100" s="257"/>
      <c r="K100" s="257"/>
      <c r="L100" s="262"/>
      <c r="M100" s="263"/>
      <c r="N100" s="264"/>
      <c r="O100" s="264"/>
      <c r="P100" s="264"/>
      <c r="Q100" s="264"/>
      <c r="R100" s="264"/>
      <c r="S100" s="264"/>
      <c r="T100" s="26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6" t="s">
        <v>226</v>
      </c>
      <c r="AU100" s="266" t="s">
        <v>81</v>
      </c>
      <c r="AV100" s="15" t="s">
        <v>223</v>
      </c>
      <c r="AW100" s="15" t="s">
        <v>33</v>
      </c>
      <c r="AX100" s="15" t="s">
        <v>79</v>
      </c>
      <c r="AY100" s="266" t="s">
        <v>215</v>
      </c>
    </row>
    <row r="101" s="2" customFormat="1" ht="33" customHeight="1">
      <c r="A101" s="41"/>
      <c r="B101" s="42"/>
      <c r="C101" s="216" t="s">
        <v>81</v>
      </c>
      <c r="D101" s="216" t="s">
        <v>218</v>
      </c>
      <c r="E101" s="217" t="s">
        <v>450</v>
      </c>
      <c r="F101" s="218" t="s">
        <v>451</v>
      </c>
      <c r="G101" s="219" t="s">
        <v>221</v>
      </c>
      <c r="H101" s="220">
        <v>190</v>
      </c>
      <c r="I101" s="221"/>
      <c r="J101" s="222">
        <f>ROUND(I101*H101,2)</f>
        <v>0</v>
      </c>
      <c r="K101" s="218" t="s">
        <v>19</v>
      </c>
      <c r="L101" s="47"/>
      <c r="M101" s="223" t="s">
        <v>19</v>
      </c>
      <c r="N101" s="224" t="s">
        <v>43</v>
      </c>
      <c r="O101" s="87"/>
      <c r="P101" s="225">
        <f>O101*H101</f>
        <v>0</v>
      </c>
      <c r="Q101" s="225">
        <v>0.57499999999999996</v>
      </c>
      <c r="R101" s="225">
        <f>Q101*H101</f>
        <v>109.24999999999999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223</v>
      </c>
      <c r="AT101" s="227" t="s">
        <v>218</v>
      </c>
      <c r="AU101" s="227" t="s">
        <v>81</v>
      </c>
      <c r="AY101" s="20" t="s">
        <v>215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223</v>
      </c>
      <c r="BM101" s="227" t="s">
        <v>879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877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3" customFormat="1">
      <c r="A103" s="13"/>
      <c r="B103" s="234"/>
      <c r="C103" s="235"/>
      <c r="D103" s="236" t="s">
        <v>226</v>
      </c>
      <c r="E103" s="237" t="s">
        <v>19</v>
      </c>
      <c r="F103" s="238" t="s">
        <v>778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226</v>
      </c>
      <c r="AU103" s="244" t="s">
        <v>81</v>
      </c>
      <c r="AV103" s="13" t="s">
        <v>79</v>
      </c>
      <c r="AW103" s="13" t="s">
        <v>33</v>
      </c>
      <c r="AX103" s="13" t="s">
        <v>72</v>
      </c>
      <c r="AY103" s="244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407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4" customFormat="1">
      <c r="A105" s="14"/>
      <c r="B105" s="245"/>
      <c r="C105" s="246"/>
      <c r="D105" s="236" t="s">
        <v>226</v>
      </c>
      <c r="E105" s="247" t="s">
        <v>19</v>
      </c>
      <c r="F105" s="248" t="s">
        <v>878</v>
      </c>
      <c r="G105" s="246"/>
      <c r="H105" s="249">
        <v>190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226</v>
      </c>
      <c r="AU105" s="255" t="s">
        <v>81</v>
      </c>
      <c r="AV105" s="14" t="s">
        <v>81</v>
      </c>
      <c r="AW105" s="14" t="s">
        <v>33</v>
      </c>
      <c r="AX105" s="14" t="s">
        <v>72</v>
      </c>
      <c r="AY105" s="255" t="s">
        <v>215</v>
      </c>
    </row>
    <row r="106" s="15" customFormat="1">
      <c r="A106" s="15"/>
      <c r="B106" s="256"/>
      <c r="C106" s="257"/>
      <c r="D106" s="236" t="s">
        <v>226</v>
      </c>
      <c r="E106" s="258" t="s">
        <v>19</v>
      </c>
      <c r="F106" s="259" t="s">
        <v>233</v>
      </c>
      <c r="G106" s="257"/>
      <c r="H106" s="260">
        <v>190</v>
      </c>
      <c r="I106" s="261"/>
      <c r="J106" s="257"/>
      <c r="K106" s="257"/>
      <c r="L106" s="262"/>
      <c r="M106" s="263"/>
      <c r="N106" s="264"/>
      <c r="O106" s="264"/>
      <c r="P106" s="264"/>
      <c r="Q106" s="264"/>
      <c r="R106" s="264"/>
      <c r="S106" s="264"/>
      <c r="T106" s="26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6" t="s">
        <v>226</v>
      </c>
      <c r="AU106" s="266" t="s">
        <v>81</v>
      </c>
      <c r="AV106" s="15" t="s">
        <v>223</v>
      </c>
      <c r="AW106" s="15" t="s">
        <v>33</v>
      </c>
      <c r="AX106" s="15" t="s">
        <v>79</v>
      </c>
      <c r="AY106" s="266" t="s">
        <v>215</v>
      </c>
    </row>
    <row r="107" s="2" customFormat="1" ht="37.8" customHeight="1">
      <c r="A107" s="41"/>
      <c r="B107" s="42"/>
      <c r="C107" s="216" t="s">
        <v>105</v>
      </c>
      <c r="D107" s="216" t="s">
        <v>218</v>
      </c>
      <c r="E107" s="217" t="s">
        <v>476</v>
      </c>
      <c r="F107" s="218" t="s">
        <v>477</v>
      </c>
      <c r="G107" s="219" t="s">
        <v>221</v>
      </c>
      <c r="H107" s="220">
        <v>190</v>
      </c>
      <c r="I107" s="221"/>
      <c r="J107" s="222">
        <f>ROUND(I107*H107,2)</f>
        <v>0</v>
      </c>
      <c r="K107" s="218" t="s">
        <v>19</v>
      </c>
      <c r="L107" s="47"/>
      <c r="M107" s="223" t="s">
        <v>19</v>
      </c>
      <c r="N107" s="224" t="s">
        <v>43</v>
      </c>
      <c r="O107" s="87"/>
      <c r="P107" s="225">
        <f>O107*H107</f>
        <v>0</v>
      </c>
      <c r="Q107" s="225">
        <v>0.63856999999999997</v>
      </c>
      <c r="R107" s="225">
        <f>Q107*H107</f>
        <v>121.3283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223</v>
      </c>
      <c r="AT107" s="227" t="s">
        <v>218</v>
      </c>
      <c r="AU107" s="227" t="s">
        <v>81</v>
      </c>
      <c r="AY107" s="20" t="s">
        <v>215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223</v>
      </c>
      <c r="BM107" s="227" t="s">
        <v>880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877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780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407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4" customFormat="1">
      <c r="A111" s="14"/>
      <c r="B111" s="245"/>
      <c r="C111" s="246"/>
      <c r="D111" s="236" t="s">
        <v>226</v>
      </c>
      <c r="E111" s="247" t="s">
        <v>19</v>
      </c>
      <c r="F111" s="248" t="s">
        <v>878</v>
      </c>
      <c r="G111" s="246"/>
      <c r="H111" s="249">
        <v>190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226</v>
      </c>
      <c r="AU111" s="255" t="s">
        <v>81</v>
      </c>
      <c r="AV111" s="14" t="s">
        <v>81</v>
      </c>
      <c r="AW111" s="14" t="s">
        <v>33</v>
      </c>
      <c r="AX111" s="14" t="s">
        <v>72</v>
      </c>
      <c r="AY111" s="255" t="s">
        <v>215</v>
      </c>
    </row>
    <row r="112" s="15" customFormat="1">
      <c r="A112" s="15"/>
      <c r="B112" s="256"/>
      <c r="C112" s="257"/>
      <c r="D112" s="236" t="s">
        <v>226</v>
      </c>
      <c r="E112" s="258" t="s">
        <v>19</v>
      </c>
      <c r="F112" s="259" t="s">
        <v>233</v>
      </c>
      <c r="G112" s="257"/>
      <c r="H112" s="260">
        <v>190</v>
      </c>
      <c r="I112" s="261"/>
      <c r="J112" s="257"/>
      <c r="K112" s="257"/>
      <c r="L112" s="262"/>
      <c r="M112" s="263"/>
      <c r="N112" s="264"/>
      <c r="O112" s="264"/>
      <c r="P112" s="264"/>
      <c r="Q112" s="264"/>
      <c r="R112" s="264"/>
      <c r="S112" s="264"/>
      <c r="T112" s="26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6" t="s">
        <v>226</v>
      </c>
      <c r="AU112" s="266" t="s">
        <v>81</v>
      </c>
      <c r="AV112" s="15" t="s">
        <v>223</v>
      </c>
      <c r="AW112" s="15" t="s">
        <v>33</v>
      </c>
      <c r="AX112" s="15" t="s">
        <v>79</v>
      </c>
      <c r="AY112" s="266" t="s">
        <v>215</v>
      </c>
    </row>
    <row r="113" s="2" customFormat="1" ht="55.5" customHeight="1">
      <c r="A113" s="41"/>
      <c r="B113" s="42"/>
      <c r="C113" s="216" t="s">
        <v>223</v>
      </c>
      <c r="D113" s="216" t="s">
        <v>218</v>
      </c>
      <c r="E113" s="217" t="s">
        <v>455</v>
      </c>
      <c r="F113" s="218" t="s">
        <v>456</v>
      </c>
      <c r="G113" s="219" t="s">
        <v>221</v>
      </c>
      <c r="H113" s="220">
        <v>190</v>
      </c>
      <c r="I113" s="221"/>
      <c r="J113" s="222">
        <f>ROUND(I113*H113,2)</f>
        <v>0</v>
      </c>
      <c r="K113" s="218" t="s">
        <v>19</v>
      </c>
      <c r="L113" s="47"/>
      <c r="M113" s="223" t="s">
        <v>19</v>
      </c>
      <c r="N113" s="224" t="s">
        <v>43</v>
      </c>
      <c r="O113" s="87"/>
      <c r="P113" s="225">
        <f>O113*H113</f>
        <v>0</v>
      </c>
      <c r="Q113" s="225">
        <v>0.1837</v>
      </c>
      <c r="R113" s="225">
        <f>Q113*H113</f>
        <v>34.902999999999999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223</v>
      </c>
      <c r="AT113" s="227" t="s">
        <v>218</v>
      </c>
      <c r="AU113" s="227" t="s">
        <v>81</v>
      </c>
      <c r="AY113" s="20" t="s">
        <v>215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223</v>
      </c>
      <c r="BM113" s="227" t="s">
        <v>881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877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782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407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4" customFormat="1">
      <c r="A117" s="14"/>
      <c r="B117" s="245"/>
      <c r="C117" s="246"/>
      <c r="D117" s="236" t="s">
        <v>226</v>
      </c>
      <c r="E117" s="247" t="s">
        <v>19</v>
      </c>
      <c r="F117" s="248" t="s">
        <v>878</v>
      </c>
      <c r="G117" s="246"/>
      <c r="H117" s="249">
        <v>190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226</v>
      </c>
      <c r="AU117" s="255" t="s">
        <v>81</v>
      </c>
      <c r="AV117" s="14" t="s">
        <v>81</v>
      </c>
      <c r="AW117" s="14" t="s">
        <v>33</v>
      </c>
      <c r="AX117" s="14" t="s">
        <v>72</v>
      </c>
      <c r="AY117" s="255" t="s">
        <v>215</v>
      </c>
    </row>
    <row r="118" s="15" customFormat="1">
      <c r="A118" s="15"/>
      <c r="B118" s="256"/>
      <c r="C118" s="257"/>
      <c r="D118" s="236" t="s">
        <v>226</v>
      </c>
      <c r="E118" s="258" t="s">
        <v>19</v>
      </c>
      <c r="F118" s="259" t="s">
        <v>233</v>
      </c>
      <c r="G118" s="257"/>
      <c r="H118" s="260">
        <v>190</v>
      </c>
      <c r="I118" s="261"/>
      <c r="J118" s="257"/>
      <c r="K118" s="257"/>
      <c r="L118" s="262"/>
      <c r="M118" s="263"/>
      <c r="N118" s="264"/>
      <c r="O118" s="264"/>
      <c r="P118" s="264"/>
      <c r="Q118" s="264"/>
      <c r="R118" s="264"/>
      <c r="S118" s="264"/>
      <c r="T118" s="26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6" t="s">
        <v>226</v>
      </c>
      <c r="AU118" s="266" t="s">
        <v>81</v>
      </c>
      <c r="AV118" s="15" t="s">
        <v>223</v>
      </c>
      <c r="AW118" s="15" t="s">
        <v>33</v>
      </c>
      <c r="AX118" s="15" t="s">
        <v>79</v>
      </c>
      <c r="AY118" s="266" t="s">
        <v>215</v>
      </c>
    </row>
    <row r="119" s="2" customFormat="1" ht="16.5" customHeight="1">
      <c r="A119" s="41"/>
      <c r="B119" s="42"/>
      <c r="C119" s="281" t="s">
        <v>256</v>
      </c>
      <c r="D119" s="281" t="s">
        <v>412</v>
      </c>
      <c r="E119" s="282" t="s">
        <v>783</v>
      </c>
      <c r="F119" s="283" t="s">
        <v>784</v>
      </c>
      <c r="G119" s="284" t="s">
        <v>221</v>
      </c>
      <c r="H119" s="285">
        <v>195.69999999999999</v>
      </c>
      <c r="I119" s="286"/>
      <c r="J119" s="287">
        <f>ROUND(I119*H119,2)</f>
        <v>0</v>
      </c>
      <c r="K119" s="283" t="s">
        <v>19</v>
      </c>
      <c r="L119" s="288"/>
      <c r="M119" s="289" t="s">
        <v>19</v>
      </c>
      <c r="N119" s="290" t="s">
        <v>43</v>
      </c>
      <c r="O119" s="87"/>
      <c r="P119" s="225">
        <f>O119*H119</f>
        <v>0</v>
      </c>
      <c r="Q119" s="225">
        <v>0.41699999999999998</v>
      </c>
      <c r="R119" s="225">
        <f>Q119*H119</f>
        <v>81.606899999999996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298</v>
      </c>
      <c r="AT119" s="227" t="s">
        <v>412</v>
      </c>
      <c r="AU119" s="227" t="s">
        <v>81</v>
      </c>
      <c r="AY119" s="20" t="s">
        <v>215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223</v>
      </c>
      <c r="BM119" s="227" t="s">
        <v>882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877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782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407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4" customFormat="1">
      <c r="A123" s="14"/>
      <c r="B123" s="245"/>
      <c r="C123" s="246"/>
      <c r="D123" s="236" t="s">
        <v>226</v>
      </c>
      <c r="E123" s="247" t="s">
        <v>19</v>
      </c>
      <c r="F123" s="248" t="s">
        <v>878</v>
      </c>
      <c r="G123" s="246"/>
      <c r="H123" s="249">
        <v>190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226</v>
      </c>
      <c r="AU123" s="255" t="s">
        <v>81</v>
      </c>
      <c r="AV123" s="14" t="s">
        <v>81</v>
      </c>
      <c r="AW123" s="14" t="s">
        <v>33</v>
      </c>
      <c r="AX123" s="14" t="s">
        <v>72</v>
      </c>
      <c r="AY123" s="255" t="s">
        <v>215</v>
      </c>
    </row>
    <row r="124" s="15" customFormat="1">
      <c r="A124" s="15"/>
      <c r="B124" s="256"/>
      <c r="C124" s="257"/>
      <c r="D124" s="236" t="s">
        <v>226</v>
      </c>
      <c r="E124" s="258" t="s">
        <v>19</v>
      </c>
      <c r="F124" s="259" t="s">
        <v>233</v>
      </c>
      <c r="G124" s="257"/>
      <c r="H124" s="260">
        <v>190</v>
      </c>
      <c r="I124" s="261"/>
      <c r="J124" s="257"/>
      <c r="K124" s="257"/>
      <c r="L124" s="262"/>
      <c r="M124" s="263"/>
      <c r="N124" s="264"/>
      <c r="O124" s="264"/>
      <c r="P124" s="264"/>
      <c r="Q124" s="264"/>
      <c r="R124" s="264"/>
      <c r="S124" s="264"/>
      <c r="T124" s="26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6" t="s">
        <v>226</v>
      </c>
      <c r="AU124" s="266" t="s">
        <v>81</v>
      </c>
      <c r="AV124" s="15" t="s">
        <v>223</v>
      </c>
      <c r="AW124" s="15" t="s">
        <v>33</v>
      </c>
      <c r="AX124" s="15" t="s">
        <v>72</v>
      </c>
      <c r="AY124" s="266" t="s">
        <v>215</v>
      </c>
    </row>
    <row r="125" s="14" customFormat="1">
      <c r="A125" s="14"/>
      <c r="B125" s="245"/>
      <c r="C125" s="246"/>
      <c r="D125" s="236" t="s">
        <v>226</v>
      </c>
      <c r="E125" s="247" t="s">
        <v>19</v>
      </c>
      <c r="F125" s="248" t="s">
        <v>883</v>
      </c>
      <c r="G125" s="246"/>
      <c r="H125" s="249">
        <v>195.69999999999999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226</v>
      </c>
      <c r="AU125" s="255" t="s">
        <v>81</v>
      </c>
      <c r="AV125" s="14" t="s">
        <v>81</v>
      </c>
      <c r="AW125" s="14" t="s">
        <v>33</v>
      </c>
      <c r="AX125" s="14" t="s">
        <v>72</v>
      </c>
      <c r="AY125" s="255" t="s">
        <v>215</v>
      </c>
    </row>
    <row r="126" s="15" customFormat="1">
      <c r="A126" s="15"/>
      <c r="B126" s="256"/>
      <c r="C126" s="257"/>
      <c r="D126" s="236" t="s">
        <v>226</v>
      </c>
      <c r="E126" s="258" t="s">
        <v>19</v>
      </c>
      <c r="F126" s="259" t="s">
        <v>233</v>
      </c>
      <c r="G126" s="257"/>
      <c r="H126" s="260">
        <v>195.69999999999999</v>
      </c>
      <c r="I126" s="261"/>
      <c r="J126" s="257"/>
      <c r="K126" s="257"/>
      <c r="L126" s="262"/>
      <c r="M126" s="263"/>
      <c r="N126" s="264"/>
      <c r="O126" s="264"/>
      <c r="P126" s="264"/>
      <c r="Q126" s="264"/>
      <c r="R126" s="264"/>
      <c r="S126" s="264"/>
      <c r="T126" s="26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6" t="s">
        <v>226</v>
      </c>
      <c r="AU126" s="266" t="s">
        <v>81</v>
      </c>
      <c r="AV126" s="15" t="s">
        <v>223</v>
      </c>
      <c r="AW126" s="15" t="s">
        <v>33</v>
      </c>
      <c r="AX126" s="15" t="s">
        <v>79</v>
      </c>
      <c r="AY126" s="266" t="s">
        <v>215</v>
      </c>
    </row>
    <row r="127" s="2" customFormat="1" ht="37.8" customHeight="1">
      <c r="A127" s="41"/>
      <c r="B127" s="42"/>
      <c r="C127" s="216" t="s">
        <v>275</v>
      </c>
      <c r="D127" s="216" t="s">
        <v>218</v>
      </c>
      <c r="E127" s="217" t="s">
        <v>416</v>
      </c>
      <c r="F127" s="218" t="s">
        <v>417</v>
      </c>
      <c r="G127" s="219" t="s">
        <v>331</v>
      </c>
      <c r="H127" s="220">
        <v>347.08800000000002</v>
      </c>
      <c r="I127" s="221"/>
      <c r="J127" s="222">
        <f>ROUND(I127*H127,2)</f>
        <v>0</v>
      </c>
      <c r="K127" s="218" t="s">
        <v>19</v>
      </c>
      <c r="L127" s="47"/>
      <c r="M127" s="223" t="s">
        <v>19</v>
      </c>
      <c r="N127" s="224" t="s">
        <v>43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223</v>
      </c>
      <c r="AT127" s="227" t="s">
        <v>218</v>
      </c>
      <c r="AU127" s="227" t="s">
        <v>81</v>
      </c>
      <c r="AY127" s="20" t="s">
        <v>215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223</v>
      </c>
      <c r="BM127" s="227" t="s">
        <v>884</v>
      </c>
    </row>
    <row r="128" s="14" customFormat="1">
      <c r="A128" s="14"/>
      <c r="B128" s="245"/>
      <c r="C128" s="246"/>
      <c r="D128" s="236" t="s">
        <v>226</v>
      </c>
      <c r="E128" s="247" t="s">
        <v>19</v>
      </c>
      <c r="F128" s="248" t="s">
        <v>885</v>
      </c>
      <c r="G128" s="246"/>
      <c r="H128" s="249">
        <v>347.08800000000002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226</v>
      </c>
      <c r="AU128" s="255" t="s">
        <v>81</v>
      </c>
      <c r="AV128" s="14" t="s">
        <v>81</v>
      </c>
      <c r="AW128" s="14" t="s">
        <v>33</v>
      </c>
      <c r="AX128" s="14" t="s">
        <v>72</v>
      </c>
      <c r="AY128" s="255" t="s">
        <v>215</v>
      </c>
    </row>
    <row r="129" s="15" customFormat="1">
      <c r="A129" s="15"/>
      <c r="B129" s="256"/>
      <c r="C129" s="257"/>
      <c r="D129" s="236" t="s">
        <v>226</v>
      </c>
      <c r="E129" s="258" t="s">
        <v>19</v>
      </c>
      <c r="F129" s="259" t="s">
        <v>233</v>
      </c>
      <c r="G129" s="257"/>
      <c r="H129" s="260">
        <v>347.08800000000002</v>
      </c>
      <c r="I129" s="261"/>
      <c r="J129" s="257"/>
      <c r="K129" s="257"/>
      <c r="L129" s="262"/>
      <c r="M129" s="278"/>
      <c r="N129" s="279"/>
      <c r="O129" s="279"/>
      <c r="P129" s="279"/>
      <c r="Q129" s="279"/>
      <c r="R129" s="279"/>
      <c r="S129" s="279"/>
      <c r="T129" s="280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6" t="s">
        <v>226</v>
      </c>
      <c r="AU129" s="266" t="s">
        <v>81</v>
      </c>
      <c r="AV129" s="15" t="s">
        <v>223</v>
      </c>
      <c r="AW129" s="15" t="s">
        <v>33</v>
      </c>
      <c r="AX129" s="15" t="s">
        <v>79</v>
      </c>
      <c r="AY129" s="266" t="s">
        <v>215</v>
      </c>
    </row>
    <row r="130" s="2" customFormat="1" ht="6.96" customHeight="1">
      <c r="A130" s="41"/>
      <c r="B130" s="62"/>
      <c r="C130" s="63"/>
      <c r="D130" s="63"/>
      <c r="E130" s="63"/>
      <c r="F130" s="63"/>
      <c r="G130" s="63"/>
      <c r="H130" s="63"/>
      <c r="I130" s="63"/>
      <c r="J130" s="63"/>
      <c r="K130" s="63"/>
      <c r="L130" s="47"/>
      <c r="M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</row>
  </sheetData>
  <sheetProtection sheet="1" autoFilter="0" formatColumns="0" formatRows="0" objects="1" scenarios="1" spinCount="100000" saltValue="6XvbYG7Et/aiufZTUqEMuQKNzdlciAJc+0lI6f1ZwE4KblG14JkXdHxDVn2KGKzefPO/8k0GvIO3Ay8rVAah4w==" hashValue="uMuaGLeIusaNPOhHRFjtj4NOdgwiTwKAh+bGRCv4bnjDY/W5rrb38X3O1ekLxyUZbOFhuFVmxNplPpVBLidzpQ==" algorithmName="SHA-512" password="CC35"/>
  <autoFilter ref="C92:K12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>
      <c r="B8" s="23"/>
      <c r="D8" s="146" t="s">
        <v>186</v>
      </c>
      <c r="L8" s="23"/>
    </row>
    <row r="9" s="1" customFormat="1" ht="16.5" customHeight="1">
      <c r="B9" s="23"/>
      <c r="E9" s="147" t="s">
        <v>187</v>
      </c>
      <c r="F9" s="1"/>
      <c r="G9" s="1"/>
      <c r="H9" s="1"/>
      <c r="L9" s="23"/>
    </row>
    <row r="10" s="1" customFormat="1" ht="12" customHeight="1">
      <c r="B10" s="23"/>
      <c r="D10" s="146" t="s">
        <v>188</v>
      </c>
      <c r="L10" s="23"/>
    </row>
    <row r="11" s="2" customFormat="1" ht="16.5" customHeight="1">
      <c r="A11" s="41"/>
      <c r="B11" s="47"/>
      <c r="C11" s="41"/>
      <c r="D11" s="41"/>
      <c r="E11" s="159" t="s">
        <v>872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30" customHeight="1">
      <c r="A13" s="41"/>
      <c r="B13" s="47"/>
      <c r="C13" s="41"/>
      <c r="D13" s="41"/>
      <c r="E13" s="149" t="s">
        <v>886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16. 4. 2024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27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35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71.25" customHeight="1">
      <c r="A31" s="151"/>
      <c r="B31" s="152"/>
      <c r="C31" s="151"/>
      <c r="D31" s="151"/>
      <c r="E31" s="153" t="s">
        <v>37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38</v>
      </c>
      <c r="E34" s="41"/>
      <c r="F34" s="41"/>
      <c r="G34" s="41"/>
      <c r="H34" s="41"/>
      <c r="I34" s="41"/>
      <c r="J34" s="157">
        <f>ROUND(J98,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40</v>
      </c>
      <c r="G36" s="41"/>
      <c r="H36" s="41"/>
      <c r="I36" s="158" t="s">
        <v>39</v>
      </c>
      <c r="J36" s="158" t="s">
        <v>41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42</v>
      </c>
      <c r="E37" s="146" t="s">
        <v>43</v>
      </c>
      <c r="F37" s="160">
        <f>ROUND((SUM(BE98:BE388)),  2)</f>
        <v>0</v>
      </c>
      <c r="G37" s="41"/>
      <c r="H37" s="41"/>
      <c r="I37" s="161">
        <v>0.20999999999999999</v>
      </c>
      <c r="J37" s="160">
        <f>ROUND(((SUM(BE98:BE388))*I37),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44</v>
      </c>
      <c r="F38" s="160">
        <f>ROUND((SUM(BF98:BF388)),  2)</f>
        <v>0</v>
      </c>
      <c r="G38" s="41"/>
      <c r="H38" s="41"/>
      <c r="I38" s="161">
        <v>0.12</v>
      </c>
      <c r="J38" s="160">
        <f>ROUND(((SUM(BF98:BF388))*I38),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45</v>
      </c>
      <c r="F39" s="160">
        <f>ROUND((SUM(BG98:BG388)),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46</v>
      </c>
      <c r="F40" s="160">
        <f>ROUND((SUM(BH98:BH388)),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47</v>
      </c>
      <c r="F41" s="160">
        <f>ROUND((SUM(BI98:BI388)),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48</v>
      </c>
      <c r="E43" s="164"/>
      <c r="F43" s="164"/>
      <c r="G43" s="165" t="s">
        <v>49</v>
      </c>
      <c r="H43" s="166" t="s">
        <v>50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190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Vědomice - Úprava ulice Na Zavadilce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186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187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188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5" t="s">
        <v>872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30" customHeight="1">
      <c r="A58" s="41"/>
      <c r="B58" s="42"/>
      <c r="C58" s="43"/>
      <c r="D58" s="43"/>
      <c r="E58" s="72" t="str">
        <f>E13</f>
        <v>2023-065-01-09 - SO-01 - Dopravní řešení - zpomalovací ostrůvek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k.ú. Vědomice </v>
      </c>
      <c r="G60" s="43"/>
      <c r="H60" s="43"/>
      <c r="I60" s="35" t="s">
        <v>23</v>
      </c>
      <c r="J60" s="75" t="str">
        <f>IF(J16="","",J16)</f>
        <v>16. 4. 2024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40.05" customHeight="1">
      <c r="A62" s="41"/>
      <c r="B62" s="42"/>
      <c r="C62" s="35" t="s">
        <v>25</v>
      </c>
      <c r="D62" s="43"/>
      <c r="E62" s="43"/>
      <c r="F62" s="30" t="str">
        <f>E19</f>
        <v>Obec Vědomice, Na Průhonu 270, Roudnice nad Labem</v>
      </c>
      <c r="G62" s="43"/>
      <c r="H62" s="43"/>
      <c r="I62" s="35" t="s">
        <v>31</v>
      </c>
      <c r="J62" s="39" t="str">
        <f>E25</f>
        <v>Ing. arch. Pavel Šulc Ph.D.Krásného 351/8, Praha 6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>Ing. Dana Mlejnková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191</v>
      </c>
      <c r="D65" s="175"/>
      <c r="E65" s="175"/>
      <c r="F65" s="175"/>
      <c r="G65" s="175"/>
      <c r="H65" s="175"/>
      <c r="I65" s="175"/>
      <c r="J65" s="176" t="s">
        <v>192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70</v>
      </c>
      <c r="D67" s="43"/>
      <c r="E67" s="43"/>
      <c r="F67" s="43"/>
      <c r="G67" s="43"/>
      <c r="H67" s="43"/>
      <c r="I67" s="43"/>
      <c r="J67" s="105">
        <f>J98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193</v>
      </c>
    </row>
    <row r="68" s="9" customFormat="1" ht="24.96" customHeight="1">
      <c r="A68" s="9"/>
      <c r="B68" s="178"/>
      <c r="C68" s="179"/>
      <c r="D68" s="180" t="s">
        <v>194</v>
      </c>
      <c r="E68" s="181"/>
      <c r="F68" s="181"/>
      <c r="G68" s="181"/>
      <c r="H68" s="181"/>
      <c r="I68" s="181"/>
      <c r="J68" s="182">
        <f>J99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887</v>
      </c>
      <c r="E69" s="186"/>
      <c r="F69" s="186"/>
      <c r="G69" s="186"/>
      <c r="H69" s="186"/>
      <c r="I69" s="186"/>
      <c r="J69" s="187">
        <f>J100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888</v>
      </c>
      <c r="E70" s="186"/>
      <c r="F70" s="186"/>
      <c r="G70" s="186"/>
      <c r="H70" s="186"/>
      <c r="I70" s="186"/>
      <c r="J70" s="187">
        <f>J204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889</v>
      </c>
      <c r="E71" s="186"/>
      <c r="F71" s="186"/>
      <c r="G71" s="186"/>
      <c r="H71" s="186"/>
      <c r="I71" s="186"/>
      <c r="J71" s="187">
        <f>J232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393</v>
      </c>
      <c r="E72" s="186"/>
      <c r="F72" s="186"/>
      <c r="G72" s="186"/>
      <c r="H72" s="186"/>
      <c r="I72" s="186"/>
      <c r="J72" s="187">
        <f>J269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394</v>
      </c>
      <c r="E73" s="186"/>
      <c r="F73" s="186"/>
      <c r="G73" s="186"/>
      <c r="H73" s="186"/>
      <c r="I73" s="186"/>
      <c r="J73" s="187">
        <f>J316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547</v>
      </c>
      <c r="E74" s="186"/>
      <c r="F74" s="186"/>
      <c r="G74" s="186"/>
      <c r="H74" s="186"/>
      <c r="I74" s="186"/>
      <c r="J74" s="187">
        <f>J366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200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Vědomice - Úprava ulice Na Zavadilce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186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3" t="s">
        <v>187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188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1"/>
      <c r="B88" s="42"/>
      <c r="C88" s="43"/>
      <c r="D88" s="43"/>
      <c r="E88" s="295" t="s">
        <v>872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749</v>
      </c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30" customHeight="1">
      <c r="A90" s="41"/>
      <c r="B90" s="42"/>
      <c r="C90" s="43"/>
      <c r="D90" s="43"/>
      <c r="E90" s="72" t="str">
        <f>E13</f>
        <v>2023-065-01-09 - SO-01 - Dopravní řešení - zpomalovací ostrůvek</v>
      </c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3"/>
      <c r="E92" s="43"/>
      <c r="F92" s="30" t="str">
        <f>F16</f>
        <v xml:space="preserve">k.ú. Vědomice </v>
      </c>
      <c r="G92" s="43"/>
      <c r="H92" s="43"/>
      <c r="I92" s="35" t="s">
        <v>23</v>
      </c>
      <c r="J92" s="75" t="str">
        <f>IF(J16="","",J16)</f>
        <v>16. 4. 2024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40.05" customHeight="1">
      <c r="A94" s="41"/>
      <c r="B94" s="42"/>
      <c r="C94" s="35" t="s">
        <v>25</v>
      </c>
      <c r="D94" s="43"/>
      <c r="E94" s="43"/>
      <c r="F94" s="30" t="str">
        <f>E19</f>
        <v>Obec Vědomice, Na Průhonu 270, Roudnice nad Labem</v>
      </c>
      <c r="G94" s="43"/>
      <c r="H94" s="43"/>
      <c r="I94" s="35" t="s">
        <v>31</v>
      </c>
      <c r="J94" s="39" t="str">
        <f>E25</f>
        <v>Ing. arch. Pavel Šulc Ph.D.Krásného 351/8, Praha 6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29</v>
      </c>
      <c r="D95" s="43"/>
      <c r="E95" s="43"/>
      <c r="F95" s="30" t="str">
        <f>IF(E22="","",E22)</f>
        <v>Vyplň údaj</v>
      </c>
      <c r="G95" s="43"/>
      <c r="H95" s="43"/>
      <c r="I95" s="35" t="s">
        <v>34</v>
      </c>
      <c r="J95" s="39" t="str">
        <f>E28</f>
        <v>Ing. Dana Mlejnková</v>
      </c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89"/>
      <c r="B97" s="190"/>
      <c r="C97" s="191" t="s">
        <v>201</v>
      </c>
      <c r="D97" s="192" t="s">
        <v>57</v>
      </c>
      <c r="E97" s="192" t="s">
        <v>53</v>
      </c>
      <c r="F97" s="192" t="s">
        <v>54</v>
      </c>
      <c r="G97" s="192" t="s">
        <v>202</v>
      </c>
      <c r="H97" s="192" t="s">
        <v>203</v>
      </c>
      <c r="I97" s="192" t="s">
        <v>204</v>
      </c>
      <c r="J97" s="192" t="s">
        <v>192</v>
      </c>
      <c r="K97" s="193" t="s">
        <v>205</v>
      </c>
      <c r="L97" s="194"/>
      <c r="M97" s="95" t="s">
        <v>19</v>
      </c>
      <c r="N97" s="96" t="s">
        <v>42</v>
      </c>
      <c r="O97" s="96" t="s">
        <v>206</v>
      </c>
      <c r="P97" s="96" t="s">
        <v>207</v>
      </c>
      <c r="Q97" s="96" t="s">
        <v>208</v>
      </c>
      <c r="R97" s="96" t="s">
        <v>209</v>
      </c>
      <c r="S97" s="96" t="s">
        <v>210</v>
      </c>
      <c r="T97" s="97" t="s">
        <v>211</v>
      </c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</row>
    <row r="98" s="2" customFormat="1" ht="22.8" customHeight="1">
      <c r="A98" s="41"/>
      <c r="B98" s="42"/>
      <c r="C98" s="102" t="s">
        <v>212</v>
      </c>
      <c r="D98" s="43"/>
      <c r="E98" s="43"/>
      <c r="F98" s="43"/>
      <c r="G98" s="43"/>
      <c r="H98" s="43"/>
      <c r="I98" s="43"/>
      <c r="J98" s="195">
        <f>BK98</f>
        <v>0</v>
      </c>
      <c r="K98" s="43"/>
      <c r="L98" s="47"/>
      <c r="M98" s="98"/>
      <c r="N98" s="196"/>
      <c r="O98" s="99"/>
      <c r="P98" s="197">
        <f>P99</f>
        <v>0</v>
      </c>
      <c r="Q98" s="99"/>
      <c r="R98" s="197">
        <f>R99</f>
        <v>189.18965999999998</v>
      </c>
      <c r="S98" s="99"/>
      <c r="T98" s="198">
        <f>T99</f>
        <v>16.100000000000001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71</v>
      </c>
      <c r="AU98" s="20" t="s">
        <v>193</v>
      </c>
      <c r="BK98" s="199">
        <f>BK99</f>
        <v>0</v>
      </c>
    </row>
    <row r="99" s="12" customFormat="1" ht="25.92" customHeight="1">
      <c r="A99" s="12"/>
      <c r="B99" s="200"/>
      <c r="C99" s="201"/>
      <c r="D99" s="202" t="s">
        <v>71</v>
      </c>
      <c r="E99" s="203" t="s">
        <v>213</v>
      </c>
      <c r="F99" s="203" t="s">
        <v>214</v>
      </c>
      <c r="G99" s="201"/>
      <c r="H99" s="201"/>
      <c r="I99" s="204"/>
      <c r="J99" s="205">
        <f>BK99</f>
        <v>0</v>
      </c>
      <c r="K99" s="201"/>
      <c r="L99" s="206"/>
      <c r="M99" s="207"/>
      <c r="N99" s="208"/>
      <c r="O99" s="208"/>
      <c r="P99" s="209">
        <f>P100+P204+P232+P269+P316+P366</f>
        <v>0</v>
      </c>
      <c r="Q99" s="208"/>
      <c r="R99" s="209">
        <f>R100+R204+R232+R269+R316+R366</f>
        <v>189.18965999999998</v>
      </c>
      <c r="S99" s="208"/>
      <c r="T99" s="210">
        <f>T100+T204+T232+T269+T316+T366</f>
        <v>16.100000000000001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71</v>
      </c>
      <c r="AU99" s="212" t="s">
        <v>72</v>
      </c>
      <c r="AY99" s="211" t="s">
        <v>215</v>
      </c>
      <c r="BK99" s="213">
        <f>BK100+BK204+BK232+BK269+BK316+BK366</f>
        <v>0</v>
      </c>
    </row>
    <row r="100" s="12" customFormat="1" ht="22.8" customHeight="1">
      <c r="A100" s="12"/>
      <c r="B100" s="200"/>
      <c r="C100" s="201"/>
      <c r="D100" s="202" t="s">
        <v>71</v>
      </c>
      <c r="E100" s="214" t="s">
        <v>79</v>
      </c>
      <c r="F100" s="214" t="s">
        <v>890</v>
      </c>
      <c r="G100" s="201"/>
      <c r="H100" s="201"/>
      <c r="I100" s="204"/>
      <c r="J100" s="215">
        <f>BK100</f>
        <v>0</v>
      </c>
      <c r="K100" s="201"/>
      <c r="L100" s="206"/>
      <c r="M100" s="207"/>
      <c r="N100" s="208"/>
      <c r="O100" s="208"/>
      <c r="P100" s="209">
        <f>SUM(P101:P203)</f>
        <v>0</v>
      </c>
      <c r="Q100" s="208"/>
      <c r="R100" s="209">
        <f>SUM(R101:R203)</f>
        <v>30.249840000000003</v>
      </c>
      <c r="S100" s="208"/>
      <c r="T100" s="210">
        <f>SUM(T101:T203)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79</v>
      </c>
      <c r="AT100" s="212" t="s">
        <v>71</v>
      </c>
      <c r="AU100" s="212" t="s">
        <v>79</v>
      </c>
      <c r="AY100" s="211" t="s">
        <v>215</v>
      </c>
      <c r="BK100" s="213">
        <f>SUM(BK101:BK203)</f>
        <v>0</v>
      </c>
    </row>
    <row r="101" s="2" customFormat="1" ht="33" customHeight="1">
      <c r="A101" s="41"/>
      <c r="B101" s="42"/>
      <c r="C101" s="216" t="s">
        <v>79</v>
      </c>
      <c r="D101" s="216" t="s">
        <v>218</v>
      </c>
      <c r="E101" s="217" t="s">
        <v>293</v>
      </c>
      <c r="F101" s="218" t="s">
        <v>294</v>
      </c>
      <c r="G101" s="219" t="s">
        <v>278</v>
      </c>
      <c r="H101" s="220">
        <v>70</v>
      </c>
      <c r="I101" s="221"/>
      <c r="J101" s="222">
        <f>ROUND(I101*H101,2)</f>
        <v>0</v>
      </c>
      <c r="K101" s="218" t="s">
        <v>222</v>
      </c>
      <c r="L101" s="47"/>
      <c r="M101" s="223" t="s">
        <v>19</v>
      </c>
      <c r="N101" s="224" t="s">
        <v>43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223</v>
      </c>
      <c r="AT101" s="227" t="s">
        <v>218</v>
      </c>
      <c r="AU101" s="227" t="s">
        <v>81</v>
      </c>
      <c r="AY101" s="20" t="s">
        <v>215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223</v>
      </c>
      <c r="BM101" s="227" t="s">
        <v>81</v>
      </c>
    </row>
    <row r="102" s="2" customFormat="1">
      <c r="A102" s="41"/>
      <c r="B102" s="42"/>
      <c r="C102" s="43"/>
      <c r="D102" s="229" t="s">
        <v>224</v>
      </c>
      <c r="E102" s="43"/>
      <c r="F102" s="230" t="s">
        <v>296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224</v>
      </c>
      <c r="AU102" s="20" t="s">
        <v>81</v>
      </c>
    </row>
    <row r="103" s="13" customFormat="1">
      <c r="A103" s="13"/>
      <c r="B103" s="234"/>
      <c r="C103" s="235"/>
      <c r="D103" s="236" t="s">
        <v>226</v>
      </c>
      <c r="E103" s="237" t="s">
        <v>19</v>
      </c>
      <c r="F103" s="238" t="s">
        <v>891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226</v>
      </c>
      <c r="AU103" s="244" t="s">
        <v>81</v>
      </c>
      <c r="AV103" s="13" t="s">
        <v>79</v>
      </c>
      <c r="AW103" s="13" t="s">
        <v>33</v>
      </c>
      <c r="AX103" s="13" t="s">
        <v>72</v>
      </c>
      <c r="AY103" s="244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892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4" customFormat="1">
      <c r="A105" s="14"/>
      <c r="B105" s="245"/>
      <c r="C105" s="246"/>
      <c r="D105" s="236" t="s">
        <v>226</v>
      </c>
      <c r="E105" s="247" t="s">
        <v>19</v>
      </c>
      <c r="F105" s="248" t="s">
        <v>484</v>
      </c>
      <c r="G105" s="246"/>
      <c r="H105" s="249">
        <v>70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226</v>
      </c>
      <c r="AU105" s="255" t="s">
        <v>81</v>
      </c>
      <c r="AV105" s="14" t="s">
        <v>81</v>
      </c>
      <c r="AW105" s="14" t="s">
        <v>33</v>
      </c>
      <c r="AX105" s="14" t="s">
        <v>72</v>
      </c>
      <c r="AY105" s="255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286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5" customFormat="1">
      <c r="A107" s="15"/>
      <c r="B107" s="256"/>
      <c r="C107" s="257"/>
      <c r="D107" s="236" t="s">
        <v>226</v>
      </c>
      <c r="E107" s="258" t="s">
        <v>19</v>
      </c>
      <c r="F107" s="259" t="s">
        <v>233</v>
      </c>
      <c r="G107" s="257"/>
      <c r="H107" s="260">
        <v>70</v>
      </c>
      <c r="I107" s="261"/>
      <c r="J107" s="257"/>
      <c r="K107" s="257"/>
      <c r="L107" s="262"/>
      <c r="M107" s="263"/>
      <c r="N107" s="264"/>
      <c r="O107" s="264"/>
      <c r="P107" s="264"/>
      <c r="Q107" s="264"/>
      <c r="R107" s="264"/>
      <c r="S107" s="264"/>
      <c r="T107" s="26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6" t="s">
        <v>226</v>
      </c>
      <c r="AU107" s="266" t="s">
        <v>81</v>
      </c>
      <c r="AV107" s="15" t="s">
        <v>223</v>
      </c>
      <c r="AW107" s="15" t="s">
        <v>33</v>
      </c>
      <c r="AX107" s="15" t="s">
        <v>79</v>
      </c>
      <c r="AY107" s="266" t="s">
        <v>215</v>
      </c>
    </row>
    <row r="108" s="2" customFormat="1" ht="62.7" customHeight="1">
      <c r="A108" s="41"/>
      <c r="B108" s="42"/>
      <c r="C108" s="216" t="s">
        <v>81</v>
      </c>
      <c r="D108" s="216" t="s">
        <v>218</v>
      </c>
      <c r="E108" s="217" t="s">
        <v>309</v>
      </c>
      <c r="F108" s="218" t="s">
        <v>310</v>
      </c>
      <c r="G108" s="219" t="s">
        <v>278</v>
      </c>
      <c r="H108" s="220">
        <v>70</v>
      </c>
      <c r="I108" s="221"/>
      <c r="J108" s="222">
        <f>ROUND(I108*H108,2)</f>
        <v>0</v>
      </c>
      <c r="K108" s="218" t="s">
        <v>222</v>
      </c>
      <c r="L108" s="47"/>
      <c r="M108" s="223" t="s">
        <v>19</v>
      </c>
      <c r="N108" s="224" t="s">
        <v>43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223</v>
      </c>
      <c r="AT108" s="227" t="s">
        <v>218</v>
      </c>
      <c r="AU108" s="227" t="s">
        <v>81</v>
      </c>
      <c r="AY108" s="20" t="s">
        <v>215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223</v>
      </c>
      <c r="BM108" s="227" t="s">
        <v>223</v>
      </c>
    </row>
    <row r="109" s="2" customFormat="1">
      <c r="A109" s="41"/>
      <c r="B109" s="42"/>
      <c r="C109" s="43"/>
      <c r="D109" s="229" t="s">
        <v>224</v>
      </c>
      <c r="E109" s="43"/>
      <c r="F109" s="230" t="s">
        <v>312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224</v>
      </c>
      <c r="AU109" s="20" t="s">
        <v>81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891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893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4" customFormat="1">
      <c r="A112" s="14"/>
      <c r="B112" s="245"/>
      <c r="C112" s="246"/>
      <c r="D112" s="236" t="s">
        <v>226</v>
      </c>
      <c r="E112" s="247" t="s">
        <v>19</v>
      </c>
      <c r="F112" s="248" t="s">
        <v>484</v>
      </c>
      <c r="G112" s="246"/>
      <c r="H112" s="249">
        <v>70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226</v>
      </c>
      <c r="AU112" s="255" t="s">
        <v>81</v>
      </c>
      <c r="AV112" s="14" t="s">
        <v>81</v>
      </c>
      <c r="AW112" s="14" t="s">
        <v>33</v>
      </c>
      <c r="AX112" s="14" t="s">
        <v>72</v>
      </c>
      <c r="AY112" s="255" t="s">
        <v>215</v>
      </c>
    </row>
    <row r="113" s="13" customFormat="1">
      <c r="A113" s="13"/>
      <c r="B113" s="234"/>
      <c r="C113" s="235"/>
      <c r="D113" s="236" t="s">
        <v>226</v>
      </c>
      <c r="E113" s="237" t="s">
        <v>19</v>
      </c>
      <c r="F113" s="238" t="s">
        <v>286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226</v>
      </c>
      <c r="AU113" s="244" t="s">
        <v>81</v>
      </c>
      <c r="AV113" s="13" t="s">
        <v>79</v>
      </c>
      <c r="AW113" s="13" t="s">
        <v>33</v>
      </c>
      <c r="AX113" s="13" t="s">
        <v>72</v>
      </c>
      <c r="AY113" s="244" t="s">
        <v>215</v>
      </c>
    </row>
    <row r="114" s="15" customFormat="1">
      <c r="A114" s="15"/>
      <c r="B114" s="256"/>
      <c r="C114" s="257"/>
      <c r="D114" s="236" t="s">
        <v>226</v>
      </c>
      <c r="E114" s="258" t="s">
        <v>19</v>
      </c>
      <c r="F114" s="259" t="s">
        <v>233</v>
      </c>
      <c r="G114" s="257"/>
      <c r="H114" s="260">
        <v>70</v>
      </c>
      <c r="I114" s="261"/>
      <c r="J114" s="257"/>
      <c r="K114" s="257"/>
      <c r="L114" s="262"/>
      <c r="M114" s="263"/>
      <c r="N114" s="264"/>
      <c r="O114" s="264"/>
      <c r="P114" s="264"/>
      <c r="Q114" s="264"/>
      <c r="R114" s="264"/>
      <c r="S114" s="264"/>
      <c r="T114" s="26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6" t="s">
        <v>226</v>
      </c>
      <c r="AU114" s="266" t="s">
        <v>81</v>
      </c>
      <c r="AV114" s="15" t="s">
        <v>223</v>
      </c>
      <c r="AW114" s="15" t="s">
        <v>33</v>
      </c>
      <c r="AX114" s="15" t="s">
        <v>79</v>
      </c>
      <c r="AY114" s="266" t="s">
        <v>215</v>
      </c>
    </row>
    <row r="115" s="2" customFormat="1" ht="66.75" customHeight="1">
      <c r="A115" s="41"/>
      <c r="B115" s="42"/>
      <c r="C115" s="216" t="s">
        <v>105</v>
      </c>
      <c r="D115" s="216" t="s">
        <v>218</v>
      </c>
      <c r="E115" s="217" t="s">
        <v>314</v>
      </c>
      <c r="F115" s="218" t="s">
        <v>315</v>
      </c>
      <c r="G115" s="219" t="s">
        <v>278</v>
      </c>
      <c r="H115" s="220">
        <v>70</v>
      </c>
      <c r="I115" s="221"/>
      <c r="J115" s="222">
        <f>ROUND(I115*H115,2)</f>
        <v>0</v>
      </c>
      <c r="K115" s="218" t="s">
        <v>222</v>
      </c>
      <c r="L115" s="47"/>
      <c r="M115" s="223" t="s">
        <v>19</v>
      </c>
      <c r="N115" s="224" t="s">
        <v>43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223</v>
      </c>
      <c r="AT115" s="227" t="s">
        <v>218</v>
      </c>
      <c r="AU115" s="227" t="s">
        <v>81</v>
      </c>
      <c r="AY115" s="20" t="s">
        <v>215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223</v>
      </c>
      <c r="BM115" s="227" t="s">
        <v>275</v>
      </c>
    </row>
    <row r="116" s="2" customFormat="1">
      <c r="A116" s="41"/>
      <c r="B116" s="42"/>
      <c r="C116" s="43"/>
      <c r="D116" s="229" t="s">
        <v>224</v>
      </c>
      <c r="E116" s="43"/>
      <c r="F116" s="230" t="s">
        <v>317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224</v>
      </c>
      <c r="AU116" s="20" t="s">
        <v>81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891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893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4" customFormat="1">
      <c r="A119" s="14"/>
      <c r="B119" s="245"/>
      <c r="C119" s="246"/>
      <c r="D119" s="236" t="s">
        <v>226</v>
      </c>
      <c r="E119" s="247" t="s">
        <v>19</v>
      </c>
      <c r="F119" s="248" t="s">
        <v>484</v>
      </c>
      <c r="G119" s="246"/>
      <c r="H119" s="249">
        <v>70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226</v>
      </c>
      <c r="AU119" s="255" t="s">
        <v>81</v>
      </c>
      <c r="AV119" s="14" t="s">
        <v>81</v>
      </c>
      <c r="AW119" s="14" t="s">
        <v>33</v>
      </c>
      <c r="AX119" s="14" t="s">
        <v>72</v>
      </c>
      <c r="AY119" s="255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286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5" customFormat="1">
      <c r="A121" s="15"/>
      <c r="B121" s="256"/>
      <c r="C121" s="257"/>
      <c r="D121" s="236" t="s">
        <v>226</v>
      </c>
      <c r="E121" s="258" t="s">
        <v>19</v>
      </c>
      <c r="F121" s="259" t="s">
        <v>233</v>
      </c>
      <c r="G121" s="257"/>
      <c r="H121" s="260">
        <v>70</v>
      </c>
      <c r="I121" s="261"/>
      <c r="J121" s="257"/>
      <c r="K121" s="257"/>
      <c r="L121" s="262"/>
      <c r="M121" s="263"/>
      <c r="N121" s="264"/>
      <c r="O121" s="264"/>
      <c r="P121" s="264"/>
      <c r="Q121" s="264"/>
      <c r="R121" s="264"/>
      <c r="S121" s="264"/>
      <c r="T121" s="26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6" t="s">
        <v>226</v>
      </c>
      <c r="AU121" s="266" t="s">
        <v>81</v>
      </c>
      <c r="AV121" s="15" t="s">
        <v>223</v>
      </c>
      <c r="AW121" s="15" t="s">
        <v>33</v>
      </c>
      <c r="AX121" s="15" t="s">
        <v>79</v>
      </c>
      <c r="AY121" s="266" t="s">
        <v>215</v>
      </c>
    </row>
    <row r="122" s="2" customFormat="1" ht="44.25" customHeight="1">
      <c r="A122" s="41"/>
      <c r="B122" s="42"/>
      <c r="C122" s="216" t="s">
        <v>223</v>
      </c>
      <c r="D122" s="216" t="s">
        <v>218</v>
      </c>
      <c r="E122" s="217" t="s">
        <v>894</v>
      </c>
      <c r="F122" s="218" t="s">
        <v>895</v>
      </c>
      <c r="G122" s="219" t="s">
        <v>278</v>
      </c>
      <c r="H122" s="220">
        <v>70</v>
      </c>
      <c r="I122" s="221"/>
      <c r="J122" s="222">
        <f>ROUND(I122*H122,2)</f>
        <v>0</v>
      </c>
      <c r="K122" s="218" t="s">
        <v>222</v>
      </c>
      <c r="L122" s="47"/>
      <c r="M122" s="223" t="s">
        <v>19</v>
      </c>
      <c r="N122" s="224" t="s">
        <v>43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223</v>
      </c>
      <c r="AT122" s="227" t="s">
        <v>218</v>
      </c>
      <c r="AU122" s="227" t="s">
        <v>81</v>
      </c>
      <c r="AY122" s="20" t="s">
        <v>215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223</v>
      </c>
      <c r="BM122" s="227" t="s">
        <v>298</v>
      </c>
    </row>
    <row r="123" s="2" customFormat="1">
      <c r="A123" s="41"/>
      <c r="B123" s="42"/>
      <c r="C123" s="43"/>
      <c r="D123" s="229" t="s">
        <v>224</v>
      </c>
      <c r="E123" s="43"/>
      <c r="F123" s="230" t="s">
        <v>896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224</v>
      </c>
      <c r="AU123" s="20" t="s">
        <v>81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891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3" customFormat="1">
      <c r="A125" s="13"/>
      <c r="B125" s="234"/>
      <c r="C125" s="235"/>
      <c r="D125" s="236" t="s">
        <v>226</v>
      </c>
      <c r="E125" s="237" t="s">
        <v>19</v>
      </c>
      <c r="F125" s="238" t="s">
        <v>893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226</v>
      </c>
      <c r="AU125" s="244" t="s">
        <v>81</v>
      </c>
      <c r="AV125" s="13" t="s">
        <v>79</v>
      </c>
      <c r="AW125" s="13" t="s">
        <v>33</v>
      </c>
      <c r="AX125" s="13" t="s">
        <v>72</v>
      </c>
      <c r="AY125" s="244" t="s">
        <v>215</v>
      </c>
    </row>
    <row r="126" s="14" customFormat="1">
      <c r="A126" s="14"/>
      <c r="B126" s="245"/>
      <c r="C126" s="246"/>
      <c r="D126" s="236" t="s">
        <v>226</v>
      </c>
      <c r="E126" s="247" t="s">
        <v>19</v>
      </c>
      <c r="F126" s="248" t="s">
        <v>484</v>
      </c>
      <c r="G126" s="246"/>
      <c r="H126" s="249">
        <v>70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226</v>
      </c>
      <c r="AU126" s="255" t="s">
        <v>81</v>
      </c>
      <c r="AV126" s="14" t="s">
        <v>81</v>
      </c>
      <c r="AW126" s="14" t="s">
        <v>33</v>
      </c>
      <c r="AX126" s="14" t="s">
        <v>72</v>
      </c>
      <c r="AY126" s="255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286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5" customFormat="1">
      <c r="A128" s="15"/>
      <c r="B128" s="256"/>
      <c r="C128" s="257"/>
      <c r="D128" s="236" t="s">
        <v>226</v>
      </c>
      <c r="E128" s="258" t="s">
        <v>19</v>
      </c>
      <c r="F128" s="259" t="s">
        <v>233</v>
      </c>
      <c r="G128" s="257"/>
      <c r="H128" s="260">
        <v>70</v>
      </c>
      <c r="I128" s="261"/>
      <c r="J128" s="257"/>
      <c r="K128" s="257"/>
      <c r="L128" s="262"/>
      <c r="M128" s="263"/>
      <c r="N128" s="264"/>
      <c r="O128" s="264"/>
      <c r="P128" s="264"/>
      <c r="Q128" s="264"/>
      <c r="R128" s="264"/>
      <c r="S128" s="264"/>
      <c r="T128" s="26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6" t="s">
        <v>226</v>
      </c>
      <c r="AU128" s="266" t="s">
        <v>81</v>
      </c>
      <c r="AV128" s="15" t="s">
        <v>223</v>
      </c>
      <c r="AW128" s="15" t="s">
        <v>33</v>
      </c>
      <c r="AX128" s="15" t="s">
        <v>79</v>
      </c>
      <c r="AY128" s="266" t="s">
        <v>215</v>
      </c>
    </row>
    <row r="129" s="2" customFormat="1" ht="37.8" customHeight="1">
      <c r="A129" s="41"/>
      <c r="B129" s="42"/>
      <c r="C129" s="216" t="s">
        <v>256</v>
      </c>
      <c r="D129" s="216" t="s">
        <v>218</v>
      </c>
      <c r="E129" s="217" t="s">
        <v>324</v>
      </c>
      <c r="F129" s="218" t="s">
        <v>325</v>
      </c>
      <c r="G129" s="219" t="s">
        <v>278</v>
      </c>
      <c r="H129" s="220">
        <v>70</v>
      </c>
      <c r="I129" s="221"/>
      <c r="J129" s="222">
        <f>ROUND(I129*H129,2)</f>
        <v>0</v>
      </c>
      <c r="K129" s="218" t="s">
        <v>222</v>
      </c>
      <c r="L129" s="47"/>
      <c r="M129" s="223" t="s">
        <v>19</v>
      </c>
      <c r="N129" s="224" t="s">
        <v>43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223</v>
      </c>
      <c r="AT129" s="227" t="s">
        <v>218</v>
      </c>
      <c r="AU129" s="227" t="s">
        <v>81</v>
      </c>
      <c r="AY129" s="20" t="s">
        <v>215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223</v>
      </c>
      <c r="BM129" s="227" t="s">
        <v>313</v>
      </c>
    </row>
    <row r="130" s="2" customFormat="1">
      <c r="A130" s="41"/>
      <c r="B130" s="42"/>
      <c r="C130" s="43"/>
      <c r="D130" s="229" t="s">
        <v>224</v>
      </c>
      <c r="E130" s="43"/>
      <c r="F130" s="230" t="s">
        <v>327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224</v>
      </c>
      <c r="AU130" s="20" t="s">
        <v>81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891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893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4" customFormat="1">
      <c r="A133" s="14"/>
      <c r="B133" s="245"/>
      <c r="C133" s="246"/>
      <c r="D133" s="236" t="s">
        <v>226</v>
      </c>
      <c r="E133" s="247" t="s">
        <v>19</v>
      </c>
      <c r="F133" s="248" t="s">
        <v>484</v>
      </c>
      <c r="G133" s="246"/>
      <c r="H133" s="249">
        <v>70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226</v>
      </c>
      <c r="AU133" s="255" t="s">
        <v>81</v>
      </c>
      <c r="AV133" s="14" t="s">
        <v>81</v>
      </c>
      <c r="AW133" s="14" t="s">
        <v>33</v>
      </c>
      <c r="AX133" s="14" t="s">
        <v>72</v>
      </c>
      <c r="AY133" s="255" t="s">
        <v>215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286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5" customFormat="1">
      <c r="A135" s="15"/>
      <c r="B135" s="256"/>
      <c r="C135" s="257"/>
      <c r="D135" s="236" t="s">
        <v>226</v>
      </c>
      <c r="E135" s="258" t="s">
        <v>19</v>
      </c>
      <c r="F135" s="259" t="s">
        <v>233</v>
      </c>
      <c r="G135" s="257"/>
      <c r="H135" s="260">
        <v>70</v>
      </c>
      <c r="I135" s="261"/>
      <c r="J135" s="257"/>
      <c r="K135" s="257"/>
      <c r="L135" s="262"/>
      <c r="M135" s="263"/>
      <c r="N135" s="264"/>
      <c r="O135" s="264"/>
      <c r="P135" s="264"/>
      <c r="Q135" s="264"/>
      <c r="R135" s="264"/>
      <c r="S135" s="264"/>
      <c r="T135" s="26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6" t="s">
        <v>226</v>
      </c>
      <c r="AU135" s="266" t="s">
        <v>81</v>
      </c>
      <c r="AV135" s="15" t="s">
        <v>223</v>
      </c>
      <c r="AW135" s="15" t="s">
        <v>33</v>
      </c>
      <c r="AX135" s="15" t="s">
        <v>79</v>
      </c>
      <c r="AY135" s="266" t="s">
        <v>215</v>
      </c>
    </row>
    <row r="136" s="2" customFormat="1" ht="44.25" customHeight="1">
      <c r="A136" s="41"/>
      <c r="B136" s="42"/>
      <c r="C136" s="216" t="s">
        <v>275</v>
      </c>
      <c r="D136" s="216" t="s">
        <v>218</v>
      </c>
      <c r="E136" s="217" t="s">
        <v>897</v>
      </c>
      <c r="F136" s="218" t="s">
        <v>384</v>
      </c>
      <c r="G136" s="219" t="s">
        <v>331</v>
      </c>
      <c r="H136" s="220">
        <v>112</v>
      </c>
      <c r="I136" s="221"/>
      <c r="J136" s="222">
        <f>ROUND(I136*H136,2)</f>
        <v>0</v>
      </c>
      <c r="K136" s="218" t="s">
        <v>222</v>
      </c>
      <c r="L136" s="47"/>
      <c r="M136" s="223" t="s">
        <v>19</v>
      </c>
      <c r="N136" s="224" t="s">
        <v>43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223</v>
      </c>
      <c r="AT136" s="227" t="s">
        <v>218</v>
      </c>
      <c r="AU136" s="227" t="s">
        <v>81</v>
      </c>
      <c r="AY136" s="20" t="s">
        <v>215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223</v>
      </c>
      <c r="BM136" s="227" t="s">
        <v>8</v>
      </c>
    </row>
    <row r="137" s="2" customFormat="1">
      <c r="A137" s="41"/>
      <c r="B137" s="42"/>
      <c r="C137" s="43"/>
      <c r="D137" s="229" t="s">
        <v>224</v>
      </c>
      <c r="E137" s="43"/>
      <c r="F137" s="230" t="s">
        <v>898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224</v>
      </c>
      <c r="AU137" s="20" t="s">
        <v>81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891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893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4" customFormat="1">
      <c r="A140" s="14"/>
      <c r="B140" s="245"/>
      <c r="C140" s="246"/>
      <c r="D140" s="236" t="s">
        <v>226</v>
      </c>
      <c r="E140" s="247" t="s">
        <v>19</v>
      </c>
      <c r="F140" s="248" t="s">
        <v>899</v>
      </c>
      <c r="G140" s="246"/>
      <c r="H140" s="249">
        <v>112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226</v>
      </c>
      <c r="AU140" s="255" t="s">
        <v>81</v>
      </c>
      <c r="AV140" s="14" t="s">
        <v>81</v>
      </c>
      <c r="AW140" s="14" t="s">
        <v>33</v>
      </c>
      <c r="AX140" s="14" t="s">
        <v>72</v>
      </c>
      <c r="AY140" s="255" t="s">
        <v>215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286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5" customFormat="1">
      <c r="A142" s="15"/>
      <c r="B142" s="256"/>
      <c r="C142" s="257"/>
      <c r="D142" s="236" t="s">
        <v>226</v>
      </c>
      <c r="E142" s="258" t="s">
        <v>19</v>
      </c>
      <c r="F142" s="259" t="s">
        <v>233</v>
      </c>
      <c r="G142" s="257"/>
      <c r="H142" s="260">
        <v>112</v>
      </c>
      <c r="I142" s="261"/>
      <c r="J142" s="257"/>
      <c r="K142" s="257"/>
      <c r="L142" s="262"/>
      <c r="M142" s="263"/>
      <c r="N142" s="264"/>
      <c r="O142" s="264"/>
      <c r="P142" s="264"/>
      <c r="Q142" s="264"/>
      <c r="R142" s="264"/>
      <c r="S142" s="264"/>
      <c r="T142" s="26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6" t="s">
        <v>226</v>
      </c>
      <c r="AU142" s="266" t="s">
        <v>81</v>
      </c>
      <c r="AV142" s="15" t="s">
        <v>223</v>
      </c>
      <c r="AW142" s="15" t="s">
        <v>33</v>
      </c>
      <c r="AX142" s="15" t="s">
        <v>79</v>
      </c>
      <c r="AY142" s="266" t="s">
        <v>215</v>
      </c>
    </row>
    <row r="143" s="2" customFormat="1" ht="37.8" customHeight="1">
      <c r="A143" s="41"/>
      <c r="B143" s="42"/>
      <c r="C143" s="216" t="s">
        <v>292</v>
      </c>
      <c r="D143" s="216" t="s">
        <v>218</v>
      </c>
      <c r="E143" s="217" t="s">
        <v>900</v>
      </c>
      <c r="F143" s="218" t="s">
        <v>901</v>
      </c>
      <c r="G143" s="219" t="s">
        <v>221</v>
      </c>
      <c r="H143" s="220">
        <v>120</v>
      </c>
      <c r="I143" s="221"/>
      <c r="J143" s="222">
        <f>ROUND(I143*H143,2)</f>
        <v>0</v>
      </c>
      <c r="K143" s="218" t="s">
        <v>222</v>
      </c>
      <c r="L143" s="47"/>
      <c r="M143" s="223" t="s">
        <v>19</v>
      </c>
      <c r="N143" s="224" t="s">
        <v>43</v>
      </c>
      <c r="O143" s="87"/>
      <c r="P143" s="225">
        <f>O143*H143</f>
        <v>0</v>
      </c>
      <c r="Q143" s="225">
        <v>0.25094</v>
      </c>
      <c r="R143" s="225">
        <f>Q143*H143</f>
        <v>30.1128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223</v>
      </c>
      <c r="AT143" s="227" t="s">
        <v>218</v>
      </c>
      <c r="AU143" s="227" t="s">
        <v>81</v>
      </c>
      <c r="AY143" s="20" t="s">
        <v>215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223</v>
      </c>
      <c r="BM143" s="227" t="s">
        <v>337</v>
      </c>
    </row>
    <row r="144" s="2" customFormat="1">
      <c r="A144" s="41"/>
      <c r="B144" s="42"/>
      <c r="C144" s="43"/>
      <c r="D144" s="229" t="s">
        <v>224</v>
      </c>
      <c r="E144" s="43"/>
      <c r="F144" s="230" t="s">
        <v>902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224</v>
      </c>
      <c r="AU144" s="20" t="s">
        <v>81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891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903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4" customFormat="1">
      <c r="A147" s="14"/>
      <c r="B147" s="245"/>
      <c r="C147" s="246"/>
      <c r="D147" s="236" t="s">
        <v>226</v>
      </c>
      <c r="E147" s="247" t="s">
        <v>19</v>
      </c>
      <c r="F147" s="248" t="s">
        <v>904</v>
      </c>
      <c r="G147" s="246"/>
      <c r="H147" s="249">
        <v>120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226</v>
      </c>
      <c r="AU147" s="255" t="s">
        <v>81</v>
      </c>
      <c r="AV147" s="14" t="s">
        <v>81</v>
      </c>
      <c r="AW147" s="14" t="s">
        <v>33</v>
      </c>
      <c r="AX147" s="14" t="s">
        <v>72</v>
      </c>
      <c r="AY147" s="255" t="s">
        <v>215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905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5" customFormat="1">
      <c r="A149" s="15"/>
      <c r="B149" s="256"/>
      <c r="C149" s="257"/>
      <c r="D149" s="236" t="s">
        <v>226</v>
      </c>
      <c r="E149" s="258" t="s">
        <v>19</v>
      </c>
      <c r="F149" s="259" t="s">
        <v>233</v>
      </c>
      <c r="G149" s="257"/>
      <c r="H149" s="260">
        <v>120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226</v>
      </c>
      <c r="AU149" s="266" t="s">
        <v>81</v>
      </c>
      <c r="AV149" s="15" t="s">
        <v>223</v>
      </c>
      <c r="AW149" s="15" t="s">
        <v>33</v>
      </c>
      <c r="AX149" s="15" t="s">
        <v>79</v>
      </c>
      <c r="AY149" s="266" t="s">
        <v>215</v>
      </c>
    </row>
    <row r="150" s="2" customFormat="1" ht="37.8" customHeight="1">
      <c r="A150" s="41"/>
      <c r="B150" s="42"/>
      <c r="C150" s="216" t="s">
        <v>298</v>
      </c>
      <c r="D150" s="216" t="s">
        <v>218</v>
      </c>
      <c r="E150" s="217" t="s">
        <v>906</v>
      </c>
      <c r="F150" s="218" t="s">
        <v>907</v>
      </c>
      <c r="G150" s="219" t="s">
        <v>221</v>
      </c>
      <c r="H150" s="220">
        <v>480</v>
      </c>
      <c r="I150" s="221"/>
      <c r="J150" s="222">
        <f>ROUND(I150*H150,2)</f>
        <v>0</v>
      </c>
      <c r="K150" s="218" t="s">
        <v>222</v>
      </c>
      <c r="L150" s="47"/>
      <c r="M150" s="223" t="s">
        <v>19</v>
      </c>
      <c r="N150" s="224" t="s">
        <v>43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223</v>
      </c>
      <c r="AT150" s="227" t="s">
        <v>218</v>
      </c>
      <c r="AU150" s="227" t="s">
        <v>81</v>
      </c>
      <c r="AY150" s="20" t="s">
        <v>215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223</v>
      </c>
      <c r="BM150" s="227" t="s">
        <v>306</v>
      </c>
    </row>
    <row r="151" s="2" customFormat="1">
      <c r="A151" s="41"/>
      <c r="B151" s="42"/>
      <c r="C151" s="43"/>
      <c r="D151" s="229" t="s">
        <v>224</v>
      </c>
      <c r="E151" s="43"/>
      <c r="F151" s="230" t="s">
        <v>908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224</v>
      </c>
      <c r="AU151" s="20" t="s">
        <v>81</v>
      </c>
    </row>
    <row r="152" s="13" customFormat="1">
      <c r="A152" s="13"/>
      <c r="B152" s="234"/>
      <c r="C152" s="235"/>
      <c r="D152" s="236" t="s">
        <v>226</v>
      </c>
      <c r="E152" s="237" t="s">
        <v>19</v>
      </c>
      <c r="F152" s="238" t="s">
        <v>891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226</v>
      </c>
      <c r="AU152" s="244" t="s">
        <v>81</v>
      </c>
      <c r="AV152" s="13" t="s">
        <v>79</v>
      </c>
      <c r="AW152" s="13" t="s">
        <v>33</v>
      </c>
      <c r="AX152" s="13" t="s">
        <v>72</v>
      </c>
      <c r="AY152" s="244" t="s">
        <v>215</v>
      </c>
    </row>
    <row r="153" s="13" customFormat="1">
      <c r="A153" s="13"/>
      <c r="B153" s="234"/>
      <c r="C153" s="235"/>
      <c r="D153" s="236" t="s">
        <v>226</v>
      </c>
      <c r="E153" s="237" t="s">
        <v>19</v>
      </c>
      <c r="F153" s="238" t="s">
        <v>909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226</v>
      </c>
      <c r="AU153" s="244" t="s">
        <v>81</v>
      </c>
      <c r="AV153" s="13" t="s">
        <v>79</v>
      </c>
      <c r="AW153" s="13" t="s">
        <v>33</v>
      </c>
      <c r="AX153" s="13" t="s">
        <v>72</v>
      </c>
      <c r="AY153" s="244" t="s">
        <v>215</v>
      </c>
    </row>
    <row r="154" s="14" customFormat="1">
      <c r="A154" s="14"/>
      <c r="B154" s="245"/>
      <c r="C154" s="246"/>
      <c r="D154" s="236" t="s">
        <v>226</v>
      </c>
      <c r="E154" s="247" t="s">
        <v>19</v>
      </c>
      <c r="F154" s="248" t="s">
        <v>910</v>
      </c>
      <c r="G154" s="246"/>
      <c r="H154" s="249">
        <v>120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226</v>
      </c>
      <c r="AU154" s="255" t="s">
        <v>81</v>
      </c>
      <c r="AV154" s="14" t="s">
        <v>81</v>
      </c>
      <c r="AW154" s="14" t="s">
        <v>33</v>
      </c>
      <c r="AX154" s="14" t="s">
        <v>72</v>
      </c>
      <c r="AY154" s="255" t="s">
        <v>215</v>
      </c>
    </row>
    <row r="155" s="13" customFormat="1">
      <c r="A155" s="13"/>
      <c r="B155" s="234"/>
      <c r="C155" s="235"/>
      <c r="D155" s="236" t="s">
        <v>226</v>
      </c>
      <c r="E155" s="237" t="s">
        <v>19</v>
      </c>
      <c r="F155" s="238" t="s">
        <v>905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226</v>
      </c>
      <c r="AU155" s="244" t="s">
        <v>81</v>
      </c>
      <c r="AV155" s="13" t="s">
        <v>79</v>
      </c>
      <c r="AW155" s="13" t="s">
        <v>33</v>
      </c>
      <c r="AX155" s="13" t="s">
        <v>72</v>
      </c>
      <c r="AY155" s="244" t="s">
        <v>215</v>
      </c>
    </row>
    <row r="156" s="15" customFormat="1">
      <c r="A156" s="15"/>
      <c r="B156" s="256"/>
      <c r="C156" s="257"/>
      <c r="D156" s="236" t="s">
        <v>226</v>
      </c>
      <c r="E156" s="258" t="s">
        <v>19</v>
      </c>
      <c r="F156" s="259" t="s">
        <v>233</v>
      </c>
      <c r="G156" s="257"/>
      <c r="H156" s="260">
        <v>120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226</v>
      </c>
      <c r="AU156" s="266" t="s">
        <v>81</v>
      </c>
      <c r="AV156" s="15" t="s">
        <v>223</v>
      </c>
      <c r="AW156" s="15" t="s">
        <v>33</v>
      </c>
      <c r="AX156" s="15" t="s">
        <v>72</v>
      </c>
      <c r="AY156" s="266" t="s">
        <v>215</v>
      </c>
    </row>
    <row r="157" s="14" customFormat="1">
      <c r="A157" s="14"/>
      <c r="B157" s="245"/>
      <c r="C157" s="246"/>
      <c r="D157" s="236" t="s">
        <v>226</v>
      </c>
      <c r="E157" s="247" t="s">
        <v>19</v>
      </c>
      <c r="F157" s="248" t="s">
        <v>911</v>
      </c>
      <c r="G157" s="246"/>
      <c r="H157" s="249">
        <v>480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226</v>
      </c>
      <c r="AU157" s="255" t="s">
        <v>81</v>
      </c>
      <c r="AV157" s="14" t="s">
        <v>81</v>
      </c>
      <c r="AW157" s="14" t="s">
        <v>33</v>
      </c>
      <c r="AX157" s="14" t="s">
        <v>72</v>
      </c>
      <c r="AY157" s="255" t="s">
        <v>215</v>
      </c>
    </row>
    <row r="158" s="15" customFormat="1">
      <c r="A158" s="15"/>
      <c r="B158" s="256"/>
      <c r="C158" s="257"/>
      <c r="D158" s="236" t="s">
        <v>226</v>
      </c>
      <c r="E158" s="258" t="s">
        <v>19</v>
      </c>
      <c r="F158" s="259" t="s">
        <v>233</v>
      </c>
      <c r="G158" s="257"/>
      <c r="H158" s="260">
        <v>480</v>
      </c>
      <c r="I158" s="261"/>
      <c r="J158" s="257"/>
      <c r="K158" s="257"/>
      <c r="L158" s="262"/>
      <c r="M158" s="263"/>
      <c r="N158" s="264"/>
      <c r="O158" s="264"/>
      <c r="P158" s="264"/>
      <c r="Q158" s="264"/>
      <c r="R158" s="264"/>
      <c r="S158" s="264"/>
      <c r="T158" s="26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6" t="s">
        <v>226</v>
      </c>
      <c r="AU158" s="266" t="s">
        <v>81</v>
      </c>
      <c r="AV158" s="15" t="s">
        <v>223</v>
      </c>
      <c r="AW158" s="15" t="s">
        <v>33</v>
      </c>
      <c r="AX158" s="15" t="s">
        <v>79</v>
      </c>
      <c r="AY158" s="266" t="s">
        <v>215</v>
      </c>
    </row>
    <row r="159" s="2" customFormat="1" ht="16.5" customHeight="1">
      <c r="A159" s="41"/>
      <c r="B159" s="42"/>
      <c r="C159" s="281" t="s">
        <v>308</v>
      </c>
      <c r="D159" s="281" t="s">
        <v>412</v>
      </c>
      <c r="E159" s="282" t="s">
        <v>912</v>
      </c>
      <c r="F159" s="283" t="s">
        <v>913</v>
      </c>
      <c r="G159" s="284" t="s">
        <v>278</v>
      </c>
      <c r="H159" s="285">
        <v>0.61199999999999999</v>
      </c>
      <c r="I159" s="286"/>
      <c r="J159" s="287">
        <f>ROUND(I159*H159,2)</f>
        <v>0</v>
      </c>
      <c r="K159" s="283" t="s">
        <v>222</v>
      </c>
      <c r="L159" s="288"/>
      <c r="M159" s="289" t="s">
        <v>19</v>
      </c>
      <c r="N159" s="290" t="s">
        <v>43</v>
      </c>
      <c r="O159" s="87"/>
      <c r="P159" s="225">
        <f>O159*H159</f>
        <v>0</v>
      </c>
      <c r="Q159" s="225">
        <v>0.22</v>
      </c>
      <c r="R159" s="225">
        <f>Q159*H159</f>
        <v>0.13464000000000001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298</v>
      </c>
      <c r="AT159" s="227" t="s">
        <v>412</v>
      </c>
      <c r="AU159" s="227" t="s">
        <v>81</v>
      </c>
      <c r="AY159" s="20" t="s">
        <v>215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223</v>
      </c>
      <c r="BM159" s="227" t="s">
        <v>360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891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909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4" customFormat="1">
      <c r="A162" s="14"/>
      <c r="B162" s="245"/>
      <c r="C162" s="246"/>
      <c r="D162" s="236" t="s">
        <v>226</v>
      </c>
      <c r="E162" s="247" t="s">
        <v>19</v>
      </c>
      <c r="F162" s="248" t="s">
        <v>8</v>
      </c>
      <c r="G162" s="246"/>
      <c r="H162" s="249">
        <v>12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226</v>
      </c>
      <c r="AU162" s="255" t="s">
        <v>81</v>
      </c>
      <c r="AV162" s="14" t="s">
        <v>81</v>
      </c>
      <c r="AW162" s="14" t="s">
        <v>33</v>
      </c>
      <c r="AX162" s="14" t="s">
        <v>72</v>
      </c>
      <c r="AY162" s="255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286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5" customFormat="1">
      <c r="A164" s="15"/>
      <c r="B164" s="256"/>
      <c r="C164" s="257"/>
      <c r="D164" s="236" t="s">
        <v>226</v>
      </c>
      <c r="E164" s="258" t="s">
        <v>19</v>
      </c>
      <c r="F164" s="259" t="s">
        <v>233</v>
      </c>
      <c r="G164" s="257"/>
      <c r="H164" s="260">
        <v>12</v>
      </c>
      <c r="I164" s="261"/>
      <c r="J164" s="257"/>
      <c r="K164" s="257"/>
      <c r="L164" s="262"/>
      <c r="M164" s="263"/>
      <c r="N164" s="264"/>
      <c r="O164" s="264"/>
      <c r="P164" s="264"/>
      <c r="Q164" s="264"/>
      <c r="R164" s="264"/>
      <c r="S164" s="264"/>
      <c r="T164" s="26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6" t="s">
        <v>226</v>
      </c>
      <c r="AU164" s="266" t="s">
        <v>81</v>
      </c>
      <c r="AV164" s="15" t="s">
        <v>223</v>
      </c>
      <c r="AW164" s="15" t="s">
        <v>33</v>
      </c>
      <c r="AX164" s="15" t="s">
        <v>72</v>
      </c>
      <c r="AY164" s="266" t="s">
        <v>215</v>
      </c>
    </row>
    <row r="165" s="14" customFormat="1">
      <c r="A165" s="14"/>
      <c r="B165" s="245"/>
      <c r="C165" s="246"/>
      <c r="D165" s="236" t="s">
        <v>226</v>
      </c>
      <c r="E165" s="247" t="s">
        <v>19</v>
      </c>
      <c r="F165" s="248" t="s">
        <v>914</v>
      </c>
      <c r="G165" s="246"/>
      <c r="H165" s="249">
        <v>0.61199999999999999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226</v>
      </c>
      <c r="AU165" s="255" t="s">
        <v>81</v>
      </c>
      <c r="AV165" s="14" t="s">
        <v>81</v>
      </c>
      <c r="AW165" s="14" t="s">
        <v>33</v>
      </c>
      <c r="AX165" s="14" t="s">
        <v>72</v>
      </c>
      <c r="AY165" s="255" t="s">
        <v>215</v>
      </c>
    </row>
    <row r="166" s="15" customFormat="1">
      <c r="A166" s="15"/>
      <c r="B166" s="256"/>
      <c r="C166" s="257"/>
      <c r="D166" s="236" t="s">
        <v>226</v>
      </c>
      <c r="E166" s="258" t="s">
        <v>19</v>
      </c>
      <c r="F166" s="259" t="s">
        <v>233</v>
      </c>
      <c r="G166" s="257"/>
      <c r="H166" s="260">
        <v>0.61199999999999999</v>
      </c>
      <c r="I166" s="261"/>
      <c r="J166" s="257"/>
      <c r="K166" s="257"/>
      <c r="L166" s="262"/>
      <c r="M166" s="263"/>
      <c r="N166" s="264"/>
      <c r="O166" s="264"/>
      <c r="P166" s="264"/>
      <c r="Q166" s="264"/>
      <c r="R166" s="264"/>
      <c r="S166" s="264"/>
      <c r="T166" s="26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6" t="s">
        <v>226</v>
      </c>
      <c r="AU166" s="266" t="s">
        <v>81</v>
      </c>
      <c r="AV166" s="15" t="s">
        <v>223</v>
      </c>
      <c r="AW166" s="15" t="s">
        <v>33</v>
      </c>
      <c r="AX166" s="15" t="s">
        <v>79</v>
      </c>
      <c r="AY166" s="266" t="s">
        <v>215</v>
      </c>
    </row>
    <row r="167" s="2" customFormat="1" ht="37.8" customHeight="1">
      <c r="A167" s="41"/>
      <c r="B167" s="42"/>
      <c r="C167" s="216" t="s">
        <v>313</v>
      </c>
      <c r="D167" s="216" t="s">
        <v>218</v>
      </c>
      <c r="E167" s="217" t="s">
        <v>915</v>
      </c>
      <c r="F167" s="218" t="s">
        <v>916</v>
      </c>
      <c r="G167" s="219" t="s">
        <v>221</v>
      </c>
      <c r="H167" s="220">
        <v>120</v>
      </c>
      <c r="I167" s="221"/>
      <c r="J167" s="222">
        <f>ROUND(I167*H167,2)</f>
        <v>0</v>
      </c>
      <c r="K167" s="218" t="s">
        <v>222</v>
      </c>
      <c r="L167" s="47"/>
      <c r="M167" s="223" t="s">
        <v>19</v>
      </c>
      <c r="N167" s="224" t="s">
        <v>43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223</v>
      </c>
      <c r="AT167" s="227" t="s">
        <v>218</v>
      </c>
      <c r="AU167" s="227" t="s">
        <v>81</v>
      </c>
      <c r="AY167" s="20" t="s">
        <v>215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223</v>
      </c>
      <c r="BM167" s="227" t="s">
        <v>376</v>
      </c>
    </row>
    <row r="168" s="2" customFormat="1">
      <c r="A168" s="41"/>
      <c r="B168" s="42"/>
      <c r="C168" s="43"/>
      <c r="D168" s="229" t="s">
        <v>224</v>
      </c>
      <c r="E168" s="43"/>
      <c r="F168" s="230" t="s">
        <v>917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224</v>
      </c>
      <c r="AU168" s="20" t="s">
        <v>81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891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3" customFormat="1">
      <c r="A170" s="13"/>
      <c r="B170" s="234"/>
      <c r="C170" s="235"/>
      <c r="D170" s="236" t="s">
        <v>226</v>
      </c>
      <c r="E170" s="237" t="s">
        <v>19</v>
      </c>
      <c r="F170" s="238" t="s">
        <v>918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226</v>
      </c>
      <c r="AU170" s="244" t="s">
        <v>81</v>
      </c>
      <c r="AV170" s="13" t="s">
        <v>79</v>
      </c>
      <c r="AW170" s="13" t="s">
        <v>33</v>
      </c>
      <c r="AX170" s="13" t="s">
        <v>72</v>
      </c>
      <c r="AY170" s="244" t="s">
        <v>215</v>
      </c>
    </row>
    <row r="171" s="14" customFormat="1">
      <c r="A171" s="14"/>
      <c r="B171" s="245"/>
      <c r="C171" s="246"/>
      <c r="D171" s="236" t="s">
        <v>226</v>
      </c>
      <c r="E171" s="247" t="s">
        <v>19</v>
      </c>
      <c r="F171" s="248" t="s">
        <v>910</v>
      </c>
      <c r="G171" s="246"/>
      <c r="H171" s="249">
        <v>120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226</v>
      </c>
      <c r="AU171" s="255" t="s">
        <v>81</v>
      </c>
      <c r="AV171" s="14" t="s">
        <v>81</v>
      </c>
      <c r="AW171" s="14" t="s">
        <v>33</v>
      </c>
      <c r="AX171" s="14" t="s">
        <v>72</v>
      </c>
      <c r="AY171" s="255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919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5" customFormat="1">
      <c r="A173" s="15"/>
      <c r="B173" s="256"/>
      <c r="C173" s="257"/>
      <c r="D173" s="236" t="s">
        <v>226</v>
      </c>
      <c r="E173" s="258" t="s">
        <v>19</v>
      </c>
      <c r="F173" s="259" t="s">
        <v>233</v>
      </c>
      <c r="G173" s="257"/>
      <c r="H173" s="260">
        <v>120</v>
      </c>
      <c r="I173" s="261"/>
      <c r="J173" s="257"/>
      <c r="K173" s="257"/>
      <c r="L173" s="262"/>
      <c r="M173" s="263"/>
      <c r="N173" s="264"/>
      <c r="O173" s="264"/>
      <c r="P173" s="264"/>
      <c r="Q173" s="264"/>
      <c r="R173" s="264"/>
      <c r="S173" s="264"/>
      <c r="T173" s="26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6" t="s">
        <v>226</v>
      </c>
      <c r="AU173" s="266" t="s">
        <v>81</v>
      </c>
      <c r="AV173" s="15" t="s">
        <v>223</v>
      </c>
      <c r="AW173" s="15" t="s">
        <v>33</v>
      </c>
      <c r="AX173" s="15" t="s">
        <v>79</v>
      </c>
      <c r="AY173" s="266" t="s">
        <v>215</v>
      </c>
    </row>
    <row r="174" s="2" customFormat="1" ht="16.5" customHeight="1">
      <c r="A174" s="41"/>
      <c r="B174" s="42"/>
      <c r="C174" s="281" t="s">
        <v>216</v>
      </c>
      <c r="D174" s="281" t="s">
        <v>412</v>
      </c>
      <c r="E174" s="282" t="s">
        <v>920</v>
      </c>
      <c r="F174" s="283" t="s">
        <v>921</v>
      </c>
      <c r="G174" s="284" t="s">
        <v>922</v>
      </c>
      <c r="H174" s="285">
        <v>2.3999999999999999</v>
      </c>
      <c r="I174" s="286"/>
      <c r="J174" s="287">
        <f>ROUND(I174*H174,2)</f>
        <v>0</v>
      </c>
      <c r="K174" s="283" t="s">
        <v>222</v>
      </c>
      <c r="L174" s="288"/>
      <c r="M174" s="289" t="s">
        <v>19</v>
      </c>
      <c r="N174" s="290" t="s">
        <v>43</v>
      </c>
      <c r="O174" s="87"/>
      <c r="P174" s="225">
        <f>O174*H174</f>
        <v>0</v>
      </c>
      <c r="Q174" s="225">
        <v>0.001</v>
      </c>
      <c r="R174" s="225">
        <f>Q174*H174</f>
        <v>0.0023999999999999998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298</v>
      </c>
      <c r="AT174" s="227" t="s">
        <v>412</v>
      </c>
      <c r="AU174" s="227" t="s">
        <v>81</v>
      </c>
      <c r="AY174" s="20" t="s">
        <v>215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223</v>
      </c>
      <c r="BM174" s="227" t="s">
        <v>596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891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918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4" customFormat="1">
      <c r="A177" s="14"/>
      <c r="B177" s="245"/>
      <c r="C177" s="246"/>
      <c r="D177" s="236" t="s">
        <v>226</v>
      </c>
      <c r="E177" s="247" t="s">
        <v>19</v>
      </c>
      <c r="F177" s="248" t="s">
        <v>910</v>
      </c>
      <c r="G177" s="246"/>
      <c r="H177" s="249">
        <v>120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226</v>
      </c>
      <c r="AU177" s="255" t="s">
        <v>81</v>
      </c>
      <c r="AV177" s="14" t="s">
        <v>81</v>
      </c>
      <c r="AW177" s="14" t="s">
        <v>33</v>
      </c>
      <c r="AX177" s="14" t="s">
        <v>72</v>
      </c>
      <c r="AY177" s="255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919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5" customFormat="1">
      <c r="A179" s="15"/>
      <c r="B179" s="256"/>
      <c r="C179" s="257"/>
      <c r="D179" s="236" t="s">
        <v>226</v>
      </c>
      <c r="E179" s="258" t="s">
        <v>19</v>
      </c>
      <c r="F179" s="259" t="s">
        <v>233</v>
      </c>
      <c r="G179" s="257"/>
      <c r="H179" s="260">
        <v>120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226</v>
      </c>
      <c r="AU179" s="266" t="s">
        <v>81</v>
      </c>
      <c r="AV179" s="15" t="s">
        <v>223</v>
      </c>
      <c r="AW179" s="15" t="s">
        <v>33</v>
      </c>
      <c r="AX179" s="15" t="s">
        <v>72</v>
      </c>
      <c r="AY179" s="266" t="s">
        <v>215</v>
      </c>
    </row>
    <row r="180" s="14" customFormat="1">
      <c r="A180" s="14"/>
      <c r="B180" s="245"/>
      <c r="C180" s="246"/>
      <c r="D180" s="236" t="s">
        <v>226</v>
      </c>
      <c r="E180" s="247" t="s">
        <v>19</v>
      </c>
      <c r="F180" s="248" t="s">
        <v>923</v>
      </c>
      <c r="G180" s="246"/>
      <c r="H180" s="249">
        <v>2.3999999999999999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226</v>
      </c>
      <c r="AU180" s="255" t="s">
        <v>81</v>
      </c>
      <c r="AV180" s="14" t="s">
        <v>81</v>
      </c>
      <c r="AW180" s="14" t="s">
        <v>33</v>
      </c>
      <c r="AX180" s="14" t="s">
        <v>72</v>
      </c>
      <c r="AY180" s="255" t="s">
        <v>215</v>
      </c>
    </row>
    <row r="181" s="15" customFormat="1">
      <c r="A181" s="15"/>
      <c r="B181" s="256"/>
      <c r="C181" s="257"/>
      <c r="D181" s="236" t="s">
        <v>226</v>
      </c>
      <c r="E181" s="258" t="s">
        <v>19</v>
      </c>
      <c r="F181" s="259" t="s">
        <v>233</v>
      </c>
      <c r="G181" s="257"/>
      <c r="H181" s="260">
        <v>2.3999999999999999</v>
      </c>
      <c r="I181" s="261"/>
      <c r="J181" s="257"/>
      <c r="K181" s="257"/>
      <c r="L181" s="262"/>
      <c r="M181" s="263"/>
      <c r="N181" s="264"/>
      <c r="O181" s="264"/>
      <c r="P181" s="264"/>
      <c r="Q181" s="264"/>
      <c r="R181" s="264"/>
      <c r="S181" s="264"/>
      <c r="T181" s="26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6" t="s">
        <v>226</v>
      </c>
      <c r="AU181" s="266" t="s">
        <v>81</v>
      </c>
      <c r="AV181" s="15" t="s">
        <v>223</v>
      </c>
      <c r="AW181" s="15" t="s">
        <v>33</v>
      </c>
      <c r="AX181" s="15" t="s">
        <v>79</v>
      </c>
      <c r="AY181" s="266" t="s">
        <v>215</v>
      </c>
    </row>
    <row r="182" s="2" customFormat="1" ht="24.15" customHeight="1">
      <c r="A182" s="41"/>
      <c r="B182" s="42"/>
      <c r="C182" s="216" t="s">
        <v>8</v>
      </c>
      <c r="D182" s="216" t="s">
        <v>218</v>
      </c>
      <c r="E182" s="217" t="s">
        <v>924</v>
      </c>
      <c r="F182" s="218" t="s">
        <v>925</v>
      </c>
      <c r="G182" s="219" t="s">
        <v>221</v>
      </c>
      <c r="H182" s="220">
        <v>120</v>
      </c>
      <c r="I182" s="221"/>
      <c r="J182" s="222">
        <f>ROUND(I182*H182,2)</f>
        <v>0</v>
      </c>
      <c r="K182" s="218" t="s">
        <v>222</v>
      </c>
      <c r="L182" s="47"/>
      <c r="M182" s="223" t="s">
        <v>19</v>
      </c>
      <c r="N182" s="224" t="s">
        <v>43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223</v>
      </c>
      <c r="AT182" s="227" t="s">
        <v>218</v>
      </c>
      <c r="AU182" s="227" t="s">
        <v>81</v>
      </c>
      <c r="AY182" s="20" t="s">
        <v>215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223</v>
      </c>
      <c r="BM182" s="227" t="s">
        <v>449</v>
      </c>
    </row>
    <row r="183" s="2" customFormat="1">
      <c r="A183" s="41"/>
      <c r="B183" s="42"/>
      <c r="C183" s="43"/>
      <c r="D183" s="229" t="s">
        <v>224</v>
      </c>
      <c r="E183" s="43"/>
      <c r="F183" s="230" t="s">
        <v>926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224</v>
      </c>
      <c r="AU183" s="20" t="s">
        <v>81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891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918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4" customFormat="1">
      <c r="A186" s="14"/>
      <c r="B186" s="245"/>
      <c r="C186" s="246"/>
      <c r="D186" s="236" t="s">
        <v>226</v>
      </c>
      <c r="E186" s="247" t="s">
        <v>19</v>
      </c>
      <c r="F186" s="248" t="s">
        <v>910</v>
      </c>
      <c r="G186" s="246"/>
      <c r="H186" s="249">
        <v>120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226</v>
      </c>
      <c r="AU186" s="255" t="s">
        <v>81</v>
      </c>
      <c r="AV186" s="14" t="s">
        <v>81</v>
      </c>
      <c r="AW186" s="14" t="s">
        <v>33</v>
      </c>
      <c r="AX186" s="14" t="s">
        <v>72</v>
      </c>
      <c r="AY186" s="255" t="s">
        <v>215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919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5" customFormat="1">
      <c r="A188" s="15"/>
      <c r="B188" s="256"/>
      <c r="C188" s="257"/>
      <c r="D188" s="236" t="s">
        <v>226</v>
      </c>
      <c r="E188" s="258" t="s">
        <v>19</v>
      </c>
      <c r="F188" s="259" t="s">
        <v>233</v>
      </c>
      <c r="G188" s="257"/>
      <c r="H188" s="260">
        <v>120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226</v>
      </c>
      <c r="AU188" s="266" t="s">
        <v>81</v>
      </c>
      <c r="AV188" s="15" t="s">
        <v>223</v>
      </c>
      <c r="AW188" s="15" t="s">
        <v>33</v>
      </c>
      <c r="AX188" s="15" t="s">
        <v>79</v>
      </c>
      <c r="AY188" s="266" t="s">
        <v>215</v>
      </c>
    </row>
    <row r="189" s="2" customFormat="1" ht="24.15" customHeight="1">
      <c r="A189" s="41"/>
      <c r="B189" s="42"/>
      <c r="C189" s="216" t="s">
        <v>328</v>
      </c>
      <c r="D189" s="216" t="s">
        <v>218</v>
      </c>
      <c r="E189" s="217" t="s">
        <v>927</v>
      </c>
      <c r="F189" s="218" t="s">
        <v>928</v>
      </c>
      <c r="G189" s="219" t="s">
        <v>221</v>
      </c>
      <c r="H189" s="220">
        <v>120</v>
      </c>
      <c r="I189" s="221"/>
      <c r="J189" s="222">
        <f>ROUND(I189*H189,2)</f>
        <v>0</v>
      </c>
      <c r="K189" s="218" t="s">
        <v>222</v>
      </c>
      <c r="L189" s="47"/>
      <c r="M189" s="223" t="s">
        <v>19</v>
      </c>
      <c r="N189" s="224" t="s">
        <v>43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223</v>
      </c>
      <c r="AT189" s="227" t="s">
        <v>218</v>
      </c>
      <c r="AU189" s="227" t="s">
        <v>81</v>
      </c>
      <c r="AY189" s="20" t="s">
        <v>215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223</v>
      </c>
      <c r="BM189" s="227" t="s">
        <v>459</v>
      </c>
    </row>
    <row r="190" s="2" customFormat="1">
      <c r="A190" s="41"/>
      <c r="B190" s="42"/>
      <c r="C190" s="43"/>
      <c r="D190" s="229" t="s">
        <v>224</v>
      </c>
      <c r="E190" s="43"/>
      <c r="F190" s="230" t="s">
        <v>929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224</v>
      </c>
      <c r="AU190" s="20" t="s">
        <v>81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891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3" customFormat="1">
      <c r="A192" s="13"/>
      <c r="B192" s="234"/>
      <c r="C192" s="235"/>
      <c r="D192" s="236" t="s">
        <v>226</v>
      </c>
      <c r="E192" s="237" t="s">
        <v>19</v>
      </c>
      <c r="F192" s="238" t="s">
        <v>918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226</v>
      </c>
      <c r="AU192" s="244" t="s">
        <v>81</v>
      </c>
      <c r="AV192" s="13" t="s">
        <v>79</v>
      </c>
      <c r="AW192" s="13" t="s">
        <v>33</v>
      </c>
      <c r="AX192" s="13" t="s">
        <v>72</v>
      </c>
      <c r="AY192" s="244" t="s">
        <v>215</v>
      </c>
    </row>
    <row r="193" s="14" customFormat="1">
      <c r="A193" s="14"/>
      <c r="B193" s="245"/>
      <c r="C193" s="246"/>
      <c r="D193" s="236" t="s">
        <v>226</v>
      </c>
      <c r="E193" s="247" t="s">
        <v>19</v>
      </c>
      <c r="F193" s="248" t="s">
        <v>910</v>
      </c>
      <c r="G193" s="246"/>
      <c r="H193" s="249">
        <v>120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226</v>
      </c>
      <c r="AU193" s="255" t="s">
        <v>81</v>
      </c>
      <c r="AV193" s="14" t="s">
        <v>81</v>
      </c>
      <c r="AW193" s="14" t="s">
        <v>33</v>
      </c>
      <c r="AX193" s="14" t="s">
        <v>72</v>
      </c>
      <c r="AY193" s="255" t="s">
        <v>215</v>
      </c>
    </row>
    <row r="194" s="13" customFormat="1">
      <c r="A194" s="13"/>
      <c r="B194" s="234"/>
      <c r="C194" s="235"/>
      <c r="D194" s="236" t="s">
        <v>226</v>
      </c>
      <c r="E194" s="237" t="s">
        <v>19</v>
      </c>
      <c r="F194" s="238" t="s">
        <v>919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226</v>
      </c>
      <c r="AU194" s="244" t="s">
        <v>81</v>
      </c>
      <c r="AV194" s="13" t="s">
        <v>79</v>
      </c>
      <c r="AW194" s="13" t="s">
        <v>33</v>
      </c>
      <c r="AX194" s="13" t="s">
        <v>72</v>
      </c>
      <c r="AY194" s="244" t="s">
        <v>215</v>
      </c>
    </row>
    <row r="195" s="15" customFormat="1">
      <c r="A195" s="15"/>
      <c r="B195" s="256"/>
      <c r="C195" s="257"/>
      <c r="D195" s="236" t="s">
        <v>226</v>
      </c>
      <c r="E195" s="258" t="s">
        <v>19</v>
      </c>
      <c r="F195" s="259" t="s">
        <v>233</v>
      </c>
      <c r="G195" s="257"/>
      <c r="H195" s="260">
        <v>120</v>
      </c>
      <c r="I195" s="261"/>
      <c r="J195" s="257"/>
      <c r="K195" s="257"/>
      <c r="L195" s="262"/>
      <c r="M195" s="263"/>
      <c r="N195" s="264"/>
      <c r="O195" s="264"/>
      <c r="P195" s="264"/>
      <c r="Q195" s="264"/>
      <c r="R195" s="264"/>
      <c r="S195" s="264"/>
      <c r="T195" s="26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6" t="s">
        <v>226</v>
      </c>
      <c r="AU195" s="266" t="s">
        <v>81</v>
      </c>
      <c r="AV195" s="15" t="s">
        <v>223</v>
      </c>
      <c r="AW195" s="15" t="s">
        <v>33</v>
      </c>
      <c r="AX195" s="15" t="s">
        <v>79</v>
      </c>
      <c r="AY195" s="266" t="s">
        <v>215</v>
      </c>
    </row>
    <row r="196" s="2" customFormat="1" ht="44.25" customHeight="1">
      <c r="A196" s="41"/>
      <c r="B196" s="42"/>
      <c r="C196" s="216" t="s">
        <v>337</v>
      </c>
      <c r="D196" s="216" t="s">
        <v>218</v>
      </c>
      <c r="E196" s="217" t="s">
        <v>436</v>
      </c>
      <c r="F196" s="218" t="s">
        <v>437</v>
      </c>
      <c r="G196" s="219" t="s">
        <v>331</v>
      </c>
      <c r="H196" s="220">
        <v>30.113</v>
      </c>
      <c r="I196" s="221"/>
      <c r="J196" s="222">
        <f>ROUND(I196*H196,2)</f>
        <v>0</v>
      </c>
      <c r="K196" s="218" t="s">
        <v>222</v>
      </c>
      <c r="L196" s="47"/>
      <c r="M196" s="223" t="s">
        <v>19</v>
      </c>
      <c r="N196" s="224" t="s">
        <v>43</v>
      </c>
      <c r="O196" s="87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223</v>
      </c>
      <c r="AT196" s="227" t="s">
        <v>218</v>
      </c>
      <c r="AU196" s="227" t="s">
        <v>81</v>
      </c>
      <c r="AY196" s="20" t="s">
        <v>215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20" t="s">
        <v>79</v>
      </c>
      <c r="BK196" s="228">
        <f>ROUND(I196*H196,2)</f>
        <v>0</v>
      </c>
      <c r="BL196" s="20" t="s">
        <v>223</v>
      </c>
      <c r="BM196" s="227" t="s">
        <v>340</v>
      </c>
    </row>
    <row r="197" s="2" customFormat="1">
      <c r="A197" s="41"/>
      <c r="B197" s="42"/>
      <c r="C197" s="43"/>
      <c r="D197" s="229" t="s">
        <v>224</v>
      </c>
      <c r="E197" s="43"/>
      <c r="F197" s="230" t="s">
        <v>438</v>
      </c>
      <c r="G197" s="43"/>
      <c r="H197" s="43"/>
      <c r="I197" s="231"/>
      <c r="J197" s="43"/>
      <c r="K197" s="43"/>
      <c r="L197" s="47"/>
      <c r="M197" s="232"/>
      <c r="N197" s="233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224</v>
      </c>
      <c r="AU197" s="20" t="s">
        <v>81</v>
      </c>
    </row>
    <row r="198" s="14" customFormat="1">
      <c r="A198" s="14"/>
      <c r="B198" s="245"/>
      <c r="C198" s="246"/>
      <c r="D198" s="236" t="s">
        <v>226</v>
      </c>
      <c r="E198" s="247" t="s">
        <v>19</v>
      </c>
      <c r="F198" s="248" t="s">
        <v>930</v>
      </c>
      <c r="G198" s="246"/>
      <c r="H198" s="249">
        <v>30.113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226</v>
      </c>
      <c r="AU198" s="255" t="s">
        <v>81</v>
      </c>
      <c r="AV198" s="14" t="s">
        <v>81</v>
      </c>
      <c r="AW198" s="14" t="s">
        <v>33</v>
      </c>
      <c r="AX198" s="14" t="s">
        <v>72</v>
      </c>
      <c r="AY198" s="255" t="s">
        <v>215</v>
      </c>
    </row>
    <row r="199" s="15" customFormat="1">
      <c r="A199" s="15"/>
      <c r="B199" s="256"/>
      <c r="C199" s="257"/>
      <c r="D199" s="236" t="s">
        <v>226</v>
      </c>
      <c r="E199" s="258" t="s">
        <v>19</v>
      </c>
      <c r="F199" s="259" t="s">
        <v>233</v>
      </c>
      <c r="G199" s="257"/>
      <c r="H199" s="260">
        <v>30.113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226</v>
      </c>
      <c r="AU199" s="266" t="s">
        <v>81</v>
      </c>
      <c r="AV199" s="15" t="s">
        <v>223</v>
      </c>
      <c r="AW199" s="15" t="s">
        <v>33</v>
      </c>
      <c r="AX199" s="15" t="s">
        <v>79</v>
      </c>
      <c r="AY199" s="266" t="s">
        <v>215</v>
      </c>
    </row>
    <row r="200" s="2" customFormat="1" ht="37.8" customHeight="1">
      <c r="A200" s="41"/>
      <c r="B200" s="42"/>
      <c r="C200" s="216" t="s">
        <v>342</v>
      </c>
      <c r="D200" s="216" t="s">
        <v>218</v>
      </c>
      <c r="E200" s="217" t="s">
        <v>931</v>
      </c>
      <c r="F200" s="218" t="s">
        <v>932</v>
      </c>
      <c r="G200" s="219" t="s">
        <v>331</v>
      </c>
      <c r="H200" s="220">
        <v>0.13700000000000001</v>
      </c>
      <c r="I200" s="221"/>
      <c r="J200" s="222">
        <f>ROUND(I200*H200,2)</f>
        <v>0</v>
      </c>
      <c r="K200" s="218" t="s">
        <v>222</v>
      </c>
      <c r="L200" s="47"/>
      <c r="M200" s="223" t="s">
        <v>19</v>
      </c>
      <c r="N200" s="224" t="s">
        <v>43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223</v>
      </c>
      <c r="AT200" s="227" t="s">
        <v>218</v>
      </c>
      <c r="AU200" s="227" t="s">
        <v>81</v>
      </c>
      <c r="AY200" s="20" t="s">
        <v>215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223</v>
      </c>
      <c r="BM200" s="227" t="s">
        <v>345</v>
      </c>
    </row>
    <row r="201" s="2" customFormat="1">
      <c r="A201" s="41"/>
      <c r="B201" s="42"/>
      <c r="C201" s="43"/>
      <c r="D201" s="229" t="s">
        <v>224</v>
      </c>
      <c r="E201" s="43"/>
      <c r="F201" s="230" t="s">
        <v>933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224</v>
      </c>
      <c r="AU201" s="20" t="s">
        <v>81</v>
      </c>
    </row>
    <row r="202" s="14" customFormat="1">
      <c r="A202" s="14"/>
      <c r="B202" s="245"/>
      <c r="C202" s="246"/>
      <c r="D202" s="236" t="s">
        <v>226</v>
      </c>
      <c r="E202" s="247" t="s">
        <v>19</v>
      </c>
      <c r="F202" s="248" t="s">
        <v>934</v>
      </c>
      <c r="G202" s="246"/>
      <c r="H202" s="249">
        <v>0.13700000000000001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226</v>
      </c>
      <c r="AU202" s="255" t="s">
        <v>81</v>
      </c>
      <c r="AV202" s="14" t="s">
        <v>81</v>
      </c>
      <c r="AW202" s="14" t="s">
        <v>33</v>
      </c>
      <c r="AX202" s="14" t="s">
        <v>72</v>
      </c>
      <c r="AY202" s="255" t="s">
        <v>215</v>
      </c>
    </row>
    <row r="203" s="15" customFormat="1">
      <c r="A203" s="15"/>
      <c r="B203" s="256"/>
      <c r="C203" s="257"/>
      <c r="D203" s="236" t="s">
        <v>226</v>
      </c>
      <c r="E203" s="258" t="s">
        <v>19</v>
      </c>
      <c r="F203" s="259" t="s">
        <v>233</v>
      </c>
      <c r="G203" s="257"/>
      <c r="H203" s="260">
        <v>0.13700000000000001</v>
      </c>
      <c r="I203" s="261"/>
      <c r="J203" s="257"/>
      <c r="K203" s="257"/>
      <c r="L203" s="262"/>
      <c r="M203" s="263"/>
      <c r="N203" s="264"/>
      <c r="O203" s="264"/>
      <c r="P203" s="264"/>
      <c r="Q203" s="264"/>
      <c r="R203" s="264"/>
      <c r="S203" s="264"/>
      <c r="T203" s="26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6" t="s">
        <v>226</v>
      </c>
      <c r="AU203" s="266" t="s">
        <v>81</v>
      </c>
      <c r="AV203" s="15" t="s">
        <v>223</v>
      </c>
      <c r="AW203" s="15" t="s">
        <v>33</v>
      </c>
      <c r="AX203" s="15" t="s">
        <v>79</v>
      </c>
      <c r="AY203" s="266" t="s">
        <v>215</v>
      </c>
    </row>
    <row r="204" s="12" customFormat="1" ht="22.8" customHeight="1">
      <c r="A204" s="12"/>
      <c r="B204" s="200"/>
      <c r="C204" s="201"/>
      <c r="D204" s="202" t="s">
        <v>71</v>
      </c>
      <c r="E204" s="214" t="s">
        <v>773</v>
      </c>
      <c r="F204" s="214" t="s">
        <v>935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SUM(P205:P231)</f>
        <v>0</v>
      </c>
      <c r="Q204" s="208"/>
      <c r="R204" s="209">
        <f>SUM(R205:R231)</f>
        <v>15.879000000000001</v>
      </c>
      <c r="S204" s="208"/>
      <c r="T204" s="210">
        <f>SUM(T205:T231)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71</v>
      </c>
      <c r="AU204" s="212" t="s">
        <v>79</v>
      </c>
      <c r="AY204" s="211" t="s">
        <v>215</v>
      </c>
      <c r="BK204" s="213">
        <f>SUM(BK205:BK231)</f>
        <v>0</v>
      </c>
    </row>
    <row r="205" s="2" customFormat="1" ht="49.05" customHeight="1">
      <c r="A205" s="41"/>
      <c r="B205" s="42"/>
      <c r="C205" s="216" t="s">
        <v>306</v>
      </c>
      <c r="D205" s="216" t="s">
        <v>218</v>
      </c>
      <c r="E205" s="217" t="s">
        <v>551</v>
      </c>
      <c r="F205" s="218" t="s">
        <v>552</v>
      </c>
      <c r="G205" s="219" t="s">
        <v>259</v>
      </c>
      <c r="H205" s="220">
        <v>67</v>
      </c>
      <c r="I205" s="221"/>
      <c r="J205" s="222">
        <f>ROUND(I205*H205,2)</f>
        <v>0</v>
      </c>
      <c r="K205" s="218" t="s">
        <v>222</v>
      </c>
      <c r="L205" s="47"/>
      <c r="M205" s="223" t="s">
        <v>19</v>
      </c>
      <c r="N205" s="224" t="s">
        <v>43</v>
      </c>
      <c r="O205" s="87"/>
      <c r="P205" s="225">
        <f>O205*H205</f>
        <v>0</v>
      </c>
      <c r="Q205" s="225">
        <v>0.15540000000000001</v>
      </c>
      <c r="R205" s="225">
        <f>Q205*H205</f>
        <v>10.411800000000001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223</v>
      </c>
      <c r="AT205" s="227" t="s">
        <v>218</v>
      </c>
      <c r="AU205" s="227" t="s">
        <v>81</v>
      </c>
      <c r="AY205" s="20" t="s">
        <v>215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223</v>
      </c>
      <c r="BM205" s="227" t="s">
        <v>350</v>
      </c>
    </row>
    <row r="206" s="2" customFormat="1">
      <c r="A206" s="41"/>
      <c r="B206" s="42"/>
      <c r="C206" s="43"/>
      <c r="D206" s="229" t="s">
        <v>224</v>
      </c>
      <c r="E206" s="43"/>
      <c r="F206" s="230" t="s">
        <v>553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224</v>
      </c>
      <c r="AU206" s="20" t="s">
        <v>81</v>
      </c>
    </row>
    <row r="207" s="13" customFormat="1">
      <c r="A207" s="13"/>
      <c r="B207" s="234"/>
      <c r="C207" s="235"/>
      <c r="D207" s="236" t="s">
        <v>226</v>
      </c>
      <c r="E207" s="237" t="s">
        <v>19</v>
      </c>
      <c r="F207" s="238" t="s">
        <v>556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226</v>
      </c>
      <c r="AU207" s="244" t="s">
        <v>81</v>
      </c>
      <c r="AV207" s="13" t="s">
        <v>79</v>
      </c>
      <c r="AW207" s="13" t="s">
        <v>33</v>
      </c>
      <c r="AX207" s="13" t="s">
        <v>72</v>
      </c>
      <c r="AY207" s="244" t="s">
        <v>215</v>
      </c>
    </row>
    <row r="208" s="13" customFormat="1">
      <c r="A208" s="13"/>
      <c r="B208" s="234"/>
      <c r="C208" s="235"/>
      <c r="D208" s="236" t="s">
        <v>226</v>
      </c>
      <c r="E208" s="237" t="s">
        <v>19</v>
      </c>
      <c r="F208" s="238" t="s">
        <v>936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226</v>
      </c>
      <c r="AU208" s="244" t="s">
        <v>81</v>
      </c>
      <c r="AV208" s="13" t="s">
        <v>79</v>
      </c>
      <c r="AW208" s="13" t="s">
        <v>33</v>
      </c>
      <c r="AX208" s="13" t="s">
        <v>72</v>
      </c>
      <c r="AY208" s="244" t="s">
        <v>215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937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3" customFormat="1">
      <c r="A210" s="13"/>
      <c r="B210" s="234"/>
      <c r="C210" s="235"/>
      <c r="D210" s="236" t="s">
        <v>226</v>
      </c>
      <c r="E210" s="237" t="s">
        <v>19</v>
      </c>
      <c r="F210" s="238" t="s">
        <v>938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226</v>
      </c>
      <c r="AU210" s="244" t="s">
        <v>81</v>
      </c>
      <c r="AV210" s="13" t="s">
        <v>79</v>
      </c>
      <c r="AW210" s="13" t="s">
        <v>33</v>
      </c>
      <c r="AX210" s="13" t="s">
        <v>72</v>
      </c>
      <c r="AY210" s="244" t="s">
        <v>215</v>
      </c>
    </row>
    <row r="211" s="14" customFormat="1">
      <c r="A211" s="14"/>
      <c r="B211" s="245"/>
      <c r="C211" s="246"/>
      <c r="D211" s="236" t="s">
        <v>226</v>
      </c>
      <c r="E211" s="247" t="s">
        <v>19</v>
      </c>
      <c r="F211" s="248" t="s">
        <v>354</v>
      </c>
      <c r="G211" s="246"/>
      <c r="H211" s="249">
        <v>34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226</v>
      </c>
      <c r="AU211" s="255" t="s">
        <v>81</v>
      </c>
      <c r="AV211" s="14" t="s">
        <v>81</v>
      </c>
      <c r="AW211" s="14" t="s">
        <v>33</v>
      </c>
      <c r="AX211" s="14" t="s">
        <v>72</v>
      </c>
      <c r="AY211" s="255" t="s">
        <v>215</v>
      </c>
    </row>
    <row r="212" s="13" customFormat="1">
      <c r="A212" s="13"/>
      <c r="B212" s="234"/>
      <c r="C212" s="235"/>
      <c r="D212" s="236" t="s">
        <v>226</v>
      </c>
      <c r="E212" s="237" t="s">
        <v>19</v>
      </c>
      <c r="F212" s="238" t="s">
        <v>937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226</v>
      </c>
      <c r="AU212" s="244" t="s">
        <v>81</v>
      </c>
      <c r="AV212" s="13" t="s">
        <v>79</v>
      </c>
      <c r="AW212" s="13" t="s">
        <v>33</v>
      </c>
      <c r="AX212" s="13" t="s">
        <v>72</v>
      </c>
      <c r="AY212" s="244" t="s">
        <v>215</v>
      </c>
    </row>
    <row r="213" s="13" customFormat="1">
      <c r="A213" s="13"/>
      <c r="B213" s="234"/>
      <c r="C213" s="235"/>
      <c r="D213" s="236" t="s">
        <v>226</v>
      </c>
      <c r="E213" s="237" t="s">
        <v>19</v>
      </c>
      <c r="F213" s="238" t="s">
        <v>939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226</v>
      </c>
      <c r="AU213" s="244" t="s">
        <v>81</v>
      </c>
      <c r="AV213" s="13" t="s">
        <v>79</v>
      </c>
      <c r="AW213" s="13" t="s">
        <v>33</v>
      </c>
      <c r="AX213" s="13" t="s">
        <v>72</v>
      </c>
      <c r="AY213" s="244" t="s">
        <v>215</v>
      </c>
    </row>
    <row r="214" s="14" customFormat="1">
      <c r="A214" s="14"/>
      <c r="B214" s="245"/>
      <c r="C214" s="246"/>
      <c r="D214" s="236" t="s">
        <v>226</v>
      </c>
      <c r="E214" s="247" t="s">
        <v>19</v>
      </c>
      <c r="F214" s="248" t="s">
        <v>470</v>
      </c>
      <c r="G214" s="246"/>
      <c r="H214" s="249">
        <v>33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226</v>
      </c>
      <c r="AU214" s="255" t="s">
        <v>81</v>
      </c>
      <c r="AV214" s="14" t="s">
        <v>81</v>
      </c>
      <c r="AW214" s="14" t="s">
        <v>33</v>
      </c>
      <c r="AX214" s="14" t="s">
        <v>72</v>
      </c>
      <c r="AY214" s="255" t="s">
        <v>215</v>
      </c>
    </row>
    <row r="215" s="15" customFormat="1">
      <c r="A215" s="15"/>
      <c r="B215" s="256"/>
      <c r="C215" s="257"/>
      <c r="D215" s="236" t="s">
        <v>226</v>
      </c>
      <c r="E215" s="258" t="s">
        <v>19</v>
      </c>
      <c r="F215" s="259" t="s">
        <v>233</v>
      </c>
      <c r="G215" s="257"/>
      <c r="H215" s="260">
        <v>67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226</v>
      </c>
      <c r="AU215" s="266" t="s">
        <v>81</v>
      </c>
      <c r="AV215" s="15" t="s">
        <v>223</v>
      </c>
      <c r="AW215" s="15" t="s">
        <v>33</v>
      </c>
      <c r="AX215" s="15" t="s">
        <v>79</v>
      </c>
      <c r="AY215" s="266" t="s">
        <v>215</v>
      </c>
    </row>
    <row r="216" s="2" customFormat="1" ht="16.5" customHeight="1">
      <c r="A216" s="41"/>
      <c r="B216" s="42"/>
      <c r="C216" s="281" t="s">
        <v>322</v>
      </c>
      <c r="D216" s="281" t="s">
        <v>412</v>
      </c>
      <c r="E216" s="282" t="s">
        <v>554</v>
      </c>
      <c r="F216" s="283" t="s">
        <v>555</v>
      </c>
      <c r="G216" s="284" t="s">
        <v>259</v>
      </c>
      <c r="H216" s="285">
        <v>68.340000000000003</v>
      </c>
      <c r="I216" s="286"/>
      <c r="J216" s="287">
        <f>ROUND(I216*H216,2)</f>
        <v>0</v>
      </c>
      <c r="K216" s="283" t="s">
        <v>222</v>
      </c>
      <c r="L216" s="288"/>
      <c r="M216" s="289" t="s">
        <v>19</v>
      </c>
      <c r="N216" s="290" t="s">
        <v>43</v>
      </c>
      <c r="O216" s="87"/>
      <c r="P216" s="225">
        <f>O216*H216</f>
        <v>0</v>
      </c>
      <c r="Q216" s="225">
        <v>0.080000000000000002</v>
      </c>
      <c r="R216" s="225">
        <f>Q216*H216</f>
        <v>5.4672000000000001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298</v>
      </c>
      <c r="AT216" s="227" t="s">
        <v>412</v>
      </c>
      <c r="AU216" s="227" t="s">
        <v>81</v>
      </c>
      <c r="AY216" s="20" t="s">
        <v>215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223</v>
      </c>
      <c r="BM216" s="227" t="s">
        <v>354</v>
      </c>
    </row>
    <row r="217" s="13" customFormat="1">
      <c r="A217" s="13"/>
      <c r="B217" s="234"/>
      <c r="C217" s="235"/>
      <c r="D217" s="236" t="s">
        <v>226</v>
      </c>
      <c r="E217" s="237" t="s">
        <v>19</v>
      </c>
      <c r="F217" s="238" t="s">
        <v>556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226</v>
      </c>
      <c r="AU217" s="244" t="s">
        <v>81</v>
      </c>
      <c r="AV217" s="13" t="s">
        <v>79</v>
      </c>
      <c r="AW217" s="13" t="s">
        <v>33</v>
      </c>
      <c r="AX217" s="13" t="s">
        <v>72</v>
      </c>
      <c r="AY217" s="244" t="s">
        <v>215</v>
      </c>
    </row>
    <row r="218" s="13" customFormat="1">
      <c r="A218" s="13"/>
      <c r="B218" s="234"/>
      <c r="C218" s="235"/>
      <c r="D218" s="236" t="s">
        <v>226</v>
      </c>
      <c r="E218" s="237" t="s">
        <v>19</v>
      </c>
      <c r="F218" s="238" t="s">
        <v>936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226</v>
      </c>
      <c r="AU218" s="244" t="s">
        <v>81</v>
      </c>
      <c r="AV218" s="13" t="s">
        <v>79</v>
      </c>
      <c r="AW218" s="13" t="s">
        <v>33</v>
      </c>
      <c r="AX218" s="13" t="s">
        <v>72</v>
      </c>
      <c r="AY218" s="244" t="s">
        <v>215</v>
      </c>
    </row>
    <row r="219" s="13" customFormat="1">
      <c r="A219" s="13"/>
      <c r="B219" s="234"/>
      <c r="C219" s="235"/>
      <c r="D219" s="236" t="s">
        <v>226</v>
      </c>
      <c r="E219" s="237" t="s">
        <v>19</v>
      </c>
      <c r="F219" s="238" t="s">
        <v>937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226</v>
      </c>
      <c r="AU219" s="244" t="s">
        <v>81</v>
      </c>
      <c r="AV219" s="13" t="s">
        <v>79</v>
      </c>
      <c r="AW219" s="13" t="s">
        <v>33</v>
      </c>
      <c r="AX219" s="13" t="s">
        <v>72</v>
      </c>
      <c r="AY219" s="244" t="s">
        <v>215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938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4" customFormat="1">
      <c r="A221" s="14"/>
      <c r="B221" s="245"/>
      <c r="C221" s="246"/>
      <c r="D221" s="236" t="s">
        <v>226</v>
      </c>
      <c r="E221" s="247" t="s">
        <v>19</v>
      </c>
      <c r="F221" s="248" t="s">
        <v>354</v>
      </c>
      <c r="G221" s="246"/>
      <c r="H221" s="249">
        <v>34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226</v>
      </c>
      <c r="AU221" s="255" t="s">
        <v>81</v>
      </c>
      <c r="AV221" s="14" t="s">
        <v>81</v>
      </c>
      <c r="AW221" s="14" t="s">
        <v>33</v>
      </c>
      <c r="AX221" s="14" t="s">
        <v>72</v>
      </c>
      <c r="AY221" s="255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937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3" customFormat="1">
      <c r="A223" s="13"/>
      <c r="B223" s="234"/>
      <c r="C223" s="235"/>
      <c r="D223" s="236" t="s">
        <v>226</v>
      </c>
      <c r="E223" s="237" t="s">
        <v>19</v>
      </c>
      <c r="F223" s="238" t="s">
        <v>939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226</v>
      </c>
      <c r="AU223" s="244" t="s">
        <v>81</v>
      </c>
      <c r="AV223" s="13" t="s">
        <v>79</v>
      </c>
      <c r="AW223" s="13" t="s">
        <v>33</v>
      </c>
      <c r="AX223" s="13" t="s">
        <v>72</v>
      </c>
      <c r="AY223" s="244" t="s">
        <v>215</v>
      </c>
    </row>
    <row r="224" s="14" customFormat="1">
      <c r="A224" s="14"/>
      <c r="B224" s="245"/>
      <c r="C224" s="246"/>
      <c r="D224" s="236" t="s">
        <v>226</v>
      </c>
      <c r="E224" s="247" t="s">
        <v>19</v>
      </c>
      <c r="F224" s="248" t="s">
        <v>470</v>
      </c>
      <c r="G224" s="246"/>
      <c r="H224" s="249">
        <v>33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226</v>
      </c>
      <c r="AU224" s="255" t="s">
        <v>81</v>
      </c>
      <c r="AV224" s="14" t="s">
        <v>81</v>
      </c>
      <c r="AW224" s="14" t="s">
        <v>33</v>
      </c>
      <c r="AX224" s="14" t="s">
        <v>72</v>
      </c>
      <c r="AY224" s="255" t="s">
        <v>215</v>
      </c>
    </row>
    <row r="225" s="15" customFormat="1">
      <c r="A225" s="15"/>
      <c r="B225" s="256"/>
      <c r="C225" s="257"/>
      <c r="D225" s="236" t="s">
        <v>226</v>
      </c>
      <c r="E225" s="258" t="s">
        <v>19</v>
      </c>
      <c r="F225" s="259" t="s">
        <v>233</v>
      </c>
      <c r="G225" s="257"/>
      <c r="H225" s="260">
        <v>67</v>
      </c>
      <c r="I225" s="261"/>
      <c r="J225" s="257"/>
      <c r="K225" s="257"/>
      <c r="L225" s="262"/>
      <c r="M225" s="263"/>
      <c r="N225" s="264"/>
      <c r="O225" s="264"/>
      <c r="P225" s="264"/>
      <c r="Q225" s="264"/>
      <c r="R225" s="264"/>
      <c r="S225" s="264"/>
      <c r="T225" s="26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6" t="s">
        <v>226</v>
      </c>
      <c r="AU225" s="266" t="s">
        <v>81</v>
      </c>
      <c r="AV225" s="15" t="s">
        <v>223</v>
      </c>
      <c r="AW225" s="15" t="s">
        <v>33</v>
      </c>
      <c r="AX225" s="15" t="s">
        <v>72</v>
      </c>
      <c r="AY225" s="266" t="s">
        <v>215</v>
      </c>
    </row>
    <row r="226" s="14" customFormat="1">
      <c r="A226" s="14"/>
      <c r="B226" s="245"/>
      <c r="C226" s="246"/>
      <c r="D226" s="236" t="s">
        <v>226</v>
      </c>
      <c r="E226" s="247" t="s">
        <v>19</v>
      </c>
      <c r="F226" s="248" t="s">
        <v>940</v>
      </c>
      <c r="G226" s="246"/>
      <c r="H226" s="249">
        <v>68.340000000000003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226</v>
      </c>
      <c r="AU226" s="255" t="s">
        <v>81</v>
      </c>
      <c r="AV226" s="14" t="s">
        <v>81</v>
      </c>
      <c r="AW226" s="14" t="s">
        <v>33</v>
      </c>
      <c r="AX226" s="14" t="s">
        <v>72</v>
      </c>
      <c r="AY226" s="255" t="s">
        <v>215</v>
      </c>
    </row>
    <row r="227" s="15" customFormat="1">
      <c r="A227" s="15"/>
      <c r="B227" s="256"/>
      <c r="C227" s="257"/>
      <c r="D227" s="236" t="s">
        <v>226</v>
      </c>
      <c r="E227" s="258" t="s">
        <v>19</v>
      </c>
      <c r="F227" s="259" t="s">
        <v>233</v>
      </c>
      <c r="G227" s="257"/>
      <c r="H227" s="260">
        <v>68.340000000000003</v>
      </c>
      <c r="I227" s="261"/>
      <c r="J227" s="257"/>
      <c r="K227" s="257"/>
      <c r="L227" s="262"/>
      <c r="M227" s="263"/>
      <c r="N227" s="264"/>
      <c r="O227" s="264"/>
      <c r="P227" s="264"/>
      <c r="Q227" s="264"/>
      <c r="R227" s="264"/>
      <c r="S227" s="264"/>
      <c r="T227" s="26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6" t="s">
        <v>226</v>
      </c>
      <c r="AU227" s="266" t="s">
        <v>81</v>
      </c>
      <c r="AV227" s="15" t="s">
        <v>223</v>
      </c>
      <c r="AW227" s="15" t="s">
        <v>33</v>
      </c>
      <c r="AX227" s="15" t="s">
        <v>79</v>
      </c>
      <c r="AY227" s="266" t="s">
        <v>215</v>
      </c>
    </row>
    <row r="228" s="2" customFormat="1" ht="44.25" customHeight="1">
      <c r="A228" s="41"/>
      <c r="B228" s="42"/>
      <c r="C228" s="216" t="s">
        <v>360</v>
      </c>
      <c r="D228" s="216" t="s">
        <v>218</v>
      </c>
      <c r="E228" s="217" t="s">
        <v>505</v>
      </c>
      <c r="F228" s="218" t="s">
        <v>506</v>
      </c>
      <c r="G228" s="219" t="s">
        <v>331</v>
      </c>
      <c r="H228" s="220">
        <v>15.879</v>
      </c>
      <c r="I228" s="221"/>
      <c r="J228" s="222">
        <f>ROUND(I228*H228,2)</f>
        <v>0</v>
      </c>
      <c r="K228" s="218" t="s">
        <v>222</v>
      </c>
      <c r="L228" s="47"/>
      <c r="M228" s="223" t="s">
        <v>19</v>
      </c>
      <c r="N228" s="224" t="s">
        <v>43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223</v>
      </c>
      <c r="AT228" s="227" t="s">
        <v>218</v>
      </c>
      <c r="AU228" s="227" t="s">
        <v>81</v>
      </c>
      <c r="AY228" s="20" t="s">
        <v>215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223</v>
      </c>
      <c r="BM228" s="227" t="s">
        <v>487</v>
      </c>
    </row>
    <row r="229" s="2" customFormat="1">
      <c r="A229" s="41"/>
      <c r="B229" s="42"/>
      <c r="C229" s="43"/>
      <c r="D229" s="229" t="s">
        <v>224</v>
      </c>
      <c r="E229" s="43"/>
      <c r="F229" s="230" t="s">
        <v>508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224</v>
      </c>
      <c r="AU229" s="20" t="s">
        <v>81</v>
      </c>
    </row>
    <row r="230" s="14" customFormat="1">
      <c r="A230" s="14"/>
      <c r="B230" s="245"/>
      <c r="C230" s="246"/>
      <c r="D230" s="236" t="s">
        <v>226</v>
      </c>
      <c r="E230" s="247" t="s">
        <v>19</v>
      </c>
      <c r="F230" s="248" t="s">
        <v>941</v>
      </c>
      <c r="G230" s="246"/>
      <c r="H230" s="249">
        <v>15.879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226</v>
      </c>
      <c r="AU230" s="255" t="s">
        <v>81</v>
      </c>
      <c r="AV230" s="14" t="s">
        <v>81</v>
      </c>
      <c r="AW230" s="14" t="s">
        <v>33</v>
      </c>
      <c r="AX230" s="14" t="s">
        <v>72</v>
      </c>
      <c r="AY230" s="255" t="s">
        <v>215</v>
      </c>
    </row>
    <row r="231" s="15" customFormat="1">
      <c r="A231" s="15"/>
      <c r="B231" s="256"/>
      <c r="C231" s="257"/>
      <c r="D231" s="236" t="s">
        <v>226</v>
      </c>
      <c r="E231" s="258" t="s">
        <v>19</v>
      </c>
      <c r="F231" s="259" t="s">
        <v>233</v>
      </c>
      <c r="G231" s="257"/>
      <c r="H231" s="260">
        <v>15.879</v>
      </c>
      <c r="I231" s="261"/>
      <c r="J231" s="257"/>
      <c r="K231" s="257"/>
      <c r="L231" s="262"/>
      <c r="M231" s="263"/>
      <c r="N231" s="264"/>
      <c r="O231" s="264"/>
      <c r="P231" s="264"/>
      <c r="Q231" s="264"/>
      <c r="R231" s="264"/>
      <c r="S231" s="264"/>
      <c r="T231" s="26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6" t="s">
        <v>226</v>
      </c>
      <c r="AU231" s="266" t="s">
        <v>81</v>
      </c>
      <c r="AV231" s="15" t="s">
        <v>223</v>
      </c>
      <c r="AW231" s="15" t="s">
        <v>33</v>
      </c>
      <c r="AX231" s="15" t="s">
        <v>79</v>
      </c>
      <c r="AY231" s="266" t="s">
        <v>215</v>
      </c>
    </row>
    <row r="232" s="12" customFormat="1" ht="22.8" customHeight="1">
      <c r="A232" s="12"/>
      <c r="B232" s="200"/>
      <c r="C232" s="201"/>
      <c r="D232" s="202" t="s">
        <v>71</v>
      </c>
      <c r="E232" s="214" t="s">
        <v>440</v>
      </c>
      <c r="F232" s="214" t="s">
        <v>942</v>
      </c>
      <c r="G232" s="201"/>
      <c r="H232" s="201"/>
      <c r="I232" s="204"/>
      <c r="J232" s="215">
        <f>BK232</f>
        <v>0</v>
      </c>
      <c r="K232" s="201"/>
      <c r="L232" s="206"/>
      <c r="M232" s="207"/>
      <c r="N232" s="208"/>
      <c r="O232" s="208"/>
      <c r="P232" s="209">
        <f>SUM(P233:P268)</f>
        <v>0</v>
      </c>
      <c r="Q232" s="208"/>
      <c r="R232" s="209">
        <f>SUM(R233:R268)</f>
        <v>12.91602</v>
      </c>
      <c r="S232" s="208"/>
      <c r="T232" s="210">
        <f>SUM(T233:T268)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1" t="s">
        <v>79</v>
      </c>
      <c r="AT232" s="212" t="s">
        <v>71</v>
      </c>
      <c r="AU232" s="212" t="s">
        <v>79</v>
      </c>
      <c r="AY232" s="211" t="s">
        <v>215</v>
      </c>
      <c r="BK232" s="213">
        <f>SUM(BK233:BK268)</f>
        <v>0</v>
      </c>
    </row>
    <row r="233" s="2" customFormat="1" ht="37.8" customHeight="1">
      <c r="A233" s="41"/>
      <c r="B233" s="42"/>
      <c r="C233" s="216" t="s">
        <v>368</v>
      </c>
      <c r="D233" s="216" t="s">
        <v>218</v>
      </c>
      <c r="E233" s="217" t="s">
        <v>397</v>
      </c>
      <c r="F233" s="218" t="s">
        <v>398</v>
      </c>
      <c r="G233" s="219" t="s">
        <v>221</v>
      </c>
      <c r="H233" s="220">
        <v>13</v>
      </c>
      <c r="I233" s="221"/>
      <c r="J233" s="222">
        <f>ROUND(I233*H233,2)</f>
        <v>0</v>
      </c>
      <c r="K233" s="218" t="s">
        <v>222</v>
      </c>
      <c r="L233" s="47"/>
      <c r="M233" s="223" t="s">
        <v>19</v>
      </c>
      <c r="N233" s="224" t="s">
        <v>43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223</v>
      </c>
      <c r="AT233" s="227" t="s">
        <v>218</v>
      </c>
      <c r="AU233" s="227" t="s">
        <v>81</v>
      </c>
      <c r="AY233" s="20" t="s">
        <v>215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223</v>
      </c>
      <c r="BM233" s="227" t="s">
        <v>498</v>
      </c>
    </row>
    <row r="234" s="2" customFormat="1">
      <c r="A234" s="41"/>
      <c r="B234" s="42"/>
      <c r="C234" s="43"/>
      <c r="D234" s="229" t="s">
        <v>224</v>
      </c>
      <c r="E234" s="43"/>
      <c r="F234" s="230" t="s">
        <v>399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224</v>
      </c>
      <c r="AU234" s="20" t="s">
        <v>81</v>
      </c>
    </row>
    <row r="235" s="13" customFormat="1">
      <c r="A235" s="13"/>
      <c r="B235" s="234"/>
      <c r="C235" s="235"/>
      <c r="D235" s="236" t="s">
        <v>226</v>
      </c>
      <c r="E235" s="237" t="s">
        <v>19</v>
      </c>
      <c r="F235" s="238" t="s">
        <v>943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226</v>
      </c>
      <c r="AU235" s="244" t="s">
        <v>81</v>
      </c>
      <c r="AV235" s="13" t="s">
        <v>79</v>
      </c>
      <c r="AW235" s="13" t="s">
        <v>33</v>
      </c>
      <c r="AX235" s="13" t="s">
        <v>72</v>
      </c>
      <c r="AY235" s="244" t="s">
        <v>215</v>
      </c>
    </row>
    <row r="236" s="13" customFormat="1">
      <c r="A236" s="13"/>
      <c r="B236" s="234"/>
      <c r="C236" s="235"/>
      <c r="D236" s="236" t="s">
        <v>226</v>
      </c>
      <c r="E236" s="237" t="s">
        <v>19</v>
      </c>
      <c r="F236" s="238" t="s">
        <v>937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226</v>
      </c>
      <c r="AU236" s="244" t="s">
        <v>81</v>
      </c>
      <c r="AV236" s="13" t="s">
        <v>79</v>
      </c>
      <c r="AW236" s="13" t="s">
        <v>33</v>
      </c>
      <c r="AX236" s="13" t="s">
        <v>72</v>
      </c>
      <c r="AY236" s="244" t="s">
        <v>215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445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4" customFormat="1">
      <c r="A238" s="14"/>
      <c r="B238" s="245"/>
      <c r="C238" s="246"/>
      <c r="D238" s="236" t="s">
        <v>226</v>
      </c>
      <c r="E238" s="247" t="s">
        <v>19</v>
      </c>
      <c r="F238" s="248" t="s">
        <v>328</v>
      </c>
      <c r="G238" s="246"/>
      <c r="H238" s="249">
        <v>13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226</v>
      </c>
      <c r="AU238" s="255" t="s">
        <v>81</v>
      </c>
      <c r="AV238" s="14" t="s">
        <v>81</v>
      </c>
      <c r="AW238" s="14" t="s">
        <v>33</v>
      </c>
      <c r="AX238" s="14" t="s">
        <v>72</v>
      </c>
      <c r="AY238" s="255" t="s">
        <v>215</v>
      </c>
    </row>
    <row r="239" s="15" customFormat="1">
      <c r="A239" s="15"/>
      <c r="B239" s="256"/>
      <c r="C239" s="257"/>
      <c r="D239" s="236" t="s">
        <v>226</v>
      </c>
      <c r="E239" s="258" t="s">
        <v>19</v>
      </c>
      <c r="F239" s="259" t="s">
        <v>233</v>
      </c>
      <c r="G239" s="257"/>
      <c r="H239" s="260">
        <v>13</v>
      </c>
      <c r="I239" s="261"/>
      <c r="J239" s="257"/>
      <c r="K239" s="257"/>
      <c r="L239" s="262"/>
      <c r="M239" s="263"/>
      <c r="N239" s="264"/>
      <c r="O239" s="264"/>
      <c r="P239" s="264"/>
      <c r="Q239" s="264"/>
      <c r="R239" s="264"/>
      <c r="S239" s="264"/>
      <c r="T239" s="26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6" t="s">
        <v>226</v>
      </c>
      <c r="AU239" s="266" t="s">
        <v>81</v>
      </c>
      <c r="AV239" s="15" t="s">
        <v>223</v>
      </c>
      <c r="AW239" s="15" t="s">
        <v>33</v>
      </c>
      <c r="AX239" s="15" t="s">
        <v>79</v>
      </c>
      <c r="AY239" s="266" t="s">
        <v>215</v>
      </c>
    </row>
    <row r="240" s="2" customFormat="1" ht="33" customHeight="1">
      <c r="A240" s="41"/>
      <c r="B240" s="42"/>
      <c r="C240" s="216" t="s">
        <v>376</v>
      </c>
      <c r="D240" s="216" t="s">
        <v>218</v>
      </c>
      <c r="E240" s="217" t="s">
        <v>450</v>
      </c>
      <c r="F240" s="218" t="s">
        <v>451</v>
      </c>
      <c r="G240" s="219" t="s">
        <v>221</v>
      </c>
      <c r="H240" s="220">
        <v>13</v>
      </c>
      <c r="I240" s="221"/>
      <c r="J240" s="222">
        <f>ROUND(I240*H240,2)</f>
        <v>0</v>
      </c>
      <c r="K240" s="218" t="s">
        <v>222</v>
      </c>
      <c r="L240" s="47"/>
      <c r="M240" s="223" t="s">
        <v>19</v>
      </c>
      <c r="N240" s="224" t="s">
        <v>43</v>
      </c>
      <c r="O240" s="87"/>
      <c r="P240" s="225">
        <f>O240*H240</f>
        <v>0</v>
      </c>
      <c r="Q240" s="225">
        <v>0.57499999999999996</v>
      </c>
      <c r="R240" s="225">
        <f>Q240*H240</f>
        <v>7.4749999999999996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223</v>
      </c>
      <c r="AT240" s="227" t="s">
        <v>218</v>
      </c>
      <c r="AU240" s="227" t="s">
        <v>81</v>
      </c>
      <c r="AY240" s="20" t="s">
        <v>215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223</v>
      </c>
      <c r="BM240" s="227" t="s">
        <v>379</v>
      </c>
    </row>
    <row r="241" s="2" customFormat="1">
      <c r="A241" s="41"/>
      <c r="B241" s="42"/>
      <c r="C241" s="43"/>
      <c r="D241" s="229" t="s">
        <v>224</v>
      </c>
      <c r="E241" s="43"/>
      <c r="F241" s="230" t="s">
        <v>453</v>
      </c>
      <c r="G241" s="43"/>
      <c r="H241" s="43"/>
      <c r="I241" s="231"/>
      <c r="J241" s="43"/>
      <c r="K241" s="43"/>
      <c r="L241" s="47"/>
      <c r="M241" s="232"/>
      <c r="N241" s="233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224</v>
      </c>
      <c r="AU241" s="20" t="s">
        <v>81</v>
      </c>
    </row>
    <row r="242" s="13" customFormat="1">
      <c r="A242" s="13"/>
      <c r="B242" s="234"/>
      <c r="C242" s="235"/>
      <c r="D242" s="236" t="s">
        <v>226</v>
      </c>
      <c r="E242" s="237" t="s">
        <v>19</v>
      </c>
      <c r="F242" s="238" t="s">
        <v>944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226</v>
      </c>
      <c r="AU242" s="244" t="s">
        <v>81</v>
      </c>
      <c r="AV242" s="13" t="s">
        <v>79</v>
      </c>
      <c r="AW242" s="13" t="s">
        <v>33</v>
      </c>
      <c r="AX242" s="13" t="s">
        <v>72</v>
      </c>
      <c r="AY242" s="244" t="s">
        <v>215</v>
      </c>
    </row>
    <row r="243" s="13" customFormat="1">
      <c r="A243" s="13"/>
      <c r="B243" s="234"/>
      <c r="C243" s="235"/>
      <c r="D243" s="236" t="s">
        <v>226</v>
      </c>
      <c r="E243" s="237" t="s">
        <v>19</v>
      </c>
      <c r="F243" s="238" t="s">
        <v>937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226</v>
      </c>
      <c r="AU243" s="244" t="s">
        <v>81</v>
      </c>
      <c r="AV243" s="13" t="s">
        <v>79</v>
      </c>
      <c r="AW243" s="13" t="s">
        <v>33</v>
      </c>
      <c r="AX243" s="13" t="s">
        <v>72</v>
      </c>
      <c r="AY243" s="244" t="s">
        <v>215</v>
      </c>
    </row>
    <row r="244" s="13" customFormat="1">
      <c r="A244" s="13"/>
      <c r="B244" s="234"/>
      <c r="C244" s="235"/>
      <c r="D244" s="236" t="s">
        <v>226</v>
      </c>
      <c r="E244" s="237" t="s">
        <v>19</v>
      </c>
      <c r="F244" s="238" t="s">
        <v>778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226</v>
      </c>
      <c r="AU244" s="244" t="s">
        <v>81</v>
      </c>
      <c r="AV244" s="13" t="s">
        <v>79</v>
      </c>
      <c r="AW244" s="13" t="s">
        <v>33</v>
      </c>
      <c r="AX244" s="13" t="s">
        <v>72</v>
      </c>
      <c r="AY244" s="244" t="s">
        <v>215</v>
      </c>
    </row>
    <row r="245" s="14" customFormat="1">
      <c r="A245" s="14"/>
      <c r="B245" s="245"/>
      <c r="C245" s="246"/>
      <c r="D245" s="236" t="s">
        <v>226</v>
      </c>
      <c r="E245" s="247" t="s">
        <v>19</v>
      </c>
      <c r="F245" s="248" t="s">
        <v>328</v>
      </c>
      <c r="G245" s="246"/>
      <c r="H245" s="249">
        <v>13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226</v>
      </c>
      <c r="AU245" s="255" t="s">
        <v>81</v>
      </c>
      <c r="AV245" s="14" t="s">
        <v>81</v>
      </c>
      <c r="AW245" s="14" t="s">
        <v>33</v>
      </c>
      <c r="AX245" s="14" t="s">
        <v>72</v>
      </c>
      <c r="AY245" s="255" t="s">
        <v>215</v>
      </c>
    </row>
    <row r="246" s="13" customFormat="1">
      <c r="A246" s="13"/>
      <c r="B246" s="234"/>
      <c r="C246" s="235"/>
      <c r="D246" s="236" t="s">
        <v>226</v>
      </c>
      <c r="E246" s="237" t="s">
        <v>19</v>
      </c>
      <c r="F246" s="238" t="s">
        <v>232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226</v>
      </c>
      <c r="AU246" s="244" t="s">
        <v>81</v>
      </c>
      <c r="AV246" s="13" t="s">
        <v>79</v>
      </c>
      <c r="AW246" s="13" t="s">
        <v>33</v>
      </c>
      <c r="AX246" s="13" t="s">
        <v>72</v>
      </c>
      <c r="AY246" s="244" t="s">
        <v>215</v>
      </c>
    </row>
    <row r="247" s="15" customFormat="1">
      <c r="A247" s="15"/>
      <c r="B247" s="256"/>
      <c r="C247" s="257"/>
      <c r="D247" s="236" t="s">
        <v>226</v>
      </c>
      <c r="E247" s="258" t="s">
        <v>19</v>
      </c>
      <c r="F247" s="259" t="s">
        <v>233</v>
      </c>
      <c r="G247" s="257"/>
      <c r="H247" s="260">
        <v>13</v>
      </c>
      <c r="I247" s="261"/>
      <c r="J247" s="257"/>
      <c r="K247" s="257"/>
      <c r="L247" s="262"/>
      <c r="M247" s="263"/>
      <c r="N247" s="264"/>
      <c r="O247" s="264"/>
      <c r="P247" s="264"/>
      <c r="Q247" s="264"/>
      <c r="R247" s="264"/>
      <c r="S247" s="264"/>
      <c r="T247" s="26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6" t="s">
        <v>226</v>
      </c>
      <c r="AU247" s="266" t="s">
        <v>81</v>
      </c>
      <c r="AV247" s="15" t="s">
        <v>223</v>
      </c>
      <c r="AW247" s="15" t="s">
        <v>33</v>
      </c>
      <c r="AX247" s="15" t="s">
        <v>79</v>
      </c>
      <c r="AY247" s="266" t="s">
        <v>215</v>
      </c>
    </row>
    <row r="248" s="2" customFormat="1" ht="55.5" customHeight="1">
      <c r="A248" s="41"/>
      <c r="B248" s="42"/>
      <c r="C248" s="216" t="s">
        <v>7</v>
      </c>
      <c r="D248" s="216" t="s">
        <v>218</v>
      </c>
      <c r="E248" s="217" t="s">
        <v>455</v>
      </c>
      <c r="F248" s="218" t="s">
        <v>456</v>
      </c>
      <c r="G248" s="219" t="s">
        <v>221</v>
      </c>
      <c r="H248" s="220">
        <v>13</v>
      </c>
      <c r="I248" s="221"/>
      <c r="J248" s="222">
        <f>ROUND(I248*H248,2)</f>
        <v>0</v>
      </c>
      <c r="K248" s="218" t="s">
        <v>222</v>
      </c>
      <c r="L248" s="47"/>
      <c r="M248" s="223" t="s">
        <v>19</v>
      </c>
      <c r="N248" s="224" t="s">
        <v>43</v>
      </c>
      <c r="O248" s="87"/>
      <c r="P248" s="225">
        <f>O248*H248</f>
        <v>0</v>
      </c>
      <c r="Q248" s="225">
        <v>0.1837</v>
      </c>
      <c r="R248" s="225">
        <f>Q248*H248</f>
        <v>2.3881000000000001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223</v>
      </c>
      <c r="AT248" s="227" t="s">
        <v>218</v>
      </c>
      <c r="AU248" s="227" t="s">
        <v>81</v>
      </c>
      <c r="AY248" s="20" t="s">
        <v>215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223</v>
      </c>
      <c r="BM248" s="227" t="s">
        <v>525</v>
      </c>
    </row>
    <row r="249" s="2" customFormat="1">
      <c r="A249" s="41"/>
      <c r="B249" s="42"/>
      <c r="C249" s="43"/>
      <c r="D249" s="229" t="s">
        <v>224</v>
      </c>
      <c r="E249" s="43"/>
      <c r="F249" s="230" t="s">
        <v>458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224</v>
      </c>
      <c r="AU249" s="20" t="s">
        <v>81</v>
      </c>
    </row>
    <row r="250" s="13" customFormat="1">
      <c r="A250" s="13"/>
      <c r="B250" s="234"/>
      <c r="C250" s="235"/>
      <c r="D250" s="236" t="s">
        <v>226</v>
      </c>
      <c r="E250" s="237" t="s">
        <v>19</v>
      </c>
      <c r="F250" s="238" t="s">
        <v>943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226</v>
      </c>
      <c r="AU250" s="244" t="s">
        <v>81</v>
      </c>
      <c r="AV250" s="13" t="s">
        <v>79</v>
      </c>
      <c r="AW250" s="13" t="s">
        <v>33</v>
      </c>
      <c r="AX250" s="13" t="s">
        <v>72</v>
      </c>
      <c r="AY250" s="244" t="s">
        <v>215</v>
      </c>
    </row>
    <row r="251" s="13" customFormat="1">
      <c r="A251" s="13"/>
      <c r="B251" s="234"/>
      <c r="C251" s="235"/>
      <c r="D251" s="236" t="s">
        <v>226</v>
      </c>
      <c r="E251" s="237" t="s">
        <v>19</v>
      </c>
      <c r="F251" s="238" t="s">
        <v>937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226</v>
      </c>
      <c r="AU251" s="244" t="s">
        <v>81</v>
      </c>
      <c r="AV251" s="13" t="s">
        <v>79</v>
      </c>
      <c r="AW251" s="13" t="s">
        <v>33</v>
      </c>
      <c r="AX251" s="13" t="s">
        <v>72</v>
      </c>
      <c r="AY251" s="244" t="s">
        <v>215</v>
      </c>
    </row>
    <row r="252" s="13" customFormat="1">
      <c r="A252" s="13"/>
      <c r="B252" s="234"/>
      <c r="C252" s="235"/>
      <c r="D252" s="236" t="s">
        <v>226</v>
      </c>
      <c r="E252" s="237" t="s">
        <v>19</v>
      </c>
      <c r="F252" s="238" t="s">
        <v>463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226</v>
      </c>
      <c r="AU252" s="244" t="s">
        <v>81</v>
      </c>
      <c r="AV252" s="13" t="s">
        <v>79</v>
      </c>
      <c r="AW252" s="13" t="s">
        <v>33</v>
      </c>
      <c r="AX252" s="13" t="s">
        <v>72</v>
      </c>
      <c r="AY252" s="244" t="s">
        <v>215</v>
      </c>
    </row>
    <row r="253" s="14" customFormat="1">
      <c r="A253" s="14"/>
      <c r="B253" s="245"/>
      <c r="C253" s="246"/>
      <c r="D253" s="236" t="s">
        <v>226</v>
      </c>
      <c r="E253" s="247" t="s">
        <v>19</v>
      </c>
      <c r="F253" s="248" t="s">
        <v>328</v>
      </c>
      <c r="G253" s="246"/>
      <c r="H253" s="249">
        <v>13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226</v>
      </c>
      <c r="AU253" s="255" t="s">
        <v>81</v>
      </c>
      <c r="AV253" s="14" t="s">
        <v>81</v>
      </c>
      <c r="AW253" s="14" t="s">
        <v>33</v>
      </c>
      <c r="AX253" s="14" t="s">
        <v>72</v>
      </c>
      <c r="AY253" s="255" t="s">
        <v>215</v>
      </c>
    </row>
    <row r="254" s="13" customFormat="1">
      <c r="A254" s="13"/>
      <c r="B254" s="234"/>
      <c r="C254" s="235"/>
      <c r="D254" s="236" t="s">
        <v>226</v>
      </c>
      <c r="E254" s="237" t="s">
        <v>19</v>
      </c>
      <c r="F254" s="238" t="s">
        <v>232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226</v>
      </c>
      <c r="AU254" s="244" t="s">
        <v>81</v>
      </c>
      <c r="AV254" s="13" t="s">
        <v>79</v>
      </c>
      <c r="AW254" s="13" t="s">
        <v>33</v>
      </c>
      <c r="AX254" s="13" t="s">
        <v>72</v>
      </c>
      <c r="AY254" s="244" t="s">
        <v>215</v>
      </c>
    </row>
    <row r="255" s="15" customFormat="1">
      <c r="A255" s="15"/>
      <c r="B255" s="256"/>
      <c r="C255" s="257"/>
      <c r="D255" s="236" t="s">
        <v>226</v>
      </c>
      <c r="E255" s="258" t="s">
        <v>19</v>
      </c>
      <c r="F255" s="259" t="s">
        <v>233</v>
      </c>
      <c r="G255" s="257"/>
      <c r="H255" s="260">
        <v>13</v>
      </c>
      <c r="I255" s="261"/>
      <c r="J255" s="257"/>
      <c r="K255" s="257"/>
      <c r="L255" s="262"/>
      <c r="M255" s="263"/>
      <c r="N255" s="264"/>
      <c r="O255" s="264"/>
      <c r="P255" s="264"/>
      <c r="Q255" s="264"/>
      <c r="R255" s="264"/>
      <c r="S255" s="264"/>
      <c r="T255" s="26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6" t="s">
        <v>226</v>
      </c>
      <c r="AU255" s="266" t="s">
        <v>81</v>
      </c>
      <c r="AV255" s="15" t="s">
        <v>223</v>
      </c>
      <c r="AW255" s="15" t="s">
        <v>33</v>
      </c>
      <c r="AX255" s="15" t="s">
        <v>79</v>
      </c>
      <c r="AY255" s="266" t="s">
        <v>215</v>
      </c>
    </row>
    <row r="256" s="2" customFormat="1" ht="16.5" customHeight="1">
      <c r="A256" s="41"/>
      <c r="B256" s="42"/>
      <c r="C256" s="281" t="s">
        <v>596</v>
      </c>
      <c r="D256" s="281" t="s">
        <v>412</v>
      </c>
      <c r="E256" s="282" t="s">
        <v>460</v>
      </c>
      <c r="F256" s="283" t="s">
        <v>461</v>
      </c>
      <c r="G256" s="284" t="s">
        <v>221</v>
      </c>
      <c r="H256" s="285">
        <v>13.390000000000001</v>
      </c>
      <c r="I256" s="286"/>
      <c r="J256" s="287">
        <f>ROUND(I256*H256,2)</f>
        <v>0</v>
      </c>
      <c r="K256" s="283" t="s">
        <v>222</v>
      </c>
      <c r="L256" s="288"/>
      <c r="M256" s="289" t="s">
        <v>19</v>
      </c>
      <c r="N256" s="290" t="s">
        <v>43</v>
      </c>
      <c r="O256" s="87"/>
      <c r="P256" s="225">
        <f>O256*H256</f>
        <v>0</v>
      </c>
      <c r="Q256" s="225">
        <v>0.22800000000000001</v>
      </c>
      <c r="R256" s="225">
        <f>Q256*H256</f>
        <v>3.0529200000000003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298</v>
      </c>
      <c r="AT256" s="227" t="s">
        <v>412</v>
      </c>
      <c r="AU256" s="227" t="s">
        <v>81</v>
      </c>
      <c r="AY256" s="20" t="s">
        <v>215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223</v>
      </c>
      <c r="BM256" s="227" t="s">
        <v>531</v>
      </c>
    </row>
    <row r="257" s="13" customFormat="1">
      <c r="A257" s="13"/>
      <c r="B257" s="234"/>
      <c r="C257" s="235"/>
      <c r="D257" s="236" t="s">
        <v>226</v>
      </c>
      <c r="E257" s="237" t="s">
        <v>19</v>
      </c>
      <c r="F257" s="238" t="s">
        <v>943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226</v>
      </c>
      <c r="AU257" s="244" t="s">
        <v>81</v>
      </c>
      <c r="AV257" s="13" t="s">
        <v>79</v>
      </c>
      <c r="AW257" s="13" t="s">
        <v>33</v>
      </c>
      <c r="AX257" s="13" t="s">
        <v>72</v>
      </c>
      <c r="AY257" s="244" t="s">
        <v>215</v>
      </c>
    </row>
    <row r="258" s="13" customFormat="1">
      <c r="A258" s="13"/>
      <c r="B258" s="234"/>
      <c r="C258" s="235"/>
      <c r="D258" s="236" t="s">
        <v>226</v>
      </c>
      <c r="E258" s="237" t="s">
        <v>19</v>
      </c>
      <c r="F258" s="238" t="s">
        <v>937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226</v>
      </c>
      <c r="AU258" s="244" t="s">
        <v>81</v>
      </c>
      <c r="AV258" s="13" t="s">
        <v>79</v>
      </c>
      <c r="AW258" s="13" t="s">
        <v>33</v>
      </c>
      <c r="AX258" s="13" t="s">
        <v>72</v>
      </c>
      <c r="AY258" s="244" t="s">
        <v>215</v>
      </c>
    </row>
    <row r="259" s="13" customFormat="1">
      <c r="A259" s="13"/>
      <c r="B259" s="234"/>
      <c r="C259" s="235"/>
      <c r="D259" s="236" t="s">
        <v>226</v>
      </c>
      <c r="E259" s="237" t="s">
        <v>19</v>
      </c>
      <c r="F259" s="238" t="s">
        <v>463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226</v>
      </c>
      <c r="AU259" s="244" t="s">
        <v>81</v>
      </c>
      <c r="AV259" s="13" t="s">
        <v>79</v>
      </c>
      <c r="AW259" s="13" t="s">
        <v>33</v>
      </c>
      <c r="AX259" s="13" t="s">
        <v>72</v>
      </c>
      <c r="AY259" s="244" t="s">
        <v>215</v>
      </c>
    </row>
    <row r="260" s="14" customFormat="1">
      <c r="A260" s="14"/>
      <c r="B260" s="245"/>
      <c r="C260" s="246"/>
      <c r="D260" s="236" t="s">
        <v>226</v>
      </c>
      <c r="E260" s="247" t="s">
        <v>19</v>
      </c>
      <c r="F260" s="248" t="s">
        <v>328</v>
      </c>
      <c r="G260" s="246"/>
      <c r="H260" s="249">
        <v>13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226</v>
      </c>
      <c r="AU260" s="255" t="s">
        <v>81</v>
      </c>
      <c r="AV260" s="14" t="s">
        <v>81</v>
      </c>
      <c r="AW260" s="14" t="s">
        <v>33</v>
      </c>
      <c r="AX260" s="14" t="s">
        <v>72</v>
      </c>
      <c r="AY260" s="255" t="s">
        <v>215</v>
      </c>
    </row>
    <row r="261" s="13" customFormat="1">
      <c r="A261" s="13"/>
      <c r="B261" s="234"/>
      <c r="C261" s="235"/>
      <c r="D261" s="236" t="s">
        <v>226</v>
      </c>
      <c r="E261" s="237" t="s">
        <v>19</v>
      </c>
      <c r="F261" s="238" t="s">
        <v>232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226</v>
      </c>
      <c r="AU261" s="244" t="s">
        <v>81</v>
      </c>
      <c r="AV261" s="13" t="s">
        <v>79</v>
      </c>
      <c r="AW261" s="13" t="s">
        <v>33</v>
      </c>
      <c r="AX261" s="13" t="s">
        <v>72</v>
      </c>
      <c r="AY261" s="244" t="s">
        <v>215</v>
      </c>
    </row>
    <row r="262" s="15" customFormat="1">
      <c r="A262" s="15"/>
      <c r="B262" s="256"/>
      <c r="C262" s="257"/>
      <c r="D262" s="236" t="s">
        <v>226</v>
      </c>
      <c r="E262" s="258" t="s">
        <v>19</v>
      </c>
      <c r="F262" s="259" t="s">
        <v>233</v>
      </c>
      <c r="G262" s="257"/>
      <c r="H262" s="260">
        <v>13</v>
      </c>
      <c r="I262" s="261"/>
      <c r="J262" s="257"/>
      <c r="K262" s="257"/>
      <c r="L262" s="262"/>
      <c r="M262" s="263"/>
      <c r="N262" s="264"/>
      <c r="O262" s="264"/>
      <c r="P262" s="264"/>
      <c r="Q262" s="264"/>
      <c r="R262" s="264"/>
      <c r="S262" s="264"/>
      <c r="T262" s="26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6" t="s">
        <v>226</v>
      </c>
      <c r="AU262" s="266" t="s">
        <v>81</v>
      </c>
      <c r="AV262" s="15" t="s">
        <v>223</v>
      </c>
      <c r="AW262" s="15" t="s">
        <v>33</v>
      </c>
      <c r="AX262" s="15" t="s">
        <v>72</v>
      </c>
      <c r="AY262" s="266" t="s">
        <v>215</v>
      </c>
    </row>
    <row r="263" s="14" customFormat="1">
      <c r="A263" s="14"/>
      <c r="B263" s="245"/>
      <c r="C263" s="246"/>
      <c r="D263" s="236" t="s">
        <v>226</v>
      </c>
      <c r="E263" s="247" t="s">
        <v>19</v>
      </c>
      <c r="F263" s="248" t="s">
        <v>945</v>
      </c>
      <c r="G263" s="246"/>
      <c r="H263" s="249">
        <v>13.390000000000001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226</v>
      </c>
      <c r="AU263" s="255" t="s">
        <v>81</v>
      </c>
      <c r="AV263" s="14" t="s">
        <v>81</v>
      </c>
      <c r="AW263" s="14" t="s">
        <v>33</v>
      </c>
      <c r="AX263" s="14" t="s">
        <v>72</v>
      </c>
      <c r="AY263" s="255" t="s">
        <v>215</v>
      </c>
    </row>
    <row r="264" s="15" customFormat="1">
      <c r="A264" s="15"/>
      <c r="B264" s="256"/>
      <c r="C264" s="257"/>
      <c r="D264" s="236" t="s">
        <v>226</v>
      </c>
      <c r="E264" s="258" t="s">
        <v>19</v>
      </c>
      <c r="F264" s="259" t="s">
        <v>233</v>
      </c>
      <c r="G264" s="257"/>
      <c r="H264" s="260">
        <v>13.390000000000001</v>
      </c>
      <c r="I264" s="261"/>
      <c r="J264" s="257"/>
      <c r="K264" s="257"/>
      <c r="L264" s="262"/>
      <c r="M264" s="263"/>
      <c r="N264" s="264"/>
      <c r="O264" s="264"/>
      <c r="P264" s="264"/>
      <c r="Q264" s="264"/>
      <c r="R264" s="264"/>
      <c r="S264" s="264"/>
      <c r="T264" s="26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6" t="s">
        <v>226</v>
      </c>
      <c r="AU264" s="266" t="s">
        <v>81</v>
      </c>
      <c r="AV264" s="15" t="s">
        <v>223</v>
      </c>
      <c r="AW264" s="15" t="s">
        <v>33</v>
      </c>
      <c r="AX264" s="15" t="s">
        <v>79</v>
      </c>
      <c r="AY264" s="266" t="s">
        <v>215</v>
      </c>
    </row>
    <row r="265" s="2" customFormat="1" ht="37.8" customHeight="1">
      <c r="A265" s="41"/>
      <c r="B265" s="42"/>
      <c r="C265" s="216" t="s">
        <v>442</v>
      </c>
      <c r="D265" s="216" t="s">
        <v>218</v>
      </c>
      <c r="E265" s="217" t="s">
        <v>416</v>
      </c>
      <c r="F265" s="218" t="s">
        <v>417</v>
      </c>
      <c r="G265" s="219" t="s">
        <v>331</v>
      </c>
      <c r="H265" s="220">
        <v>158.96600000000001</v>
      </c>
      <c r="I265" s="221"/>
      <c r="J265" s="222">
        <f>ROUND(I265*H265,2)</f>
        <v>0</v>
      </c>
      <c r="K265" s="218" t="s">
        <v>222</v>
      </c>
      <c r="L265" s="47"/>
      <c r="M265" s="223" t="s">
        <v>19</v>
      </c>
      <c r="N265" s="224" t="s">
        <v>43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223</v>
      </c>
      <c r="AT265" s="227" t="s">
        <v>218</v>
      </c>
      <c r="AU265" s="227" t="s">
        <v>81</v>
      </c>
      <c r="AY265" s="20" t="s">
        <v>215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223</v>
      </c>
      <c r="BM265" s="227" t="s">
        <v>443</v>
      </c>
    </row>
    <row r="266" s="2" customFormat="1">
      <c r="A266" s="41"/>
      <c r="B266" s="42"/>
      <c r="C266" s="43"/>
      <c r="D266" s="229" t="s">
        <v>224</v>
      </c>
      <c r="E266" s="43"/>
      <c r="F266" s="230" t="s">
        <v>418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224</v>
      </c>
      <c r="AU266" s="20" t="s">
        <v>81</v>
      </c>
    </row>
    <row r="267" s="14" customFormat="1">
      <c r="A267" s="14"/>
      <c r="B267" s="245"/>
      <c r="C267" s="246"/>
      <c r="D267" s="236" t="s">
        <v>226</v>
      </c>
      <c r="E267" s="247" t="s">
        <v>19</v>
      </c>
      <c r="F267" s="248" t="s">
        <v>946</v>
      </c>
      <c r="G267" s="246"/>
      <c r="H267" s="249">
        <v>158.96600000000001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226</v>
      </c>
      <c r="AU267" s="255" t="s">
        <v>81</v>
      </c>
      <c r="AV267" s="14" t="s">
        <v>81</v>
      </c>
      <c r="AW267" s="14" t="s">
        <v>33</v>
      </c>
      <c r="AX267" s="14" t="s">
        <v>72</v>
      </c>
      <c r="AY267" s="255" t="s">
        <v>215</v>
      </c>
    </row>
    <row r="268" s="15" customFormat="1">
      <c r="A268" s="15"/>
      <c r="B268" s="256"/>
      <c r="C268" s="257"/>
      <c r="D268" s="236" t="s">
        <v>226</v>
      </c>
      <c r="E268" s="258" t="s">
        <v>19</v>
      </c>
      <c r="F268" s="259" t="s">
        <v>233</v>
      </c>
      <c r="G268" s="257"/>
      <c r="H268" s="260">
        <v>158.96600000000001</v>
      </c>
      <c r="I268" s="261"/>
      <c r="J268" s="257"/>
      <c r="K268" s="257"/>
      <c r="L268" s="262"/>
      <c r="M268" s="263"/>
      <c r="N268" s="264"/>
      <c r="O268" s="264"/>
      <c r="P268" s="264"/>
      <c r="Q268" s="264"/>
      <c r="R268" s="264"/>
      <c r="S268" s="264"/>
      <c r="T268" s="26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66" t="s">
        <v>226</v>
      </c>
      <c r="AU268" s="266" t="s">
        <v>81</v>
      </c>
      <c r="AV268" s="15" t="s">
        <v>223</v>
      </c>
      <c r="AW268" s="15" t="s">
        <v>33</v>
      </c>
      <c r="AX268" s="15" t="s">
        <v>79</v>
      </c>
      <c r="AY268" s="266" t="s">
        <v>215</v>
      </c>
    </row>
    <row r="269" s="12" customFormat="1" ht="22.8" customHeight="1">
      <c r="A269" s="12"/>
      <c r="B269" s="200"/>
      <c r="C269" s="201"/>
      <c r="D269" s="202" t="s">
        <v>71</v>
      </c>
      <c r="E269" s="214" t="s">
        <v>468</v>
      </c>
      <c r="F269" s="214" t="s">
        <v>469</v>
      </c>
      <c r="G269" s="201"/>
      <c r="H269" s="201"/>
      <c r="I269" s="204"/>
      <c r="J269" s="215">
        <f>BK269</f>
        <v>0</v>
      </c>
      <c r="K269" s="201"/>
      <c r="L269" s="206"/>
      <c r="M269" s="207"/>
      <c r="N269" s="208"/>
      <c r="O269" s="208"/>
      <c r="P269" s="209">
        <f>SUM(P270:P315)</f>
        <v>0</v>
      </c>
      <c r="Q269" s="208"/>
      <c r="R269" s="209">
        <f>SUM(R270:R315)</f>
        <v>83.220299999999995</v>
      </c>
      <c r="S269" s="208"/>
      <c r="T269" s="210">
        <f>SUM(T270:T315)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11" t="s">
        <v>79</v>
      </c>
      <c r="AT269" s="212" t="s">
        <v>71</v>
      </c>
      <c r="AU269" s="212" t="s">
        <v>79</v>
      </c>
      <c r="AY269" s="211" t="s">
        <v>215</v>
      </c>
      <c r="BK269" s="213">
        <f>SUM(BK270:BK315)</f>
        <v>0</v>
      </c>
    </row>
    <row r="270" s="2" customFormat="1" ht="37.8" customHeight="1">
      <c r="A270" s="41"/>
      <c r="B270" s="42"/>
      <c r="C270" s="216" t="s">
        <v>449</v>
      </c>
      <c r="D270" s="216" t="s">
        <v>218</v>
      </c>
      <c r="E270" s="217" t="s">
        <v>397</v>
      </c>
      <c r="F270" s="218" t="s">
        <v>398</v>
      </c>
      <c r="G270" s="219" t="s">
        <v>221</v>
      </c>
      <c r="H270" s="220">
        <v>90</v>
      </c>
      <c r="I270" s="221"/>
      <c r="J270" s="222">
        <f>ROUND(I270*H270,2)</f>
        <v>0</v>
      </c>
      <c r="K270" s="218" t="s">
        <v>222</v>
      </c>
      <c r="L270" s="47"/>
      <c r="M270" s="223" t="s">
        <v>19</v>
      </c>
      <c r="N270" s="224" t="s">
        <v>43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223</v>
      </c>
      <c r="AT270" s="227" t="s">
        <v>218</v>
      </c>
      <c r="AU270" s="227" t="s">
        <v>81</v>
      </c>
      <c r="AY270" s="20" t="s">
        <v>215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223</v>
      </c>
      <c r="BM270" s="227" t="s">
        <v>452</v>
      </c>
    </row>
    <row r="271" s="2" customFormat="1">
      <c r="A271" s="41"/>
      <c r="B271" s="42"/>
      <c r="C271" s="43"/>
      <c r="D271" s="229" t="s">
        <v>224</v>
      </c>
      <c r="E271" s="43"/>
      <c r="F271" s="230" t="s">
        <v>399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224</v>
      </c>
      <c r="AU271" s="20" t="s">
        <v>81</v>
      </c>
    </row>
    <row r="272" s="13" customFormat="1">
      <c r="A272" s="13"/>
      <c r="B272" s="234"/>
      <c r="C272" s="235"/>
      <c r="D272" s="236" t="s">
        <v>226</v>
      </c>
      <c r="E272" s="237" t="s">
        <v>19</v>
      </c>
      <c r="F272" s="238" t="s">
        <v>472</v>
      </c>
      <c r="G272" s="235"/>
      <c r="H272" s="237" t="s">
        <v>19</v>
      </c>
      <c r="I272" s="239"/>
      <c r="J272" s="235"/>
      <c r="K272" s="235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226</v>
      </c>
      <c r="AU272" s="244" t="s">
        <v>81</v>
      </c>
      <c r="AV272" s="13" t="s">
        <v>79</v>
      </c>
      <c r="AW272" s="13" t="s">
        <v>33</v>
      </c>
      <c r="AX272" s="13" t="s">
        <v>72</v>
      </c>
      <c r="AY272" s="244" t="s">
        <v>215</v>
      </c>
    </row>
    <row r="273" s="13" customFormat="1">
      <c r="A273" s="13"/>
      <c r="B273" s="234"/>
      <c r="C273" s="235"/>
      <c r="D273" s="236" t="s">
        <v>226</v>
      </c>
      <c r="E273" s="237" t="s">
        <v>19</v>
      </c>
      <c r="F273" s="238" t="s">
        <v>445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226</v>
      </c>
      <c r="AU273" s="244" t="s">
        <v>81</v>
      </c>
      <c r="AV273" s="13" t="s">
        <v>79</v>
      </c>
      <c r="AW273" s="13" t="s">
        <v>33</v>
      </c>
      <c r="AX273" s="13" t="s">
        <v>72</v>
      </c>
      <c r="AY273" s="244" t="s">
        <v>215</v>
      </c>
    </row>
    <row r="274" s="13" customFormat="1">
      <c r="A274" s="13"/>
      <c r="B274" s="234"/>
      <c r="C274" s="235"/>
      <c r="D274" s="236" t="s">
        <v>226</v>
      </c>
      <c r="E274" s="237" t="s">
        <v>19</v>
      </c>
      <c r="F274" s="238" t="s">
        <v>937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226</v>
      </c>
      <c r="AU274" s="244" t="s">
        <v>81</v>
      </c>
      <c r="AV274" s="13" t="s">
        <v>79</v>
      </c>
      <c r="AW274" s="13" t="s">
        <v>33</v>
      </c>
      <c r="AX274" s="13" t="s">
        <v>72</v>
      </c>
      <c r="AY274" s="244" t="s">
        <v>215</v>
      </c>
    </row>
    <row r="275" s="14" customFormat="1">
      <c r="A275" s="14"/>
      <c r="B275" s="245"/>
      <c r="C275" s="246"/>
      <c r="D275" s="236" t="s">
        <v>226</v>
      </c>
      <c r="E275" s="247" t="s">
        <v>19</v>
      </c>
      <c r="F275" s="248" t="s">
        <v>533</v>
      </c>
      <c r="G275" s="246"/>
      <c r="H275" s="249">
        <v>90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226</v>
      </c>
      <c r="AU275" s="255" t="s">
        <v>81</v>
      </c>
      <c r="AV275" s="14" t="s">
        <v>81</v>
      </c>
      <c r="AW275" s="14" t="s">
        <v>33</v>
      </c>
      <c r="AX275" s="14" t="s">
        <v>72</v>
      </c>
      <c r="AY275" s="255" t="s">
        <v>215</v>
      </c>
    </row>
    <row r="276" s="15" customFormat="1">
      <c r="A276" s="15"/>
      <c r="B276" s="256"/>
      <c r="C276" s="257"/>
      <c r="D276" s="236" t="s">
        <v>226</v>
      </c>
      <c r="E276" s="258" t="s">
        <v>19</v>
      </c>
      <c r="F276" s="259" t="s">
        <v>233</v>
      </c>
      <c r="G276" s="257"/>
      <c r="H276" s="260">
        <v>90</v>
      </c>
      <c r="I276" s="261"/>
      <c r="J276" s="257"/>
      <c r="K276" s="257"/>
      <c r="L276" s="262"/>
      <c r="M276" s="263"/>
      <c r="N276" s="264"/>
      <c r="O276" s="264"/>
      <c r="P276" s="264"/>
      <c r="Q276" s="264"/>
      <c r="R276" s="264"/>
      <c r="S276" s="264"/>
      <c r="T276" s="26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6" t="s">
        <v>226</v>
      </c>
      <c r="AU276" s="266" t="s">
        <v>81</v>
      </c>
      <c r="AV276" s="15" t="s">
        <v>223</v>
      </c>
      <c r="AW276" s="15" t="s">
        <v>33</v>
      </c>
      <c r="AX276" s="15" t="s">
        <v>79</v>
      </c>
      <c r="AY276" s="266" t="s">
        <v>215</v>
      </c>
    </row>
    <row r="277" s="2" customFormat="1" ht="37.8" customHeight="1">
      <c r="A277" s="41"/>
      <c r="B277" s="42"/>
      <c r="C277" s="216" t="s">
        <v>454</v>
      </c>
      <c r="D277" s="216" t="s">
        <v>218</v>
      </c>
      <c r="E277" s="217" t="s">
        <v>476</v>
      </c>
      <c r="F277" s="218" t="s">
        <v>477</v>
      </c>
      <c r="G277" s="219" t="s">
        <v>221</v>
      </c>
      <c r="H277" s="220">
        <v>90</v>
      </c>
      <c r="I277" s="221"/>
      <c r="J277" s="222">
        <f>ROUND(I277*H277,2)</f>
        <v>0</v>
      </c>
      <c r="K277" s="218" t="s">
        <v>222</v>
      </c>
      <c r="L277" s="47"/>
      <c r="M277" s="223" t="s">
        <v>19</v>
      </c>
      <c r="N277" s="224" t="s">
        <v>43</v>
      </c>
      <c r="O277" s="87"/>
      <c r="P277" s="225">
        <f>O277*H277</f>
        <v>0</v>
      </c>
      <c r="Q277" s="225">
        <v>0.63856999999999997</v>
      </c>
      <c r="R277" s="225">
        <f>Q277*H277</f>
        <v>57.471299999999999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223</v>
      </c>
      <c r="AT277" s="227" t="s">
        <v>218</v>
      </c>
      <c r="AU277" s="227" t="s">
        <v>81</v>
      </c>
      <c r="AY277" s="20" t="s">
        <v>215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223</v>
      </c>
      <c r="BM277" s="227" t="s">
        <v>457</v>
      </c>
    </row>
    <row r="278" s="2" customFormat="1">
      <c r="A278" s="41"/>
      <c r="B278" s="42"/>
      <c r="C278" s="43"/>
      <c r="D278" s="229" t="s">
        <v>224</v>
      </c>
      <c r="E278" s="43"/>
      <c r="F278" s="230" t="s">
        <v>479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224</v>
      </c>
      <c r="AU278" s="20" t="s">
        <v>81</v>
      </c>
    </row>
    <row r="279" s="13" customFormat="1">
      <c r="A279" s="13"/>
      <c r="B279" s="234"/>
      <c r="C279" s="235"/>
      <c r="D279" s="236" t="s">
        <v>226</v>
      </c>
      <c r="E279" s="237" t="s">
        <v>19</v>
      </c>
      <c r="F279" s="238" t="s">
        <v>472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226</v>
      </c>
      <c r="AU279" s="244" t="s">
        <v>81</v>
      </c>
      <c r="AV279" s="13" t="s">
        <v>79</v>
      </c>
      <c r="AW279" s="13" t="s">
        <v>33</v>
      </c>
      <c r="AX279" s="13" t="s">
        <v>72</v>
      </c>
      <c r="AY279" s="244" t="s">
        <v>215</v>
      </c>
    </row>
    <row r="280" s="13" customFormat="1">
      <c r="A280" s="13"/>
      <c r="B280" s="234"/>
      <c r="C280" s="235"/>
      <c r="D280" s="236" t="s">
        <v>226</v>
      </c>
      <c r="E280" s="237" t="s">
        <v>19</v>
      </c>
      <c r="F280" s="238" t="s">
        <v>937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226</v>
      </c>
      <c r="AU280" s="244" t="s">
        <v>81</v>
      </c>
      <c r="AV280" s="13" t="s">
        <v>79</v>
      </c>
      <c r="AW280" s="13" t="s">
        <v>33</v>
      </c>
      <c r="AX280" s="13" t="s">
        <v>72</v>
      </c>
      <c r="AY280" s="244" t="s">
        <v>215</v>
      </c>
    </row>
    <row r="281" s="13" customFormat="1">
      <c r="A281" s="13"/>
      <c r="B281" s="234"/>
      <c r="C281" s="235"/>
      <c r="D281" s="236" t="s">
        <v>226</v>
      </c>
      <c r="E281" s="237" t="s">
        <v>19</v>
      </c>
      <c r="F281" s="238" t="s">
        <v>480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226</v>
      </c>
      <c r="AU281" s="244" t="s">
        <v>81</v>
      </c>
      <c r="AV281" s="13" t="s">
        <v>79</v>
      </c>
      <c r="AW281" s="13" t="s">
        <v>33</v>
      </c>
      <c r="AX281" s="13" t="s">
        <v>72</v>
      </c>
      <c r="AY281" s="244" t="s">
        <v>215</v>
      </c>
    </row>
    <row r="282" s="14" customFormat="1">
      <c r="A282" s="14"/>
      <c r="B282" s="245"/>
      <c r="C282" s="246"/>
      <c r="D282" s="236" t="s">
        <v>226</v>
      </c>
      <c r="E282" s="247" t="s">
        <v>19</v>
      </c>
      <c r="F282" s="248" t="s">
        <v>533</v>
      </c>
      <c r="G282" s="246"/>
      <c r="H282" s="249">
        <v>90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226</v>
      </c>
      <c r="AU282" s="255" t="s">
        <v>81</v>
      </c>
      <c r="AV282" s="14" t="s">
        <v>81</v>
      </c>
      <c r="AW282" s="14" t="s">
        <v>33</v>
      </c>
      <c r="AX282" s="14" t="s">
        <v>72</v>
      </c>
      <c r="AY282" s="255" t="s">
        <v>215</v>
      </c>
    </row>
    <row r="283" s="15" customFormat="1">
      <c r="A283" s="15"/>
      <c r="B283" s="256"/>
      <c r="C283" s="257"/>
      <c r="D283" s="236" t="s">
        <v>226</v>
      </c>
      <c r="E283" s="258" t="s">
        <v>19</v>
      </c>
      <c r="F283" s="259" t="s">
        <v>233</v>
      </c>
      <c r="G283" s="257"/>
      <c r="H283" s="260">
        <v>90</v>
      </c>
      <c r="I283" s="261"/>
      <c r="J283" s="257"/>
      <c r="K283" s="257"/>
      <c r="L283" s="262"/>
      <c r="M283" s="263"/>
      <c r="N283" s="264"/>
      <c r="O283" s="264"/>
      <c r="P283" s="264"/>
      <c r="Q283" s="264"/>
      <c r="R283" s="264"/>
      <c r="S283" s="264"/>
      <c r="T283" s="26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6" t="s">
        <v>226</v>
      </c>
      <c r="AU283" s="266" t="s">
        <v>81</v>
      </c>
      <c r="AV283" s="15" t="s">
        <v>223</v>
      </c>
      <c r="AW283" s="15" t="s">
        <v>33</v>
      </c>
      <c r="AX283" s="15" t="s">
        <v>79</v>
      </c>
      <c r="AY283" s="266" t="s">
        <v>215</v>
      </c>
    </row>
    <row r="284" s="2" customFormat="1" ht="24.15" customHeight="1">
      <c r="A284" s="41"/>
      <c r="B284" s="42"/>
      <c r="C284" s="216" t="s">
        <v>459</v>
      </c>
      <c r="D284" s="216" t="s">
        <v>218</v>
      </c>
      <c r="E284" s="217" t="s">
        <v>482</v>
      </c>
      <c r="F284" s="218" t="s">
        <v>483</v>
      </c>
      <c r="G284" s="219" t="s">
        <v>221</v>
      </c>
      <c r="H284" s="220">
        <v>90</v>
      </c>
      <c r="I284" s="221"/>
      <c r="J284" s="222">
        <f>ROUND(I284*H284,2)</f>
        <v>0</v>
      </c>
      <c r="K284" s="218" t="s">
        <v>222</v>
      </c>
      <c r="L284" s="47"/>
      <c r="M284" s="223" t="s">
        <v>19</v>
      </c>
      <c r="N284" s="224" t="s">
        <v>43</v>
      </c>
      <c r="O284" s="87"/>
      <c r="P284" s="225">
        <f>O284*H284</f>
        <v>0</v>
      </c>
      <c r="Q284" s="225">
        <v>0.00034000000000000002</v>
      </c>
      <c r="R284" s="225">
        <f>Q284*H284</f>
        <v>0.030600000000000002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223</v>
      </c>
      <c r="AT284" s="227" t="s">
        <v>218</v>
      </c>
      <c r="AU284" s="227" t="s">
        <v>81</v>
      </c>
      <c r="AY284" s="20" t="s">
        <v>215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223</v>
      </c>
      <c r="BM284" s="227" t="s">
        <v>462</v>
      </c>
    </row>
    <row r="285" s="2" customFormat="1">
      <c r="A285" s="41"/>
      <c r="B285" s="42"/>
      <c r="C285" s="43"/>
      <c r="D285" s="229" t="s">
        <v>224</v>
      </c>
      <c r="E285" s="43"/>
      <c r="F285" s="230" t="s">
        <v>485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224</v>
      </c>
      <c r="AU285" s="20" t="s">
        <v>81</v>
      </c>
    </row>
    <row r="286" s="13" customFormat="1">
      <c r="A286" s="13"/>
      <c r="B286" s="234"/>
      <c r="C286" s="235"/>
      <c r="D286" s="236" t="s">
        <v>226</v>
      </c>
      <c r="E286" s="237" t="s">
        <v>19</v>
      </c>
      <c r="F286" s="238" t="s">
        <v>472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226</v>
      </c>
      <c r="AU286" s="244" t="s">
        <v>81</v>
      </c>
      <c r="AV286" s="13" t="s">
        <v>79</v>
      </c>
      <c r="AW286" s="13" t="s">
        <v>33</v>
      </c>
      <c r="AX286" s="13" t="s">
        <v>72</v>
      </c>
      <c r="AY286" s="244" t="s">
        <v>215</v>
      </c>
    </row>
    <row r="287" s="13" customFormat="1">
      <c r="A287" s="13"/>
      <c r="B287" s="234"/>
      <c r="C287" s="235"/>
      <c r="D287" s="236" t="s">
        <v>226</v>
      </c>
      <c r="E287" s="237" t="s">
        <v>19</v>
      </c>
      <c r="F287" s="238" t="s">
        <v>937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226</v>
      </c>
      <c r="AU287" s="244" t="s">
        <v>81</v>
      </c>
      <c r="AV287" s="13" t="s">
        <v>79</v>
      </c>
      <c r="AW287" s="13" t="s">
        <v>33</v>
      </c>
      <c r="AX287" s="13" t="s">
        <v>72</v>
      </c>
      <c r="AY287" s="244" t="s">
        <v>215</v>
      </c>
    </row>
    <row r="288" s="13" customFormat="1">
      <c r="A288" s="13"/>
      <c r="B288" s="234"/>
      <c r="C288" s="235"/>
      <c r="D288" s="236" t="s">
        <v>226</v>
      </c>
      <c r="E288" s="237" t="s">
        <v>19</v>
      </c>
      <c r="F288" s="238" t="s">
        <v>486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226</v>
      </c>
      <c r="AU288" s="244" t="s">
        <v>81</v>
      </c>
      <c r="AV288" s="13" t="s">
        <v>79</v>
      </c>
      <c r="AW288" s="13" t="s">
        <v>33</v>
      </c>
      <c r="AX288" s="13" t="s">
        <v>72</v>
      </c>
      <c r="AY288" s="244" t="s">
        <v>215</v>
      </c>
    </row>
    <row r="289" s="14" customFormat="1">
      <c r="A289" s="14"/>
      <c r="B289" s="245"/>
      <c r="C289" s="246"/>
      <c r="D289" s="236" t="s">
        <v>226</v>
      </c>
      <c r="E289" s="247" t="s">
        <v>19</v>
      </c>
      <c r="F289" s="248" t="s">
        <v>533</v>
      </c>
      <c r="G289" s="246"/>
      <c r="H289" s="249">
        <v>90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226</v>
      </c>
      <c r="AU289" s="255" t="s">
        <v>81</v>
      </c>
      <c r="AV289" s="14" t="s">
        <v>81</v>
      </c>
      <c r="AW289" s="14" t="s">
        <v>33</v>
      </c>
      <c r="AX289" s="14" t="s">
        <v>72</v>
      </c>
      <c r="AY289" s="255" t="s">
        <v>215</v>
      </c>
    </row>
    <row r="290" s="15" customFormat="1">
      <c r="A290" s="15"/>
      <c r="B290" s="256"/>
      <c r="C290" s="257"/>
      <c r="D290" s="236" t="s">
        <v>226</v>
      </c>
      <c r="E290" s="258" t="s">
        <v>19</v>
      </c>
      <c r="F290" s="259" t="s">
        <v>233</v>
      </c>
      <c r="G290" s="257"/>
      <c r="H290" s="260">
        <v>90</v>
      </c>
      <c r="I290" s="261"/>
      <c r="J290" s="257"/>
      <c r="K290" s="257"/>
      <c r="L290" s="262"/>
      <c r="M290" s="263"/>
      <c r="N290" s="264"/>
      <c r="O290" s="264"/>
      <c r="P290" s="264"/>
      <c r="Q290" s="264"/>
      <c r="R290" s="264"/>
      <c r="S290" s="264"/>
      <c r="T290" s="26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6" t="s">
        <v>226</v>
      </c>
      <c r="AU290" s="266" t="s">
        <v>81</v>
      </c>
      <c r="AV290" s="15" t="s">
        <v>223</v>
      </c>
      <c r="AW290" s="15" t="s">
        <v>33</v>
      </c>
      <c r="AX290" s="15" t="s">
        <v>79</v>
      </c>
      <c r="AY290" s="266" t="s">
        <v>215</v>
      </c>
    </row>
    <row r="291" s="2" customFormat="1" ht="44.25" customHeight="1">
      <c r="A291" s="41"/>
      <c r="B291" s="42"/>
      <c r="C291" s="216" t="s">
        <v>465</v>
      </c>
      <c r="D291" s="216" t="s">
        <v>218</v>
      </c>
      <c r="E291" s="217" t="s">
        <v>488</v>
      </c>
      <c r="F291" s="218" t="s">
        <v>489</v>
      </c>
      <c r="G291" s="219" t="s">
        <v>221</v>
      </c>
      <c r="H291" s="220">
        <v>90</v>
      </c>
      <c r="I291" s="221"/>
      <c r="J291" s="222">
        <f>ROUND(I291*H291,2)</f>
        <v>0</v>
      </c>
      <c r="K291" s="218" t="s">
        <v>222</v>
      </c>
      <c r="L291" s="47"/>
      <c r="M291" s="223" t="s">
        <v>19</v>
      </c>
      <c r="N291" s="224" t="s">
        <v>43</v>
      </c>
      <c r="O291" s="87"/>
      <c r="P291" s="225">
        <f>O291*H291</f>
        <v>0</v>
      </c>
      <c r="Q291" s="225">
        <v>0.15559000000000001</v>
      </c>
      <c r="R291" s="225">
        <f>Q291*H291</f>
        <v>14.0031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223</v>
      </c>
      <c r="AT291" s="227" t="s">
        <v>218</v>
      </c>
      <c r="AU291" s="227" t="s">
        <v>81</v>
      </c>
      <c r="AY291" s="20" t="s">
        <v>215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223</v>
      </c>
      <c r="BM291" s="227" t="s">
        <v>466</v>
      </c>
    </row>
    <row r="292" s="2" customFormat="1">
      <c r="A292" s="41"/>
      <c r="B292" s="42"/>
      <c r="C292" s="43"/>
      <c r="D292" s="229" t="s">
        <v>224</v>
      </c>
      <c r="E292" s="43"/>
      <c r="F292" s="230" t="s">
        <v>491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224</v>
      </c>
      <c r="AU292" s="20" t="s">
        <v>81</v>
      </c>
    </row>
    <row r="293" s="13" customFormat="1">
      <c r="A293" s="13"/>
      <c r="B293" s="234"/>
      <c r="C293" s="235"/>
      <c r="D293" s="236" t="s">
        <v>226</v>
      </c>
      <c r="E293" s="237" t="s">
        <v>19</v>
      </c>
      <c r="F293" s="238" t="s">
        <v>472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226</v>
      </c>
      <c r="AU293" s="244" t="s">
        <v>81</v>
      </c>
      <c r="AV293" s="13" t="s">
        <v>79</v>
      </c>
      <c r="AW293" s="13" t="s">
        <v>33</v>
      </c>
      <c r="AX293" s="13" t="s">
        <v>72</v>
      </c>
      <c r="AY293" s="244" t="s">
        <v>215</v>
      </c>
    </row>
    <row r="294" s="13" customFormat="1">
      <c r="A294" s="13"/>
      <c r="B294" s="234"/>
      <c r="C294" s="235"/>
      <c r="D294" s="236" t="s">
        <v>226</v>
      </c>
      <c r="E294" s="237" t="s">
        <v>19</v>
      </c>
      <c r="F294" s="238" t="s">
        <v>937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226</v>
      </c>
      <c r="AU294" s="244" t="s">
        <v>81</v>
      </c>
      <c r="AV294" s="13" t="s">
        <v>79</v>
      </c>
      <c r="AW294" s="13" t="s">
        <v>33</v>
      </c>
      <c r="AX294" s="13" t="s">
        <v>72</v>
      </c>
      <c r="AY294" s="244" t="s">
        <v>215</v>
      </c>
    </row>
    <row r="295" s="13" customFormat="1">
      <c r="A295" s="13"/>
      <c r="B295" s="234"/>
      <c r="C295" s="235"/>
      <c r="D295" s="236" t="s">
        <v>226</v>
      </c>
      <c r="E295" s="237" t="s">
        <v>19</v>
      </c>
      <c r="F295" s="238" t="s">
        <v>492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226</v>
      </c>
      <c r="AU295" s="244" t="s">
        <v>81</v>
      </c>
      <c r="AV295" s="13" t="s">
        <v>79</v>
      </c>
      <c r="AW295" s="13" t="s">
        <v>33</v>
      </c>
      <c r="AX295" s="13" t="s">
        <v>72</v>
      </c>
      <c r="AY295" s="244" t="s">
        <v>215</v>
      </c>
    </row>
    <row r="296" s="14" customFormat="1">
      <c r="A296" s="14"/>
      <c r="B296" s="245"/>
      <c r="C296" s="246"/>
      <c r="D296" s="236" t="s">
        <v>226</v>
      </c>
      <c r="E296" s="247" t="s">
        <v>19</v>
      </c>
      <c r="F296" s="248" t="s">
        <v>533</v>
      </c>
      <c r="G296" s="246"/>
      <c r="H296" s="249">
        <v>90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226</v>
      </c>
      <c r="AU296" s="255" t="s">
        <v>81</v>
      </c>
      <c r="AV296" s="14" t="s">
        <v>81</v>
      </c>
      <c r="AW296" s="14" t="s">
        <v>33</v>
      </c>
      <c r="AX296" s="14" t="s">
        <v>72</v>
      </c>
      <c r="AY296" s="255" t="s">
        <v>215</v>
      </c>
    </row>
    <row r="297" s="15" customFormat="1">
      <c r="A297" s="15"/>
      <c r="B297" s="256"/>
      <c r="C297" s="257"/>
      <c r="D297" s="236" t="s">
        <v>226</v>
      </c>
      <c r="E297" s="258" t="s">
        <v>19</v>
      </c>
      <c r="F297" s="259" t="s">
        <v>233</v>
      </c>
      <c r="G297" s="257"/>
      <c r="H297" s="260">
        <v>90</v>
      </c>
      <c r="I297" s="261"/>
      <c r="J297" s="257"/>
      <c r="K297" s="257"/>
      <c r="L297" s="262"/>
      <c r="M297" s="263"/>
      <c r="N297" s="264"/>
      <c r="O297" s="264"/>
      <c r="P297" s="264"/>
      <c r="Q297" s="264"/>
      <c r="R297" s="264"/>
      <c r="S297" s="264"/>
      <c r="T297" s="26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6" t="s">
        <v>226</v>
      </c>
      <c r="AU297" s="266" t="s">
        <v>81</v>
      </c>
      <c r="AV297" s="15" t="s">
        <v>223</v>
      </c>
      <c r="AW297" s="15" t="s">
        <v>33</v>
      </c>
      <c r="AX297" s="15" t="s">
        <v>79</v>
      </c>
      <c r="AY297" s="266" t="s">
        <v>215</v>
      </c>
    </row>
    <row r="298" s="2" customFormat="1" ht="24.15" customHeight="1">
      <c r="A298" s="41"/>
      <c r="B298" s="42"/>
      <c r="C298" s="216" t="s">
        <v>340</v>
      </c>
      <c r="D298" s="216" t="s">
        <v>218</v>
      </c>
      <c r="E298" s="217" t="s">
        <v>494</v>
      </c>
      <c r="F298" s="218" t="s">
        <v>495</v>
      </c>
      <c r="G298" s="219" t="s">
        <v>221</v>
      </c>
      <c r="H298" s="220">
        <v>90</v>
      </c>
      <c r="I298" s="221"/>
      <c r="J298" s="222">
        <f>ROUND(I298*H298,2)</f>
        <v>0</v>
      </c>
      <c r="K298" s="218" t="s">
        <v>222</v>
      </c>
      <c r="L298" s="47"/>
      <c r="M298" s="223" t="s">
        <v>19</v>
      </c>
      <c r="N298" s="224" t="s">
        <v>43</v>
      </c>
      <c r="O298" s="87"/>
      <c r="P298" s="225">
        <f>O298*H298</f>
        <v>0</v>
      </c>
      <c r="Q298" s="225">
        <v>0.00051000000000000004</v>
      </c>
      <c r="R298" s="225">
        <f>Q298*H298</f>
        <v>0.045900000000000003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223</v>
      </c>
      <c r="AT298" s="227" t="s">
        <v>218</v>
      </c>
      <c r="AU298" s="227" t="s">
        <v>81</v>
      </c>
      <c r="AY298" s="20" t="s">
        <v>215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223</v>
      </c>
      <c r="BM298" s="227" t="s">
        <v>746</v>
      </c>
    </row>
    <row r="299" s="2" customFormat="1">
      <c r="A299" s="41"/>
      <c r="B299" s="42"/>
      <c r="C299" s="43"/>
      <c r="D299" s="229" t="s">
        <v>224</v>
      </c>
      <c r="E299" s="43"/>
      <c r="F299" s="230" t="s">
        <v>497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224</v>
      </c>
      <c r="AU299" s="20" t="s">
        <v>81</v>
      </c>
    </row>
    <row r="300" s="13" customFormat="1">
      <c r="A300" s="13"/>
      <c r="B300" s="234"/>
      <c r="C300" s="235"/>
      <c r="D300" s="236" t="s">
        <v>226</v>
      </c>
      <c r="E300" s="237" t="s">
        <v>19</v>
      </c>
      <c r="F300" s="238" t="s">
        <v>472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226</v>
      </c>
      <c r="AU300" s="244" t="s">
        <v>81</v>
      </c>
      <c r="AV300" s="13" t="s">
        <v>79</v>
      </c>
      <c r="AW300" s="13" t="s">
        <v>33</v>
      </c>
      <c r="AX300" s="13" t="s">
        <v>72</v>
      </c>
      <c r="AY300" s="244" t="s">
        <v>215</v>
      </c>
    </row>
    <row r="301" s="13" customFormat="1">
      <c r="A301" s="13"/>
      <c r="B301" s="234"/>
      <c r="C301" s="235"/>
      <c r="D301" s="236" t="s">
        <v>226</v>
      </c>
      <c r="E301" s="237" t="s">
        <v>19</v>
      </c>
      <c r="F301" s="238" t="s">
        <v>937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226</v>
      </c>
      <c r="AU301" s="244" t="s">
        <v>81</v>
      </c>
      <c r="AV301" s="13" t="s">
        <v>79</v>
      </c>
      <c r="AW301" s="13" t="s">
        <v>33</v>
      </c>
      <c r="AX301" s="13" t="s">
        <v>72</v>
      </c>
      <c r="AY301" s="244" t="s">
        <v>215</v>
      </c>
    </row>
    <row r="302" s="13" customFormat="1">
      <c r="A302" s="13"/>
      <c r="B302" s="234"/>
      <c r="C302" s="235"/>
      <c r="D302" s="236" t="s">
        <v>226</v>
      </c>
      <c r="E302" s="237" t="s">
        <v>19</v>
      </c>
      <c r="F302" s="238" t="s">
        <v>486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226</v>
      </c>
      <c r="AU302" s="244" t="s">
        <v>81</v>
      </c>
      <c r="AV302" s="13" t="s">
        <v>79</v>
      </c>
      <c r="AW302" s="13" t="s">
        <v>33</v>
      </c>
      <c r="AX302" s="13" t="s">
        <v>72</v>
      </c>
      <c r="AY302" s="244" t="s">
        <v>215</v>
      </c>
    </row>
    <row r="303" s="14" customFormat="1">
      <c r="A303" s="14"/>
      <c r="B303" s="245"/>
      <c r="C303" s="246"/>
      <c r="D303" s="236" t="s">
        <v>226</v>
      </c>
      <c r="E303" s="247" t="s">
        <v>19</v>
      </c>
      <c r="F303" s="248" t="s">
        <v>533</v>
      </c>
      <c r="G303" s="246"/>
      <c r="H303" s="249">
        <v>90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226</v>
      </c>
      <c r="AU303" s="255" t="s">
        <v>81</v>
      </c>
      <c r="AV303" s="14" t="s">
        <v>81</v>
      </c>
      <c r="AW303" s="14" t="s">
        <v>33</v>
      </c>
      <c r="AX303" s="14" t="s">
        <v>72</v>
      </c>
      <c r="AY303" s="255" t="s">
        <v>215</v>
      </c>
    </row>
    <row r="304" s="15" customFormat="1">
      <c r="A304" s="15"/>
      <c r="B304" s="256"/>
      <c r="C304" s="257"/>
      <c r="D304" s="236" t="s">
        <v>226</v>
      </c>
      <c r="E304" s="258" t="s">
        <v>19</v>
      </c>
      <c r="F304" s="259" t="s">
        <v>233</v>
      </c>
      <c r="G304" s="257"/>
      <c r="H304" s="260">
        <v>90</v>
      </c>
      <c r="I304" s="261"/>
      <c r="J304" s="257"/>
      <c r="K304" s="257"/>
      <c r="L304" s="262"/>
      <c r="M304" s="263"/>
      <c r="N304" s="264"/>
      <c r="O304" s="264"/>
      <c r="P304" s="264"/>
      <c r="Q304" s="264"/>
      <c r="R304" s="264"/>
      <c r="S304" s="264"/>
      <c r="T304" s="26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6" t="s">
        <v>226</v>
      </c>
      <c r="AU304" s="266" t="s">
        <v>81</v>
      </c>
      <c r="AV304" s="15" t="s">
        <v>223</v>
      </c>
      <c r="AW304" s="15" t="s">
        <v>33</v>
      </c>
      <c r="AX304" s="15" t="s">
        <v>79</v>
      </c>
      <c r="AY304" s="266" t="s">
        <v>215</v>
      </c>
    </row>
    <row r="305" s="2" customFormat="1" ht="44.25" customHeight="1">
      <c r="A305" s="41"/>
      <c r="B305" s="42"/>
      <c r="C305" s="216" t="s">
        <v>947</v>
      </c>
      <c r="D305" s="216" t="s">
        <v>218</v>
      </c>
      <c r="E305" s="217" t="s">
        <v>499</v>
      </c>
      <c r="F305" s="218" t="s">
        <v>500</v>
      </c>
      <c r="G305" s="219" t="s">
        <v>221</v>
      </c>
      <c r="H305" s="220">
        <v>90</v>
      </c>
      <c r="I305" s="221"/>
      <c r="J305" s="222">
        <f>ROUND(I305*H305,2)</f>
        <v>0</v>
      </c>
      <c r="K305" s="218" t="s">
        <v>222</v>
      </c>
      <c r="L305" s="47"/>
      <c r="M305" s="223" t="s">
        <v>19</v>
      </c>
      <c r="N305" s="224" t="s">
        <v>43</v>
      </c>
      <c r="O305" s="87"/>
      <c r="P305" s="225">
        <f>O305*H305</f>
        <v>0</v>
      </c>
      <c r="Q305" s="225">
        <v>0.12966</v>
      </c>
      <c r="R305" s="225">
        <f>Q305*H305</f>
        <v>11.6694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223</v>
      </c>
      <c r="AT305" s="227" t="s">
        <v>218</v>
      </c>
      <c r="AU305" s="227" t="s">
        <v>81</v>
      </c>
      <c r="AY305" s="20" t="s">
        <v>215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223</v>
      </c>
      <c r="BM305" s="227" t="s">
        <v>948</v>
      </c>
    </row>
    <row r="306" s="2" customFormat="1">
      <c r="A306" s="41"/>
      <c r="B306" s="42"/>
      <c r="C306" s="43"/>
      <c r="D306" s="229" t="s">
        <v>224</v>
      </c>
      <c r="E306" s="43"/>
      <c r="F306" s="230" t="s">
        <v>502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224</v>
      </c>
      <c r="AU306" s="20" t="s">
        <v>81</v>
      </c>
    </row>
    <row r="307" s="13" customFormat="1">
      <c r="A307" s="13"/>
      <c r="B307" s="234"/>
      <c r="C307" s="235"/>
      <c r="D307" s="236" t="s">
        <v>226</v>
      </c>
      <c r="E307" s="237" t="s">
        <v>19</v>
      </c>
      <c r="F307" s="238" t="s">
        <v>472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226</v>
      </c>
      <c r="AU307" s="244" t="s">
        <v>81</v>
      </c>
      <c r="AV307" s="13" t="s">
        <v>79</v>
      </c>
      <c r="AW307" s="13" t="s">
        <v>33</v>
      </c>
      <c r="AX307" s="13" t="s">
        <v>72</v>
      </c>
      <c r="AY307" s="244" t="s">
        <v>215</v>
      </c>
    </row>
    <row r="308" s="13" customFormat="1">
      <c r="A308" s="13"/>
      <c r="B308" s="234"/>
      <c r="C308" s="235"/>
      <c r="D308" s="236" t="s">
        <v>226</v>
      </c>
      <c r="E308" s="237" t="s">
        <v>19</v>
      </c>
      <c r="F308" s="238" t="s">
        <v>937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226</v>
      </c>
      <c r="AU308" s="244" t="s">
        <v>81</v>
      </c>
      <c r="AV308" s="13" t="s">
        <v>79</v>
      </c>
      <c r="AW308" s="13" t="s">
        <v>33</v>
      </c>
      <c r="AX308" s="13" t="s">
        <v>72</v>
      </c>
      <c r="AY308" s="244" t="s">
        <v>215</v>
      </c>
    </row>
    <row r="309" s="13" customFormat="1">
      <c r="A309" s="13"/>
      <c r="B309" s="234"/>
      <c r="C309" s="235"/>
      <c r="D309" s="236" t="s">
        <v>226</v>
      </c>
      <c r="E309" s="237" t="s">
        <v>19</v>
      </c>
      <c r="F309" s="238" t="s">
        <v>503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226</v>
      </c>
      <c r="AU309" s="244" t="s">
        <v>81</v>
      </c>
      <c r="AV309" s="13" t="s">
        <v>79</v>
      </c>
      <c r="AW309" s="13" t="s">
        <v>33</v>
      </c>
      <c r="AX309" s="13" t="s">
        <v>72</v>
      </c>
      <c r="AY309" s="244" t="s">
        <v>215</v>
      </c>
    </row>
    <row r="310" s="14" customFormat="1">
      <c r="A310" s="14"/>
      <c r="B310" s="245"/>
      <c r="C310" s="246"/>
      <c r="D310" s="236" t="s">
        <v>226</v>
      </c>
      <c r="E310" s="247" t="s">
        <v>19</v>
      </c>
      <c r="F310" s="248" t="s">
        <v>533</v>
      </c>
      <c r="G310" s="246"/>
      <c r="H310" s="249">
        <v>90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226</v>
      </c>
      <c r="AU310" s="255" t="s">
        <v>81</v>
      </c>
      <c r="AV310" s="14" t="s">
        <v>81</v>
      </c>
      <c r="AW310" s="14" t="s">
        <v>33</v>
      </c>
      <c r="AX310" s="14" t="s">
        <v>72</v>
      </c>
      <c r="AY310" s="255" t="s">
        <v>215</v>
      </c>
    </row>
    <row r="311" s="15" customFormat="1">
      <c r="A311" s="15"/>
      <c r="B311" s="256"/>
      <c r="C311" s="257"/>
      <c r="D311" s="236" t="s">
        <v>226</v>
      </c>
      <c r="E311" s="258" t="s">
        <v>19</v>
      </c>
      <c r="F311" s="259" t="s">
        <v>233</v>
      </c>
      <c r="G311" s="257"/>
      <c r="H311" s="260">
        <v>90</v>
      </c>
      <c r="I311" s="261"/>
      <c r="J311" s="257"/>
      <c r="K311" s="257"/>
      <c r="L311" s="262"/>
      <c r="M311" s="263"/>
      <c r="N311" s="264"/>
      <c r="O311" s="264"/>
      <c r="P311" s="264"/>
      <c r="Q311" s="264"/>
      <c r="R311" s="264"/>
      <c r="S311" s="264"/>
      <c r="T311" s="26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6" t="s">
        <v>226</v>
      </c>
      <c r="AU311" s="266" t="s">
        <v>81</v>
      </c>
      <c r="AV311" s="15" t="s">
        <v>223</v>
      </c>
      <c r="AW311" s="15" t="s">
        <v>33</v>
      </c>
      <c r="AX311" s="15" t="s">
        <v>79</v>
      </c>
      <c r="AY311" s="266" t="s">
        <v>215</v>
      </c>
    </row>
    <row r="312" s="2" customFormat="1" ht="44.25" customHeight="1">
      <c r="A312" s="41"/>
      <c r="B312" s="42"/>
      <c r="C312" s="216" t="s">
        <v>345</v>
      </c>
      <c r="D312" s="216" t="s">
        <v>218</v>
      </c>
      <c r="E312" s="217" t="s">
        <v>505</v>
      </c>
      <c r="F312" s="218" t="s">
        <v>506</v>
      </c>
      <c r="G312" s="219" t="s">
        <v>331</v>
      </c>
      <c r="H312" s="220">
        <v>83.221000000000004</v>
      </c>
      <c r="I312" s="221"/>
      <c r="J312" s="222">
        <f>ROUND(I312*H312,2)</f>
        <v>0</v>
      </c>
      <c r="K312" s="218" t="s">
        <v>222</v>
      </c>
      <c r="L312" s="47"/>
      <c r="M312" s="223" t="s">
        <v>19</v>
      </c>
      <c r="N312" s="224" t="s">
        <v>43</v>
      </c>
      <c r="O312" s="87"/>
      <c r="P312" s="225">
        <f>O312*H312</f>
        <v>0</v>
      </c>
      <c r="Q312" s="225">
        <v>0</v>
      </c>
      <c r="R312" s="225">
        <f>Q312*H312</f>
        <v>0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223</v>
      </c>
      <c r="AT312" s="227" t="s">
        <v>218</v>
      </c>
      <c r="AU312" s="227" t="s">
        <v>81</v>
      </c>
      <c r="AY312" s="20" t="s">
        <v>215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223</v>
      </c>
      <c r="BM312" s="227" t="s">
        <v>949</v>
      </c>
    </row>
    <row r="313" s="2" customFormat="1">
      <c r="A313" s="41"/>
      <c r="B313" s="42"/>
      <c r="C313" s="43"/>
      <c r="D313" s="229" t="s">
        <v>224</v>
      </c>
      <c r="E313" s="43"/>
      <c r="F313" s="230" t="s">
        <v>508</v>
      </c>
      <c r="G313" s="43"/>
      <c r="H313" s="43"/>
      <c r="I313" s="231"/>
      <c r="J313" s="43"/>
      <c r="K313" s="43"/>
      <c r="L313" s="47"/>
      <c r="M313" s="232"/>
      <c r="N313" s="233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224</v>
      </c>
      <c r="AU313" s="20" t="s">
        <v>81</v>
      </c>
    </row>
    <row r="314" s="14" customFormat="1">
      <c r="A314" s="14"/>
      <c r="B314" s="245"/>
      <c r="C314" s="246"/>
      <c r="D314" s="236" t="s">
        <v>226</v>
      </c>
      <c r="E314" s="247" t="s">
        <v>19</v>
      </c>
      <c r="F314" s="248" t="s">
        <v>950</v>
      </c>
      <c r="G314" s="246"/>
      <c r="H314" s="249">
        <v>83.221000000000004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226</v>
      </c>
      <c r="AU314" s="255" t="s">
        <v>81</v>
      </c>
      <c r="AV314" s="14" t="s">
        <v>81</v>
      </c>
      <c r="AW314" s="14" t="s">
        <v>33</v>
      </c>
      <c r="AX314" s="14" t="s">
        <v>72</v>
      </c>
      <c r="AY314" s="255" t="s">
        <v>215</v>
      </c>
    </row>
    <row r="315" s="15" customFormat="1">
      <c r="A315" s="15"/>
      <c r="B315" s="256"/>
      <c r="C315" s="257"/>
      <c r="D315" s="236" t="s">
        <v>226</v>
      </c>
      <c r="E315" s="258" t="s">
        <v>19</v>
      </c>
      <c r="F315" s="259" t="s">
        <v>233</v>
      </c>
      <c r="G315" s="257"/>
      <c r="H315" s="260">
        <v>83.221000000000004</v>
      </c>
      <c r="I315" s="261"/>
      <c r="J315" s="257"/>
      <c r="K315" s="257"/>
      <c r="L315" s="262"/>
      <c r="M315" s="263"/>
      <c r="N315" s="264"/>
      <c r="O315" s="264"/>
      <c r="P315" s="264"/>
      <c r="Q315" s="264"/>
      <c r="R315" s="264"/>
      <c r="S315" s="264"/>
      <c r="T315" s="26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66" t="s">
        <v>226</v>
      </c>
      <c r="AU315" s="266" t="s">
        <v>81</v>
      </c>
      <c r="AV315" s="15" t="s">
        <v>223</v>
      </c>
      <c r="AW315" s="15" t="s">
        <v>33</v>
      </c>
      <c r="AX315" s="15" t="s">
        <v>79</v>
      </c>
      <c r="AY315" s="266" t="s">
        <v>215</v>
      </c>
    </row>
    <row r="316" s="12" customFormat="1" ht="22.8" customHeight="1">
      <c r="A316" s="12"/>
      <c r="B316" s="200"/>
      <c r="C316" s="201"/>
      <c r="D316" s="202" t="s">
        <v>71</v>
      </c>
      <c r="E316" s="214" t="s">
        <v>510</v>
      </c>
      <c r="F316" s="214" t="s">
        <v>511</v>
      </c>
      <c r="G316" s="201"/>
      <c r="H316" s="201"/>
      <c r="I316" s="204"/>
      <c r="J316" s="215">
        <f>BK316</f>
        <v>0</v>
      </c>
      <c r="K316" s="201"/>
      <c r="L316" s="206"/>
      <c r="M316" s="207"/>
      <c r="N316" s="208"/>
      <c r="O316" s="208"/>
      <c r="P316" s="209">
        <f>SUM(P317:P365)</f>
        <v>0</v>
      </c>
      <c r="Q316" s="208"/>
      <c r="R316" s="209">
        <f>SUM(R317:R365)</f>
        <v>46.8825</v>
      </c>
      <c r="S316" s="208"/>
      <c r="T316" s="210">
        <f>SUM(T317:T365)</f>
        <v>16.100000000000001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11" t="s">
        <v>79</v>
      </c>
      <c r="AT316" s="212" t="s">
        <v>71</v>
      </c>
      <c r="AU316" s="212" t="s">
        <v>79</v>
      </c>
      <c r="AY316" s="211" t="s">
        <v>215</v>
      </c>
      <c r="BK316" s="213">
        <f>SUM(BK317:BK365)</f>
        <v>0</v>
      </c>
    </row>
    <row r="317" s="2" customFormat="1" ht="49.05" customHeight="1">
      <c r="A317" s="41"/>
      <c r="B317" s="42"/>
      <c r="C317" s="216" t="s">
        <v>951</v>
      </c>
      <c r="D317" s="216" t="s">
        <v>218</v>
      </c>
      <c r="E317" s="217" t="s">
        <v>512</v>
      </c>
      <c r="F317" s="218" t="s">
        <v>513</v>
      </c>
      <c r="G317" s="219" t="s">
        <v>221</v>
      </c>
      <c r="H317" s="220">
        <v>175</v>
      </c>
      <c r="I317" s="221"/>
      <c r="J317" s="222">
        <f>ROUND(I317*H317,2)</f>
        <v>0</v>
      </c>
      <c r="K317" s="218" t="s">
        <v>222</v>
      </c>
      <c r="L317" s="47"/>
      <c r="M317" s="223" t="s">
        <v>19</v>
      </c>
      <c r="N317" s="224" t="s">
        <v>43</v>
      </c>
      <c r="O317" s="87"/>
      <c r="P317" s="225">
        <f>O317*H317</f>
        <v>0</v>
      </c>
      <c r="Q317" s="225">
        <v>4.0000000000000003E-05</v>
      </c>
      <c r="R317" s="225">
        <f>Q317*H317</f>
        <v>0.0070000000000000001</v>
      </c>
      <c r="S317" s="225">
        <v>0.091999999999999998</v>
      </c>
      <c r="T317" s="226">
        <f>S317*H317</f>
        <v>16.100000000000001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223</v>
      </c>
      <c r="AT317" s="227" t="s">
        <v>218</v>
      </c>
      <c r="AU317" s="227" t="s">
        <v>81</v>
      </c>
      <c r="AY317" s="20" t="s">
        <v>215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223</v>
      </c>
      <c r="BM317" s="227" t="s">
        <v>952</v>
      </c>
    </row>
    <row r="318" s="2" customFormat="1">
      <c r="A318" s="41"/>
      <c r="B318" s="42"/>
      <c r="C318" s="43"/>
      <c r="D318" s="229" t="s">
        <v>224</v>
      </c>
      <c r="E318" s="43"/>
      <c r="F318" s="230" t="s">
        <v>515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224</v>
      </c>
      <c r="AU318" s="20" t="s">
        <v>81</v>
      </c>
    </row>
    <row r="319" s="13" customFormat="1">
      <c r="A319" s="13"/>
      <c r="B319" s="234"/>
      <c r="C319" s="235"/>
      <c r="D319" s="236" t="s">
        <v>226</v>
      </c>
      <c r="E319" s="237" t="s">
        <v>19</v>
      </c>
      <c r="F319" s="238" t="s">
        <v>252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226</v>
      </c>
      <c r="AU319" s="244" t="s">
        <v>81</v>
      </c>
      <c r="AV319" s="13" t="s">
        <v>79</v>
      </c>
      <c r="AW319" s="13" t="s">
        <v>33</v>
      </c>
      <c r="AX319" s="13" t="s">
        <v>72</v>
      </c>
      <c r="AY319" s="244" t="s">
        <v>215</v>
      </c>
    </row>
    <row r="320" s="13" customFormat="1">
      <c r="A320" s="13"/>
      <c r="B320" s="234"/>
      <c r="C320" s="235"/>
      <c r="D320" s="236" t="s">
        <v>226</v>
      </c>
      <c r="E320" s="237" t="s">
        <v>19</v>
      </c>
      <c r="F320" s="238" t="s">
        <v>953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226</v>
      </c>
      <c r="AU320" s="244" t="s">
        <v>81</v>
      </c>
      <c r="AV320" s="13" t="s">
        <v>79</v>
      </c>
      <c r="AW320" s="13" t="s">
        <v>33</v>
      </c>
      <c r="AX320" s="13" t="s">
        <v>72</v>
      </c>
      <c r="AY320" s="244" t="s">
        <v>215</v>
      </c>
    </row>
    <row r="321" s="13" customFormat="1">
      <c r="A321" s="13"/>
      <c r="B321" s="234"/>
      <c r="C321" s="235"/>
      <c r="D321" s="236" t="s">
        <v>226</v>
      </c>
      <c r="E321" s="237" t="s">
        <v>19</v>
      </c>
      <c r="F321" s="238" t="s">
        <v>252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226</v>
      </c>
      <c r="AU321" s="244" t="s">
        <v>81</v>
      </c>
      <c r="AV321" s="13" t="s">
        <v>79</v>
      </c>
      <c r="AW321" s="13" t="s">
        <v>33</v>
      </c>
      <c r="AX321" s="13" t="s">
        <v>72</v>
      </c>
      <c r="AY321" s="244" t="s">
        <v>215</v>
      </c>
    </row>
    <row r="322" s="14" customFormat="1">
      <c r="A322" s="14"/>
      <c r="B322" s="245"/>
      <c r="C322" s="246"/>
      <c r="D322" s="236" t="s">
        <v>226</v>
      </c>
      <c r="E322" s="247" t="s">
        <v>19</v>
      </c>
      <c r="F322" s="248" t="s">
        <v>954</v>
      </c>
      <c r="G322" s="246"/>
      <c r="H322" s="249">
        <v>175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226</v>
      </c>
      <c r="AU322" s="255" t="s">
        <v>81</v>
      </c>
      <c r="AV322" s="14" t="s">
        <v>81</v>
      </c>
      <c r="AW322" s="14" t="s">
        <v>33</v>
      </c>
      <c r="AX322" s="14" t="s">
        <v>72</v>
      </c>
      <c r="AY322" s="255" t="s">
        <v>215</v>
      </c>
    </row>
    <row r="323" s="15" customFormat="1">
      <c r="A323" s="15"/>
      <c r="B323" s="256"/>
      <c r="C323" s="257"/>
      <c r="D323" s="236" t="s">
        <v>226</v>
      </c>
      <c r="E323" s="258" t="s">
        <v>19</v>
      </c>
      <c r="F323" s="259" t="s">
        <v>233</v>
      </c>
      <c r="G323" s="257"/>
      <c r="H323" s="260">
        <v>175</v>
      </c>
      <c r="I323" s="261"/>
      <c r="J323" s="257"/>
      <c r="K323" s="257"/>
      <c r="L323" s="262"/>
      <c r="M323" s="263"/>
      <c r="N323" s="264"/>
      <c r="O323" s="264"/>
      <c r="P323" s="264"/>
      <c r="Q323" s="264"/>
      <c r="R323" s="264"/>
      <c r="S323" s="264"/>
      <c r="T323" s="26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6" t="s">
        <v>226</v>
      </c>
      <c r="AU323" s="266" t="s">
        <v>81</v>
      </c>
      <c r="AV323" s="15" t="s">
        <v>223</v>
      </c>
      <c r="AW323" s="15" t="s">
        <v>33</v>
      </c>
      <c r="AX323" s="15" t="s">
        <v>79</v>
      </c>
      <c r="AY323" s="266" t="s">
        <v>215</v>
      </c>
    </row>
    <row r="324" s="2" customFormat="1" ht="66.75" customHeight="1">
      <c r="A324" s="41"/>
      <c r="B324" s="42"/>
      <c r="C324" s="216" t="s">
        <v>350</v>
      </c>
      <c r="D324" s="216" t="s">
        <v>218</v>
      </c>
      <c r="E324" s="217" t="s">
        <v>534</v>
      </c>
      <c r="F324" s="218" t="s">
        <v>535</v>
      </c>
      <c r="G324" s="219" t="s">
        <v>221</v>
      </c>
      <c r="H324" s="220">
        <v>175</v>
      </c>
      <c r="I324" s="221"/>
      <c r="J324" s="222">
        <f>ROUND(I324*H324,2)</f>
        <v>0</v>
      </c>
      <c r="K324" s="218" t="s">
        <v>222</v>
      </c>
      <c r="L324" s="47"/>
      <c r="M324" s="223" t="s">
        <v>19</v>
      </c>
      <c r="N324" s="224" t="s">
        <v>43</v>
      </c>
      <c r="O324" s="87"/>
      <c r="P324" s="225">
        <f>O324*H324</f>
        <v>0</v>
      </c>
      <c r="Q324" s="225">
        <v>0.13769000000000001</v>
      </c>
      <c r="R324" s="225">
        <f>Q324*H324</f>
        <v>24.095750000000002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223</v>
      </c>
      <c r="AT324" s="227" t="s">
        <v>218</v>
      </c>
      <c r="AU324" s="227" t="s">
        <v>81</v>
      </c>
      <c r="AY324" s="20" t="s">
        <v>215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223</v>
      </c>
      <c r="BM324" s="227" t="s">
        <v>955</v>
      </c>
    </row>
    <row r="325" s="2" customFormat="1">
      <c r="A325" s="41"/>
      <c r="B325" s="42"/>
      <c r="C325" s="43"/>
      <c r="D325" s="229" t="s">
        <v>224</v>
      </c>
      <c r="E325" s="43"/>
      <c r="F325" s="230" t="s">
        <v>537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224</v>
      </c>
      <c r="AU325" s="20" t="s">
        <v>81</v>
      </c>
    </row>
    <row r="326" s="13" customFormat="1">
      <c r="A326" s="13"/>
      <c r="B326" s="234"/>
      <c r="C326" s="235"/>
      <c r="D326" s="236" t="s">
        <v>226</v>
      </c>
      <c r="E326" s="237" t="s">
        <v>19</v>
      </c>
      <c r="F326" s="238" t="s">
        <v>516</v>
      </c>
      <c r="G326" s="235"/>
      <c r="H326" s="237" t="s">
        <v>19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226</v>
      </c>
      <c r="AU326" s="244" t="s">
        <v>81</v>
      </c>
      <c r="AV326" s="13" t="s">
        <v>79</v>
      </c>
      <c r="AW326" s="13" t="s">
        <v>33</v>
      </c>
      <c r="AX326" s="13" t="s">
        <v>72</v>
      </c>
      <c r="AY326" s="244" t="s">
        <v>215</v>
      </c>
    </row>
    <row r="327" s="13" customFormat="1">
      <c r="A327" s="13"/>
      <c r="B327" s="234"/>
      <c r="C327" s="235"/>
      <c r="D327" s="236" t="s">
        <v>226</v>
      </c>
      <c r="E327" s="237" t="s">
        <v>19</v>
      </c>
      <c r="F327" s="238" t="s">
        <v>538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226</v>
      </c>
      <c r="AU327" s="244" t="s">
        <v>81</v>
      </c>
      <c r="AV327" s="13" t="s">
        <v>79</v>
      </c>
      <c r="AW327" s="13" t="s">
        <v>33</v>
      </c>
      <c r="AX327" s="13" t="s">
        <v>72</v>
      </c>
      <c r="AY327" s="244" t="s">
        <v>215</v>
      </c>
    </row>
    <row r="328" s="13" customFormat="1">
      <c r="A328" s="13"/>
      <c r="B328" s="234"/>
      <c r="C328" s="235"/>
      <c r="D328" s="236" t="s">
        <v>226</v>
      </c>
      <c r="E328" s="237" t="s">
        <v>19</v>
      </c>
      <c r="F328" s="238" t="s">
        <v>937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226</v>
      </c>
      <c r="AU328" s="244" t="s">
        <v>81</v>
      </c>
      <c r="AV328" s="13" t="s">
        <v>79</v>
      </c>
      <c r="AW328" s="13" t="s">
        <v>33</v>
      </c>
      <c r="AX328" s="13" t="s">
        <v>72</v>
      </c>
      <c r="AY328" s="244" t="s">
        <v>215</v>
      </c>
    </row>
    <row r="329" s="14" customFormat="1">
      <c r="A329" s="14"/>
      <c r="B329" s="245"/>
      <c r="C329" s="246"/>
      <c r="D329" s="236" t="s">
        <v>226</v>
      </c>
      <c r="E329" s="247" t="s">
        <v>19</v>
      </c>
      <c r="F329" s="248" t="s">
        <v>954</v>
      </c>
      <c r="G329" s="246"/>
      <c r="H329" s="249">
        <v>175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226</v>
      </c>
      <c r="AU329" s="255" t="s">
        <v>81</v>
      </c>
      <c r="AV329" s="14" t="s">
        <v>81</v>
      </c>
      <c r="AW329" s="14" t="s">
        <v>33</v>
      </c>
      <c r="AX329" s="14" t="s">
        <v>72</v>
      </c>
      <c r="AY329" s="255" t="s">
        <v>215</v>
      </c>
    </row>
    <row r="330" s="15" customFormat="1">
      <c r="A330" s="15"/>
      <c r="B330" s="256"/>
      <c r="C330" s="257"/>
      <c r="D330" s="236" t="s">
        <v>226</v>
      </c>
      <c r="E330" s="258" t="s">
        <v>19</v>
      </c>
      <c r="F330" s="259" t="s">
        <v>233</v>
      </c>
      <c r="G330" s="257"/>
      <c r="H330" s="260">
        <v>175</v>
      </c>
      <c r="I330" s="261"/>
      <c r="J330" s="257"/>
      <c r="K330" s="257"/>
      <c r="L330" s="262"/>
      <c r="M330" s="263"/>
      <c r="N330" s="264"/>
      <c r="O330" s="264"/>
      <c r="P330" s="264"/>
      <c r="Q330" s="264"/>
      <c r="R330" s="264"/>
      <c r="S330" s="264"/>
      <c r="T330" s="26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6" t="s">
        <v>226</v>
      </c>
      <c r="AU330" s="266" t="s">
        <v>81</v>
      </c>
      <c r="AV330" s="15" t="s">
        <v>223</v>
      </c>
      <c r="AW330" s="15" t="s">
        <v>33</v>
      </c>
      <c r="AX330" s="15" t="s">
        <v>79</v>
      </c>
      <c r="AY330" s="266" t="s">
        <v>215</v>
      </c>
    </row>
    <row r="331" s="2" customFormat="1" ht="24.15" customHeight="1">
      <c r="A331" s="41"/>
      <c r="B331" s="42"/>
      <c r="C331" s="216" t="s">
        <v>470</v>
      </c>
      <c r="D331" s="216" t="s">
        <v>218</v>
      </c>
      <c r="E331" s="217" t="s">
        <v>494</v>
      </c>
      <c r="F331" s="218" t="s">
        <v>495</v>
      </c>
      <c r="G331" s="219" t="s">
        <v>221</v>
      </c>
      <c r="H331" s="220">
        <v>175</v>
      </c>
      <c r="I331" s="221"/>
      <c r="J331" s="222">
        <f>ROUND(I331*H331,2)</f>
        <v>0</v>
      </c>
      <c r="K331" s="218" t="s">
        <v>222</v>
      </c>
      <c r="L331" s="47"/>
      <c r="M331" s="223" t="s">
        <v>19</v>
      </c>
      <c r="N331" s="224" t="s">
        <v>43</v>
      </c>
      <c r="O331" s="87"/>
      <c r="P331" s="225">
        <f>O331*H331</f>
        <v>0</v>
      </c>
      <c r="Q331" s="225">
        <v>0.00051000000000000004</v>
      </c>
      <c r="R331" s="225">
        <f>Q331*H331</f>
        <v>0.08925000000000001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223</v>
      </c>
      <c r="AT331" s="227" t="s">
        <v>218</v>
      </c>
      <c r="AU331" s="227" t="s">
        <v>81</v>
      </c>
      <c r="AY331" s="20" t="s">
        <v>215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223</v>
      </c>
      <c r="BM331" s="227" t="s">
        <v>471</v>
      </c>
    </row>
    <row r="332" s="2" customFormat="1">
      <c r="A332" s="41"/>
      <c r="B332" s="42"/>
      <c r="C332" s="43"/>
      <c r="D332" s="229" t="s">
        <v>224</v>
      </c>
      <c r="E332" s="43"/>
      <c r="F332" s="230" t="s">
        <v>497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224</v>
      </c>
      <c r="AU332" s="20" t="s">
        <v>81</v>
      </c>
    </row>
    <row r="333" s="13" customFormat="1">
      <c r="A333" s="13"/>
      <c r="B333" s="234"/>
      <c r="C333" s="235"/>
      <c r="D333" s="236" t="s">
        <v>226</v>
      </c>
      <c r="E333" s="237" t="s">
        <v>19</v>
      </c>
      <c r="F333" s="238" t="s">
        <v>937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226</v>
      </c>
      <c r="AU333" s="244" t="s">
        <v>81</v>
      </c>
      <c r="AV333" s="13" t="s">
        <v>79</v>
      </c>
      <c r="AW333" s="13" t="s">
        <v>33</v>
      </c>
      <c r="AX333" s="13" t="s">
        <v>72</v>
      </c>
      <c r="AY333" s="244" t="s">
        <v>215</v>
      </c>
    </row>
    <row r="334" s="13" customFormat="1">
      <c r="A334" s="13"/>
      <c r="B334" s="234"/>
      <c r="C334" s="235"/>
      <c r="D334" s="236" t="s">
        <v>226</v>
      </c>
      <c r="E334" s="237" t="s">
        <v>19</v>
      </c>
      <c r="F334" s="238" t="s">
        <v>486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226</v>
      </c>
      <c r="AU334" s="244" t="s">
        <v>81</v>
      </c>
      <c r="AV334" s="13" t="s">
        <v>79</v>
      </c>
      <c r="AW334" s="13" t="s">
        <v>33</v>
      </c>
      <c r="AX334" s="13" t="s">
        <v>72</v>
      </c>
      <c r="AY334" s="244" t="s">
        <v>215</v>
      </c>
    </row>
    <row r="335" s="14" customFormat="1">
      <c r="A335" s="14"/>
      <c r="B335" s="245"/>
      <c r="C335" s="246"/>
      <c r="D335" s="236" t="s">
        <v>226</v>
      </c>
      <c r="E335" s="247" t="s">
        <v>19</v>
      </c>
      <c r="F335" s="248" t="s">
        <v>954</v>
      </c>
      <c r="G335" s="246"/>
      <c r="H335" s="249">
        <v>175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226</v>
      </c>
      <c r="AU335" s="255" t="s">
        <v>81</v>
      </c>
      <c r="AV335" s="14" t="s">
        <v>81</v>
      </c>
      <c r="AW335" s="14" t="s">
        <v>33</v>
      </c>
      <c r="AX335" s="14" t="s">
        <v>72</v>
      </c>
      <c r="AY335" s="255" t="s">
        <v>215</v>
      </c>
    </row>
    <row r="336" s="15" customFormat="1">
      <c r="A336" s="15"/>
      <c r="B336" s="256"/>
      <c r="C336" s="257"/>
      <c r="D336" s="236" t="s">
        <v>226</v>
      </c>
      <c r="E336" s="258" t="s">
        <v>19</v>
      </c>
      <c r="F336" s="259" t="s">
        <v>233</v>
      </c>
      <c r="G336" s="257"/>
      <c r="H336" s="260">
        <v>175</v>
      </c>
      <c r="I336" s="261"/>
      <c r="J336" s="257"/>
      <c r="K336" s="257"/>
      <c r="L336" s="262"/>
      <c r="M336" s="263"/>
      <c r="N336" s="264"/>
      <c r="O336" s="264"/>
      <c r="P336" s="264"/>
      <c r="Q336" s="264"/>
      <c r="R336" s="264"/>
      <c r="S336" s="264"/>
      <c r="T336" s="26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6" t="s">
        <v>226</v>
      </c>
      <c r="AU336" s="266" t="s">
        <v>81</v>
      </c>
      <c r="AV336" s="15" t="s">
        <v>223</v>
      </c>
      <c r="AW336" s="15" t="s">
        <v>33</v>
      </c>
      <c r="AX336" s="15" t="s">
        <v>79</v>
      </c>
      <c r="AY336" s="266" t="s">
        <v>215</v>
      </c>
    </row>
    <row r="337" s="2" customFormat="1" ht="44.25" customHeight="1">
      <c r="A337" s="41"/>
      <c r="B337" s="42"/>
      <c r="C337" s="216" t="s">
        <v>354</v>
      </c>
      <c r="D337" s="216" t="s">
        <v>218</v>
      </c>
      <c r="E337" s="217" t="s">
        <v>499</v>
      </c>
      <c r="F337" s="218" t="s">
        <v>500</v>
      </c>
      <c r="G337" s="219" t="s">
        <v>221</v>
      </c>
      <c r="H337" s="220">
        <v>175</v>
      </c>
      <c r="I337" s="221"/>
      <c r="J337" s="222">
        <f>ROUND(I337*H337,2)</f>
        <v>0</v>
      </c>
      <c r="K337" s="218" t="s">
        <v>222</v>
      </c>
      <c r="L337" s="47"/>
      <c r="M337" s="223" t="s">
        <v>19</v>
      </c>
      <c r="N337" s="224" t="s">
        <v>43</v>
      </c>
      <c r="O337" s="87"/>
      <c r="P337" s="225">
        <f>O337*H337</f>
        <v>0</v>
      </c>
      <c r="Q337" s="225">
        <v>0.12966</v>
      </c>
      <c r="R337" s="225">
        <f>Q337*H337</f>
        <v>22.6905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223</v>
      </c>
      <c r="AT337" s="227" t="s">
        <v>218</v>
      </c>
      <c r="AU337" s="227" t="s">
        <v>81</v>
      </c>
      <c r="AY337" s="20" t="s">
        <v>215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223</v>
      </c>
      <c r="BM337" s="227" t="s">
        <v>478</v>
      </c>
    </row>
    <row r="338" s="2" customFormat="1">
      <c r="A338" s="41"/>
      <c r="B338" s="42"/>
      <c r="C338" s="43"/>
      <c r="D338" s="229" t="s">
        <v>224</v>
      </c>
      <c r="E338" s="43"/>
      <c r="F338" s="230" t="s">
        <v>502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224</v>
      </c>
      <c r="AU338" s="20" t="s">
        <v>81</v>
      </c>
    </row>
    <row r="339" s="13" customFormat="1">
      <c r="A339" s="13"/>
      <c r="B339" s="234"/>
      <c r="C339" s="235"/>
      <c r="D339" s="236" t="s">
        <v>226</v>
      </c>
      <c r="E339" s="237" t="s">
        <v>19</v>
      </c>
      <c r="F339" s="238" t="s">
        <v>516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226</v>
      </c>
      <c r="AU339" s="244" t="s">
        <v>81</v>
      </c>
      <c r="AV339" s="13" t="s">
        <v>79</v>
      </c>
      <c r="AW339" s="13" t="s">
        <v>33</v>
      </c>
      <c r="AX339" s="13" t="s">
        <v>72</v>
      </c>
      <c r="AY339" s="244" t="s">
        <v>215</v>
      </c>
    </row>
    <row r="340" s="13" customFormat="1">
      <c r="A340" s="13"/>
      <c r="B340" s="234"/>
      <c r="C340" s="235"/>
      <c r="D340" s="236" t="s">
        <v>226</v>
      </c>
      <c r="E340" s="237" t="s">
        <v>19</v>
      </c>
      <c r="F340" s="238" t="s">
        <v>937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226</v>
      </c>
      <c r="AU340" s="244" t="s">
        <v>81</v>
      </c>
      <c r="AV340" s="13" t="s">
        <v>79</v>
      </c>
      <c r="AW340" s="13" t="s">
        <v>33</v>
      </c>
      <c r="AX340" s="13" t="s">
        <v>72</v>
      </c>
      <c r="AY340" s="244" t="s">
        <v>215</v>
      </c>
    </row>
    <row r="341" s="13" customFormat="1">
      <c r="A341" s="13"/>
      <c r="B341" s="234"/>
      <c r="C341" s="235"/>
      <c r="D341" s="236" t="s">
        <v>226</v>
      </c>
      <c r="E341" s="237" t="s">
        <v>19</v>
      </c>
      <c r="F341" s="238" t="s">
        <v>503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226</v>
      </c>
      <c r="AU341" s="244" t="s">
        <v>81</v>
      </c>
      <c r="AV341" s="13" t="s">
        <v>79</v>
      </c>
      <c r="AW341" s="13" t="s">
        <v>33</v>
      </c>
      <c r="AX341" s="13" t="s">
        <v>72</v>
      </c>
      <c r="AY341" s="244" t="s">
        <v>215</v>
      </c>
    </row>
    <row r="342" s="14" customFormat="1">
      <c r="A342" s="14"/>
      <c r="B342" s="245"/>
      <c r="C342" s="246"/>
      <c r="D342" s="236" t="s">
        <v>226</v>
      </c>
      <c r="E342" s="247" t="s">
        <v>19</v>
      </c>
      <c r="F342" s="248" t="s">
        <v>954</v>
      </c>
      <c r="G342" s="246"/>
      <c r="H342" s="249">
        <v>175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226</v>
      </c>
      <c r="AU342" s="255" t="s">
        <v>81</v>
      </c>
      <c r="AV342" s="14" t="s">
        <v>81</v>
      </c>
      <c r="AW342" s="14" t="s">
        <v>33</v>
      </c>
      <c r="AX342" s="14" t="s">
        <v>72</v>
      </c>
      <c r="AY342" s="255" t="s">
        <v>215</v>
      </c>
    </row>
    <row r="343" s="15" customFormat="1">
      <c r="A343" s="15"/>
      <c r="B343" s="256"/>
      <c r="C343" s="257"/>
      <c r="D343" s="236" t="s">
        <v>226</v>
      </c>
      <c r="E343" s="258" t="s">
        <v>19</v>
      </c>
      <c r="F343" s="259" t="s">
        <v>233</v>
      </c>
      <c r="G343" s="257"/>
      <c r="H343" s="260">
        <v>175</v>
      </c>
      <c r="I343" s="261"/>
      <c r="J343" s="257"/>
      <c r="K343" s="257"/>
      <c r="L343" s="262"/>
      <c r="M343" s="263"/>
      <c r="N343" s="264"/>
      <c r="O343" s="264"/>
      <c r="P343" s="264"/>
      <c r="Q343" s="264"/>
      <c r="R343" s="264"/>
      <c r="S343" s="264"/>
      <c r="T343" s="26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6" t="s">
        <v>226</v>
      </c>
      <c r="AU343" s="266" t="s">
        <v>81</v>
      </c>
      <c r="AV343" s="15" t="s">
        <v>223</v>
      </c>
      <c r="AW343" s="15" t="s">
        <v>33</v>
      </c>
      <c r="AX343" s="15" t="s">
        <v>79</v>
      </c>
      <c r="AY343" s="266" t="s">
        <v>215</v>
      </c>
    </row>
    <row r="344" s="2" customFormat="1" ht="37.8" customHeight="1">
      <c r="A344" s="41"/>
      <c r="B344" s="42"/>
      <c r="C344" s="216" t="s">
        <v>481</v>
      </c>
      <c r="D344" s="216" t="s">
        <v>218</v>
      </c>
      <c r="E344" s="217" t="s">
        <v>338</v>
      </c>
      <c r="F344" s="218" t="s">
        <v>339</v>
      </c>
      <c r="G344" s="219" t="s">
        <v>331</v>
      </c>
      <c r="H344" s="220">
        <v>16.100000000000001</v>
      </c>
      <c r="I344" s="221"/>
      <c r="J344" s="222">
        <f>ROUND(I344*H344,2)</f>
        <v>0</v>
      </c>
      <c r="K344" s="218" t="s">
        <v>222</v>
      </c>
      <c r="L344" s="47"/>
      <c r="M344" s="223" t="s">
        <v>19</v>
      </c>
      <c r="N344" s="224" t="s">
        <v>43</v>
      </c>
      <c r="O344" s="87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223</v>
      </c>
      <c r="AT344" s="227" t="s">
        <v>218</v>
      </c>
      <c r="AU344" s="227" t="s">
        <v>81</v>
      </c>
      <c r="AY344" s="20" t="s">
        <v>215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223</v>
      </c>
      <c r="BM344" s="227" t="s">
        <v>484</v>
      </c>
    </row>
    <row r="345" s="2" customFormat="1">
      <c r="A345" s="41"/>
      <c r="B345" s="42"/>
      <c r="C345" s="43"/>
      <c r="D345" s="229" t="s">
        <v>224</v>
      </c>
      <c r="E345" s="43"/>
      <c r="F345" s="230" t="s">
        <v>341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224</v>
      </c>
      <c r="AU345" s="20" t="s">
        <v>81</v>
      </c>
    </row>
    <row r="346" s="14" customFormat="1">
      <c r="A346" s="14"/>
      <c r="B346" s="245"/>
      <c r="C346" s="246"/>
      <c r="D346" s="236" t="s">
        <v>226</v>
      </c>
      <c r="E346" s="247" t="s">
        <v>19</v>
      </c>
      <c r="F346" s="248" t="s">
        <v>956</v>
      </c>
      <c r="G346" s="246"/>
      <c r="H346" s="249">
        <v>16.100000000000001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226</v>
      </c>
      <c r="AU346" s="255" t="s">
        <v>81</v>
      </c>
      <c r="AV346" s="14" t="s">
        <v>81</v>
      </c>
      <c r="AW346" s="14" t="s">
        <v>33</v>
      </c>
      <c r="AX346" s="14" t="s">
        <v>72</v>
      </c>
      <c r="AY346" s="255" t="s">
        <v>215</v>
      </c>
    </row>
    <row r="347" s="15" customFormat="1">
      <c r="A347" s="15"/>
      <c r="B347" s="256"/>
      <c r="C347" s="257"/>
      <c r="D347" s="236" t="s">
        <v>226</v>
      </c>
      <c r="E347" s="258" t="s">
        <v>19</v>
      </c>
      <c r="F347" s="259" t="s">
        <v>233</v>
      </c>
      <c r="G347" s="257"/>
      <c r="H347" s="260">
        <v>16.100000000000001</v>
      </c>
      <c r="I347" s="261"/>
      <c r="J347" s="257"/>
      <c r="K347" s="257"/>
      <c r="L347" s="262"/>
      <c r="M347" s="263"/>
      <c r="N347" s="264"/>
      <c r="O347" s="264"/>
      <c r="P347" s="264"/>
      <c r="Q347" s="264"/>
      <c r="R347" s="264"/>
      <c r="S347" s="264"/>
      <c r="T347" s="26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6" t="s">
        <v>226</v>
      </c>
      <c r="AU347" s="266" t="s">
        <v>81</v>
      </c>
      <c r="AV347" s="15" t="s">
        <v>223</v>
      </c>
      <c r="AW347" s="15" t="s">
        <v>33</v>
      </c>
      <c r="AX347" s="15" t="s">
        <v>79</v>
      </c>
      <c r="AY347" s="266" t="s">
        <v>215</v>
      </c>
    </row>
    <row r="348" s="2" customFormat="1" ht="49.05" customHeight="1">
      <c r="A348" s="41"/>
      <c r="B348" s="42"/>
      <c r="C348" s="216" t="s">
        <v>487</v>
      </c>
      <c r="D348" s="216" t="s">
        <v>218</v>
      </c>
      <c r="E348" s="217" t="s">
        <v>343</v>
      </c>
      <c r="F348" s="218" t="s">
        <v>344</v>
      </c>
      <c r="G348" s="219" t="s">
        <v>331</v>
      </c>
      <c r="H348" s="220">
        <v>161</v>
      </c>
      <c r="I348" s="221"/>
      <c r="J348" s="222">
        <f>ROUND(I348*H348,2)</f>
        <v>0</v>
      </c>
      <c r="K348" s="218" t="s">
        <v>222</v>
      </c>
      <c r="L348" s="47"/>
      <c r="M348" s="223" t="s">
        <v>19</v>
      </c>
      <c r="N348" s="224" t="s">
        <v>43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223</v>
      </c>
      <c r="AT348" s="227" t="s">
        <v>218</v>
      </c>
      <c r="AU348" s="227" t="s">
        <v>81</v>
      </c>
      <c r="AY348" s="20" t="s">
        <v>215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223</v>
      </c>
      <c r="BM348" s="227" t="s">
        <v>490</v>
      </c>
    </row>
    <row r="349" s="2" customFormat="1">
      <c r="A349" s="41"/>
      <c r="B349" s="42"/>
      <c r="C349" s="43"/>
      <c r="D349" s="229" t="s">
        <v>224</v>
      </c>
      <c r="E349" s="43"/>
      <c r="F349" s="230" t="s">
        <v>346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224</v>
      </c>
      <c r="AU349" s="20" t="s">
        <v>81</v>
      </c>
    </row>
    <row r="350" s="14" customFormat="1">
      <c r="A350" s="14"/>
      <c r="B350" s="245"/>
      <c r="C350" s="246"/>
      <c r="D350" s="236" t="s">
        <v>226</v>
      </c>
      <c r="E350" s="247" t="s">
        <v>19</v>
      </c>
      <c r="F350" s="248" t="s">
        <v>956</v>
      </c>
      <c r="G350" s="246"/>
      <c r="H350" s="249">
        <v>16.100000000000001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226</v>
      </c>
      <c r="AU350" s="255" t="s">
        <v>81</v>
      </c>
      <c r="AV350" s="14" t="s">
        <v>81</v>
      </c>
      <c r="AW350" s="14" t="s">
        <v>33</v>
      </c>
      <c r="AX350" s="14" t="s">
        <v>72</v>
      </c>
      <c r="AY350" s="255" t="s">
        <v>215</v>
      </c>
    </row>
    <row r="351" s="15" customFormat="1">
      <c r="A351" s="15"/>
      <c r="B351" s="256"/>
      <c r="C351" s="257"/>
      <c r="D351" s="236" t="s">
        <v>226</v>
      </c>
      <c r="E351" s="258" t="s">
        <v>19</v>
      </c>
      <c r="F351" s="259" t="s">
        <v>233</v>
      </c>
      <c r="G351" s="257"/>
      <c r="H351" s="260">
        <v>16.100000000000001</v>
      </c>
      <c r="I351" s="261"/>
      <c r="J351" s="257"/>
      <c r="K351" s="257"/>
      <c r="L351" s="262"/>
      <c r="M351" s="263"/>
      <c r="N351" s="264"/>
      <c r="O351" s="264"/>
      <c r="P351" s="264"/>
      <c r="Q351" s="264"/>
      <c r="R351" s="264"/>
      <c r="S351" s="264"/>
      <c r="T351" s="26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6" t="s">
        <v>226</v>
      </c>
      <c r="AU351" s="266" t="s">
        <v>81</v>
      </c>
      <c r="AV351" s="15" t="s">
        <v>223</v>
      </c>
      <c r="AW351" s="15" t="s">
        <v>33</v>
      </c>
      <c r="AX351" s="15" t="s">
        <v>72</v>
      </c>
      <c r="AY351" s="266" t="s">
        <v>215</v>
      </c>
    </row>
    <row r="352" s="14" customFormat="1">
      <c r="A352" s="14"/>
      <c r="B352" s="245"/>
      <c r="C352" s="246"/>
      <c r="D352" s="236" t="s">
        <v>226</v>
      </c>
      <c r="E352" s="247" t="s">
        <v>19</v>
      </c>
      <c r="F352" s="248" t="s">
        <v>957</v>
      </c>
      <c r="G352" s="246"/>
      <c r="H352" s="249">
        <v>161</v>
      </c>
      <c r="I352" s="250"/>
      <c r="J352" s="246"/>
      <c r="K352" s="246"/>
      <c r="L352" s="251"/>
      <c r="M352" s="252"/>
      <c r="N352" s="253"/>
      <c r="O352" s="253"/>
      <c r="P352" s="253"/>
      <c r="Q352" s="253"/>
      <c r="R352" s="253"/>
      <c r="S352" s="253"/>
      <c r="T352" s="25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5" t="s">
        <v>226</v>
      </c>
      <c r="AU352" s="255" t="s">
        <v>81</v>
      </c>
      <c r="AV352" s="14" t="s">
        <v>81</v>
      </c>
      <c r="AW352" s="14" t="s">
        <v>33</v>
      </c>
      <c r="AX352" s="14" t="s">
        <v>72</v>
      </c>
      <c r="AY352" s="255" t="s">
        <v>215</v>
      </c>
    </row>
    <row r="353" s="15" customFormat="1">
      <c r="A353" s="15"/>
      <c r="B353" s="256"/>
      <c r="C353" s="257"/>
      <c r="D353" s="236" t="s">
        <v>226</v>
      </c>
      <c r="E353" s="258" t="s">
        <v>19</v>
      </c>
      <c r="F353" s="259" t="s">
        <v>233</v>
      </c>
      <c r="G353" s="257"/>
      <c r="H353" s="260">
        <v>161</v>
      </c>
      <c r="I353" s="261"/>
      <c r="J353" s="257"/>
      <c r="K353" s="257"/>
      <c r="L353" s="262"/>
      <c r="M353" s="263"/>
      <c r="N353" s="264"/>
      <c r="O353" s="264"/>
      <c r="P353" s="264"/>
      <c r="Q353" s="264"/>
      <c r="R353" s="264"/>
      <c r="S353" s="264"/>
      <c r="T353" s="26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6" t="s">
        <v>226</v>
      </c>
      <c r="AU353" s="266" t="s">
        <v>81</v>
      </c>
      <c r="AV353" s="15" t="s">
        <v>223</v>
      </c>
      <c r="AW353" s="15" t="s">
        <v>33</v>
      </c>
      <c r="AX353" s="15" t="s">
        <v>79</v>
      </c>
      <c r="AY353" s="266" t="s">
        <v>215</v>
      </c>
    </row>
    <row r="354" s="2" customFormat="1" ht="24.15" customHeight="1">
      <c r="A354" s="41"/>
      <c r="B354" s="42"/>
      <c r="C354" s="216" t="s">
        <v>493</v>
      </c>
      <c r="D354" s="216" t="s">
        <v>218</v>
      </c>
      <c r="E354" s="217" t="s">
        <v>348</v>
      </c>
      <c r="F354" s="218" t="s">
        <v>349</v>
      </c>
      <c r="G354" s="219" t="s">
        <v>331</v>
      </c>
      <c r="H354" s="220">
        <v>16.100000000000001</v>
      </c>
      <c r="I354" s="221"/>
      <c r="J354" s="222">
        <f>ROUND(I354*H354,2)</f>
        <v>0</v>
      </c>
      <c r="K354" s="218" t="s">
        <v>222</v>
      </c>
      <c r="L354" s="47"/>
      <c r="M354" s="223" t="s">
        <v>19</v>
      </c>
      <c r="N354" s="224" t="s">
        <v>43</v>
      </c>
      <c r="O354" s="87"/>
      <c r="P354" s="225">
        <f>O354*H354</f>
        <v>0</v>
      </c>
      <c r="Q354" s="225">
        <v>0</v>
      </c>
      <c r="R354" s="225">
        <f>Q354*H354</f>
        <v>0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223</v>
      </c>
      <c r="AT354" s="227" t="s">
        <v>218</v>
      </c>
      <c r="AU354" s="227" t="s">
        <v>81</v>
      </c>
      <c r="AY354" s="20" t="s">
        <v>215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223</v>
      </c>
      <c r="BM354" s="227" t="s">
        <v>496</v>
      </c>
    </row>
    <row r="355" s="2" customFormat="1">
      <c r="A355" s="41"/>
      <c r="B355" s="42"/>
      <c r="C355" s="43"/>
      <c r="D355" s="229" t="s">
        <v>224</v>
      </c>
      <c r="E355" s="43"/>
      <c r="F355" s="230" t="s">
        <v>351</v>
      </c>
      <c r="G355" s="43"/>
      <c r="H355" s="43"/>
      <c r="I355" s="231"/>
      <c r="J355" s="43"/>
      <c r="K355" s="43"/>
      <c r="L355" s="47"/>
      <c r="M355" s="232"/>
      <c r="N355" s="233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224</v>
      </c>
      <c r="AU355" s="20" t="s">
        <v>81</v>
      </c>
    </row>
    <row r="356" s="14" customFormat="1">
      <c r="A356" s="14"/>
      <c r="B356" s="245"/>
      <c r="C356" s="246"/>
      <c r="D356" s="236" t="s">
        <v>226</v>
      </c>
      <c r="E356" s="247" t="s">
        <v>19</v>
      </c>
      <c r="F356" s="248" t="s">
        <v>956</v>
      </c>
      <c r="G356" s="246"/>
      <c r="H356" s="249">
        <v>16.100000000000001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226</v>
      </c>
      <c r="AU356" s="255" t="s">
        <v>81</v>
      </c>
      <c r="AV356" s="14" t="s">
        <v>81</v>
      </c>
      <c r="AW356" s="14" t="s">
        <v>33</v>
      </c>
      <c r="AX356" s="14" t="s">
        <v>72</v>
      </c>
      <c r="AY356" s="255" t="s">
        <v>215</v>
      </c>
    </row>
    <row r="357" s="15" customFormat="1">
      <c r="A357" s="15"/>
      <c r="B357" s="256"/>
      <c r="C357" s="257"/>
      <c r="D357" s="236" t="s">
        <v>226</v>
      </c>
      <c r="E357" s="258" t="s">
        <v>19</v>
      </c>
      <c r="F357" s="259" t="s">
        <v>233</v>
      </c>
      <c r="G357" s="257"/>
      <c r="H357" s="260">
        <v>16.100000000000001</v>
      </c>
      <c r="I357" s="261"/>
      <c r="J357" s="257"/>
      <c r="K357" s="257"/>
      <c r="L357" s="262"/>
      <c r="M357" s="263"/>
      <c r="N357" s="264"/>
      <c r="O357" s="264"/>
      <c r="P357" s="264"/>
      <c r="Q357" s="264"/>
      <c r="R357" s="264"/>
      <c r="S357" s="264"/>
      <c r="T357" s="26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66" t="s">
        <v>226</v>
      </c>
      <c r="AU357" s="266" t="s">
        <v>81</v>
      </c>
      <c r="AV357" s="15" t="s">
        <v>223</v>
      </c>
      <c r="AW357" s="15" t="s">
        <v>33</v>
      </c>
      <c r="AX357" s="15" t="s">
        <v>79</v>
      </c>
      <c r="AY357" s="266" t="s">
        <v>215</v>
      </c>
    </row>
    <row r="358" s="2" customFormat="1" ht="44.25" customHeight="1">
      <c r="A358" s="41"/>
      <c r="B358" s="42"/>
      <c r="C358" s="216" t="s">
        <v>498</v>
      </c>
      <c r="D358" s="216" t="s">
        <v>218</v>
      </c>
      <c r="E358" s="217" t="s">
        <v>361</v>
      </c>
      <c r="F358" s="218" t="s">
        <v>362</v>
      </c>
      <c r="G358" s="219" t="s">
        <v>331</v>
      </c>
      <c r="H358" s="220">
        <v>16.100000000000001</v>
      </c>
      <c r="I358" s="221"/>
      <c r="J358" s="222">
        <f>ROUND(I358*H358,2)</f>
        <v>0</v>
      </c>
      <c r="K358" s="218" t="s">
        <v>222</v>
      </c>
      <c r="L358" s="47"/>
      <c r="M358" s="223" t="s">
        <v>19</v>
      </c>
      <c r="N358" s="224" t="s">
        <v>43</v>
      </c>
      <c r="O358" s="87"/>
      <c r="P358" s="225">
        <f>O358*H358</f>
        <v>0</v>
      </c>
      <c r="Q358" s="225">
        <v>0</v>
      </c>
      <c r="R358" s="225">
        <f>Q358*H358</f>
        <v>0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223</v>
      </c>
      <c r="AT358" s="227" t="s">
        <v>218</v>
      </c>
      <c r="AU358" s="227" t="s">
        <v>81</v>
      </c>
      <c r="AY358" s="20" t="s">
        <v>215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223</v>
      </c>
      <c r="BM358" s="227" t="s">
        <v>501</v>
      </c>
    </row>
    <row r="359" s="2" customFormat="1">
      <c r="A359" s="41"/>
      <c r="B359" s="42"/>
      <c r="C359" s="43"/>
      <c r="D359" s="229" t="s">
        <v>224</v>
      </c>
      <c r="E359" s="43"/>
      <c r="F359" s="230" t="s">
        <v>364</v>
      </c>
      <c r="G359" s="43"/>
      <c r="H359" s="43"/>
      <c r="I359" s="231"/>
      <c r="J359" s="43"/>
      <c r="K359" s="43"/>
      <c r="L359" s="47"/>
      <c r="M359" s="232"/>
      <c r="N359" s="233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224</v>
      </c>
      <c r="AU359" s="20" t="s">
        <v>81</v>
      </c>
    </row>
    <row r="360" s="14" customFormat="1">
      <c r="A360" s="14"/>
      <c r="B360" s="245"/>
      <c r="C360" s="246"/>
      <c r="D360" s="236" t="s">
        <v>226</v>
      </c>
      <c r="E360" s="247" t="s">
        <v>19</v>
      </c>
      <c r="F360" s="248" t="s">
        <v>956</v>
      </c>
      <c r="G360" s="246"/>
      <c r="H360" s="249">
        <v>16.100000000000001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226</v>
      </c>
      <c r="AU360" s="255" t="s">
        <v>81</v>
      </c>
      <c r="AV360" s="14" t="s">
        <v>81</v>
      </c>
      <c r="AW360" s="14" t="s">
        <v>33</v>
      </c>
      <c r="AX360" s="14" t="s">
        <v>72</v>
      </c>
      <c r="AY360" s="255" t="s">
        <v>215</v>
      </c>
    </row>
    <row r="361" s="15" customFormat="1">
      <c r="A361" s="15"/>
      <c r="B361" s="256"/>
      <c r="C361" s="257"/>
      <c r="D361" s="236" t="s">
        <v>226</v>
      </c>
      <c r="E361" s="258" t="s">
        <v>19</v>
      </c>
      <c r="F361" s="259" t="s">
        <v>233</v>
      </c>
      <c r="G361" s="257"/>
      <c r="H361" s="260">
        <v>16.100000000000001</v>
      </c>
      <c r="I361" s="261"/>
      <c r="J361" s="257"/>
      <c r="K361" s="257"/>
      <c r="L361" s="262"/>
      <c r="M361" s="263"/>
      <c r="N361" s="264"/>
      <c r="O361" s="264"/>
      <c r="P361" s="264"/>
      <c r="Q361" s="264"/>
      <c r="R361" s="264"/>
      <c r="S361" s="264"/>
      <c r="T361" s="26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6" t="s">
        <v>226</v>
      </c>
      <c r="AU361" s="266" t="s">
        <v>81</v>
      </c>
      <c r="AV361" s="15" t="s">
        <v>223</v>
      </c>
      <c r="AW361" s="15" t="s">
        <v>33</v>
      </c>
      <c r="AX361" s="15" t="s">
        <v>79</v>
      </c>
      <c r="AY361" s="266" t="s">
        <v>215</v>
      </c>
    </row>
    <row r="362" s="2" customFormat="1" ht="44.25" customHeight="1">
      <c r="A362" s="41"/>
      <c r="B362" s="42"/>
      <c r="C362" s="216" t="s">
        <v>504</v>
      </c>
      <c r="D362" s="216" t="s">
        <v>218</v>
      </c>
      <c r="E362" s="217" t="s">
        <v>505</v>
      </c>
      <c r="F362" s="218" t="s">
        <v>506</v>
      </c>
      <c r="G362" s="219" t="s">
        <v>331</v>
      </c>
      <c r="H362" s="220">
        <v>46.881999999999998</v>
      </c>
      <c r="I362" s="221"/>
      <c r="J362" s="222">
        <f>ROUND(I362*H362,2)</f>
        <v>0</v>
      </c>
      <c r="K362" s="218" t="s">
        <v>222</v>
      </c>
      <c r="L362" s="47"/>
      <c r="M362" s="223" t="s">
        <v>19</v>
      </c>
      <c r="N362" s="224" t="s">
        <v>43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223</v>
      </c>
      <c r="AT362" s="227" t="s">
        <v>218</v>
      </c>
      <c r="AU362" s="227" t="s">
        <v>81</v>
      </c>
      <c r="AY362" s="20" t="s">
        <v>215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223</v>
      </c>
      <c r="BM362" s="227" t="s">
        <v>507</v>
      </c>
    </row>
    <row r="363" s="2" customFormat="1">
      <c r="A363" s="41"/>
      <c r="B363" s="42"/>
      <c r="C363" s="43"/>
      <c r="D363" s="229" t="s">
        <v>224</v>
      </c>
      <c r="E363" s="43"/>
      <c r="F363" s="230" t="s">
        <v>508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224</v>
      </c>
      <c r="AU363" s="20" t="s">
        <v>81</v>
      </c>
    </row>
    <row r="364" s="14" customFormat="1">
      <c r="A364" s="14"/>
      <c r="B364" s="245"/>
      <c r="C364" s="246"/>
      <c r="D364" s="236" t="s">
        <v>226</v>
      </c>
      <c r="E364" s="247" t="s">
        <v>19</v>
      </c>
      <c r="F364" s="248" t="s">
        <v>958</v>
      </c>
      <c r="G364" s="246"/>
      <c r="H364" s="249">
        <v>46.881999999999998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226</v>
      </c>
      <c r="AU364" s="255" t="s">
        <v>81</v>
      </c>
      <c r="AV364" s="14" t="s">
        <v>81</v>
      </c>
      <c r="AW364" s="14" t="s">
        <v>33</v>
      </c>
      <c r="AX364" s="14" t="s">
        <v>72</v>
      </c>
      <c r="AY364" s="255" t="s">
        <v>215</v>
      </c>
    </row>
    <row r="365" s="15" customFormat="1">
      <c r="A365" s="15"/>
      <c r="B365" s="256"/>
      <c r="C365" s="257"/>
      <c r="D365" s="236" t="s">
        <v>226</v>
      </c>
      <c r="E365" s="258" t="s">
        <v>19</v>
      </c>
      <c r="F365" s="259" t="s">
        <v>233</v>
      </c>
      <c r="G365" s="257"/>
      <c r="H365" s="260">
        <v>46.881999999999998</v>
      </c>
      <c r="I365" s="261"/>
      <c r="J365" s="257"/>
      <c r="K365" s="257"/>
      <c r="L365" s="262"/>
      <c r="M365" s="263"/>
      <c r="N365" s="264"/>
      <c r="O365" s="264"/>
      <c r="P365" s="264"/>
      <c r="Q365" s="264"/>
      <c r="R365" s="264"/>
      <c r="S365" s="264"/>
      <c r="T365" s="26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6" t="s">
        <v>226</v>
      </c>
      <c r="AU365" s="266" t="s">
        <v>81</v>
      </c>
      <c r="AV365" s="15" t="s">
        <v>223</v>
      </c>
      <c r="AW365" s="15" t="s">
        <v>33</v>
      </c>
      <c r="AX365" s="15" t="s">
        <v>79</v>
      </c>
      <c r="AY365" s="266" t="s">
        <v>215</v>
      </c>
    </row>
    <row r="366" s="12" customFormat="1" ht="22.8" customHeight="1">
      <c r="A366" s="12"/>
      <c r="B366" s="200"/>
      <c r="C366" s="201"/>
      <c r="D366" s="202" t="s">
        <v>71</v>
      </c>
      <c r="E366" s="214" t="s">
        <v>549</v>
      </c>
      <c r="F366" s="214" t="s">
        <v>550</v>
      </c>
      <c r="G366" s="201"/>
      <c r="H366" s="201"/>
      <c r="I366" s="204"/>
      <c r="J366" s="215">
        <f>BK366</f>
        <v>0</v>
      </c>
      <c r="K366" s="201"/>
      <c r="L366" s="206"/>
      <c r="M366" s="207"/>
      <c r="N366" s="208"/>
      <c r="O366" s="208"/>
      <c r="P366" s="209">
        <f>SUM(P367:P388)</f>
        <v>0</v>
      </c>
      <c r="Q366" s="208"/>
      <c r="R366" s="209">
        <f>SUM(R367:R388)</f>
        <v>0.041999999999999996</v>
      </c>
      <c r="S366" s="208"/>
      <c r="T366" s="210">
        <f>SUM(T367:T388)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11" t="s">
        <v>79</v>
      </c>
      <c r="AT366" s="212" t="s">
        <v>71</v>
      </c>
      <c r="AU366" s="212" t="s">
        <v>79</v>
      </c>
      <c r="AY366" s="211" t="s">
        <v>215</v>
      </c>
      <c r="BK366" s="213">
        <f>SUM(BK367:BK388)</f>
        <v>0</v>
      </c>
    </row>
    <row r="367" s="2" customFormat="1" ht="33" customHeight="1">
      <c r="A367" s="41"/>
      <c r="B367" s="42"/>
      <c r="C367" s="216" t="s">
        <v>379</v>
      </c>
      <c r="D367" s="216" t="s">
        <v>218</v>
      </c>
      <c r="E367" s="217" t="s">
        <v>831</v>
      </c>
      <c r="F367" s="218" t="s">
        <v>832</v>
      </c>
      <c r="G367" s="219" t="s">
        <v>221</v>
      </c>
      <c r="H367" s="220">
        <v>28</v>
      </c>
      <c r="I367" s="221"/>
      <c r="J367" s="222">
        <f>ROUND(I367*H367,2)</f>
        <v>0</v>
      </c>
      <c r="K367" s="218" t="s">
        <v>222</v>
      </c>
      <c r="L367" s="47"/>
      <c r="M367" s="223" t="s">
        <v>19</v>
      </c>
      <c r="N367" s="224" t="s">
        <v>43</v>
      </c>
      <c r="O367" s="87"/>
      <c r="P367" s="225">
        <f>O367*H367</f>
        <v>0</v>
      </c>
      <c r="Q367" s="225">
        <v>0.0011999999999999999</v>
      </c>
      <c r="R367" s="225">
        <f>Q367*H367</f>
        <v>0.033599999999999998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223</v>
      </c>
      <c r="AT367" s="227" t="s">
        <v>218</v>
      </c>
      <c r="AU367" s="227" t="s">
        <v>81</v>
      </c>
      <c r="AY367" s="20" t="s">
        <v>215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223</v>
      </c>
      <c r="BM367" s="227" t="s">
        <v>514</v>
      </c>
    </row>
    <row r="368" s="2" customFormat="1">
      <c r="A368" s="41"/>
      <c r="B368" s="42"/>
      <c r="C368" s="43"/>
      <c r="D368" s="229" t="s">
        <v>224</v>
      </c>
      <c r="E368" s="43"/>
      <c r="F368" s="230" t="s">
        <v>959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224</v>
      </c>
      <c r="AU368" s="20" t="s">
        <v>81</v>
      </c>
    </row>
    <row r="369" s="13" customFormat="1">
      <c r="A369" s="13"/>
      <c r="B369" s="234"/>
      <c r="C369" s="235"/>
      <c r="D369" s="236" t="s">
        <v>226</v>
      </c>
      <c r="E369" s="237" t="s">
        <v>19</v>
      </c>
      <c r="F369" s="238" t="s">
        <v>834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226</v>
      </c>
      <c r="AU369" s="244" t="s">
        <v>81</v>
      </c>
      <c r="AV369" s="13" t="s">
        <v>79</v>
      </c>
      <c r="AW369" s="13" t="s">
        <v>33</v>
      </c>
      <c r="AX369" s="13" t="s">
        <v>72</v>
      </c>
      <c r="AY369" s="244" t="s">
        <v>215</v>
      </c>
    </row>
    <row r="370" s="13" customFormat="1">
      <c r="A370" s="13"/>
      <c r="B370" s="234"/>
      <c r="C370" s="235"/>
      <c r="D370" s="236" t="s">
        <v>226</v>
      </c>
      <c r="E370" s="237" t="s">
        <v>19</v>
      </c>
      <c r="F370" s="238" t="s">
        <v>937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226</v>
      </c>
      <c r="AU370" s="244" t="s">
        <v>81</v>
      </c>
      <c r="AV370" s="13" t="s">
        <v>79</v>
      </c>
      <c r="AW370" s="13" t="s">
        <v>33</v>
      </c>
      <c r="AX370" s="13" t="s">
        <v>72</v>
      </c>
      <c r="AY370" s="244" t="s">
        <v>215</v>
      </c>
    </row>
    <row r="371" s="13" customFormat="1">
      <c r="A371" s="13"/>
      <c r="B371" s="234"/>
      <c r="C371" s="235"/>
      <c r="D371" s="236" t="s">
        <v>226</v>
      </c>
      <c r="E371" s="237" t="s">
        <v>19</v>
      </c>
      <c r="F371" s="238" t="s">
        <v>960</v>
      </c>
      <c r="G371" s="235"/>
      <c r="H371" s="237" t="s">
        <v>19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226</v>
      </c>
      <c r="AU371" s="244" t="s">
        <v>81</v>
      </c>
      <c r="AV371" s="13" t="s">
        <v>79</v>
      </c>
      <c r="AW371" s="13" t="s">
        <v>33</v>
      </c>
      <c r="AX371" s="13" t="s">
        <v>72</v>
      </c>
      <c r="AY371" s="244" t="s">
        <v>215</v>
      </c>
    </row>
    <row r="372" s="14" customFormat="1">
      <c r="A372" s="14"/>
      <c r="B372" s="245"/>
      <c r="C372" s="246"/>
      <c r="D372" s="236" t="s">
        <v>226</v>
      </c>
      <c r="E372" s="247" t="s">
        <v>19</v>
      </c>
      <c r="F372" s="248" t="s">
        <v>340</v>
      </c>
      <c r="G372" s="246"/>
      <c r="H372" s="249">
        <v>28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226</v>
      </c>
      <c r="AU372" s="255" t="s">
        <v>81</v>
      </c>
      <c r="AV372" s="14" t="s">
        <v>81</v>
      </c>
      <c r="AW372" s="14" t="s">
        <v>33</v>
      </c>
      <c r="AX372" s="14" t="s">
        <v>72</v>
      </c>
      <c r="AY372" s="255" t="s">
        <v>215</v>
      </c>
    </row>
    <row r="373" s="15" customFormat="1">
      <c r="A373" s="15"/>
      <c r="B373" s="256"/>
      <c r="C373" s="257"/>
      <c r="D373" s="236" t="s">
        <v>226</v>
      </c>
      <c r="E373" s="258" t="s">
        <v>19</v>
      </c>
      <c r="F373" s="259" t="s">
        <v>233</v>
      </c>
      <c r="G373" s="257"/>
      <c r="H373" s="260">
        <v>28</v>
      </c>
      <c r="I373" s="261"/>
      <c r="J373" s="257"/>
      <c r="K373" s="257"/>
      <c r="L373" s="262"/>
      <c r="M373" s="263"/>
      <c r="N373" s="264"/>
      <c r="O373" s="264"/>
      <c r="P373" s="264"/>
      <c r="Q373" s="264"/>
      <c r="R373" s="264"/>
      <c r="S373" s="264"/>
      <c r="T373" s="26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6" t="s">
        <v>226</v>
      </c>
      <c r="AU373" s="266" t="s">
        <v>81</v>
      </c>
      <c r="AV373" s="15" t="s">
        <v>223</v>
      </c>
      <c r="AW373" s="15" t="s">
        <v>33</v>
      </c>
      <c r="AX373" s="15" t="s">
        <v>79</v>
      </c>
      <c r="AY373" s="266" t="s">
        <v>215</v>
      </c>
    </row>
    <row r="374" s="2" customFormat="1" ht="24.15" customHeight="1">
      <c r="A374" s="41"/>
      <c r="B374" s="42"/>
      <c r="C374" s="216" t="s">
        <v>519</v>
      </c>
      <c r="D374" s="216" t="s">
        <v>218</v>
      </c>
      <c r="E374" s="217" t="s">
        <v>961</v>
      </c>
      <c r="F374" s="218" t="s">
        <v>962</v>
      </c>
      <c r="G374" s="219" t="s">
        <v>259</v>
      </c>
      <c r="H374" s="220">
        <v>84</v>
      </c>
      <c r="I374" s="221"/>
      <c r="J374" s="222">
        <f>ROUND(I374*H374,2)</f>
        <v>0</v>
      </c>
      <c r="K374" s="218" t="s">
        <v>222</v>
      </c>
      <c r="L374" s="47"/>
      <c r="M374" s="223" t="s">
        <v>19</v>
      </c>
      <c r="N374" s="224" t="s">
        <v>43</v>
      </c>
      <c r="O374" s="87"/>
      <c r="P374" s="225">
        <f>O374*H374</f>
        <v>0</v>
      </c>
      <c r="Q374" s="225">
        <v>0.00010000000000000001</v>
      </c>
      <c r="R374" s="225">
        <f>Q374*H374</f>
        <v>0.0084000000000000012</v>
      </c>
      <c r="S374" s="225">
        <v>0</v>
      </c>
      <c r="T374" s="226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7" t="s">
        <v>223</v>
      </c>
      <c r="AT374" s="227" t="s">
        <v>218</v>
      </c>
      <c r="AU374" s="227" t="s">
        <v>81</v>
      </c>
      <c r="AY374" s="20" t="s">
        <v>215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20" t="s">
        <v>79</v>
      </c>
      <c r="BK374" s="228">
        <f>ROUND(I374*H374,2)</f>
        <v>0</v>
      </c>
      <c r="BL374" s="20" t="s">
        <v>223</v>
      </c>
      <c r="BM374" s="227" t="s">
        <v>522</v>
      </c>
    </row>
    <row r="375" s="2" customFormat="1">
      <c r="A375" s="41"/>
      <c r="B375" s="42"/>
      <c r="C375" s="43"/>
      <c r="D375" s="229" t="s">
        <v>224</v>
      </c>
      <c r="E375" s="43"/>
      <c r="F375" s="230" t="s">
        <v>963</v>
      </c>
      <c r="G375" s="43"/>
      <c r="H375" s="43"/>
      <c r="I375" s="231"/>
      <c r="J375" s="43"/>
      <c r="K375" s="43"/>
      <c r="L375" s="47"/>
      <c r="M375" s="232"/>
      <c r="N375" s="233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224</v>
      </c>
      <c r="AU375" s="20" t="s">
        <v>81</v>
      </c>
    </row>
    <row r="376" s="13" customFormat="1">
      <c r="A376" s="13"/>
      <c r="B376" s="234"/>
      <c r="C376" s="235"/>
      <c r="D376" s="236" t="s">
        <v>226</v>
      </c>
      <c r="E376" s="237" t="s">
        <v>19</v>
      </c>
      <c r="F376" s="238" t="s">
        <v>937</v>
      </c>
      <c r="G376" s="235"/>
      <c r="H376" s="237" t="s">
        <v>19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226</v>
      </c>
      <c r="AU376" s="244" t="s">
        <v>81</v>
      </c>
      <c r="AV376" s="13" t="s">
        <v>79</v>
      </c>
      <c r="AW376" s="13" t="s">
        <v>33</v>
      </c>
      <c r="AX376" s="13" t="s">
        <v>72</v>
      </c>
      <c r="AY376" s="244" t="s">
        <v>215</v>
      </c>
    </row>
    <row r="377" s="13" customFormat="1">
      <c r="A377" s="13"/>
      <c r="B377" s="234"/>
      <c r="C377" s="235"/>
      <c r="D377" s="236" t="s">
        <v>226</v>
      </c>
      <c r="E377" s="237" t="s">
        <v>19</v>
      </c>
      <c r="F377" s="238" t="s">
        <v>964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226</v>
      </c>
      <c r="AU377" s="244" t="s">
        <v>81</v>
      </c>
      <c r="AV377" s="13" t="s">
        <v>79</v>
      </c>
      <c r="AW377" s="13" t="s">
        <v>33</v>
      </c>
      <c r="AX377" s="13" t="s">
        <v>72</v>
      </c>
      <c r="AY377" s="244" t="s">
        <v>215</v>
      </c>
    </row>
    <row r="378" s="14" customFormat="1">
      <c r="A378" s="14"/>
      <c r="B378" s="245"/>
      <c r="C378" s="246"/>
      <c r="D378" s="236" t="s">
        <v>226</v>
      </c>
      <c r="E378" s="247" t="s">
        <v>19</v>
      </c>
      <c r="F378" s="248" t="s">
        <v>965</v>
      </c>
      <c r="G378" s="246"/>
      <c r="H378" s="249">
        <v>20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226</v>
      </c>
      <c r="AU378" s="255" t="s">
        <v>81</v>
      </c>
      <c r="AV378" s="14" t="s">
        <v>81</v>
      </c>
      <c r="AW378" s="14" t="s">
        <v>33</v>
      </c>
      <c r="AX378" s="14" t="s">
        <v>72</v>
      </c>
      <c r="AY378" s="255" t="s">
        <v>215</v>
      </c>
    </row>
    <row r="379" s="13" customFormat="1">
      <c r="A379" s="13"/>
      <c r="B379" s="234"/>
      <c r="C379" s="235"/>
      <c r="D379" s="236" t="s">
        <v>226</v>
      </c>
      <c r="E379" s="237" t="s">
        <v>19</v>
      </c>
      <c r="F379" s="238" t="s">
        <v>966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226</v>
      </c>
      <c r="AU379" s="244" t="s">
        <v>81</v>
      </c>
      <c r="AV379" s="13" t="s">
        <v>79</v>
      </c>
      <c r="AW379" s="13" t="s">
        <v>33</v>
      </c>
      <c r="AX379" s="13" t="s">
        <v>72</v>
      </c>
      <c r="AY379" s="244" t="s">
        <v>215</v>
      </c>
    </row>
    <row r="380" s="13" customFormat="1">
      <c r="A380" s="13"/>
      <c r="B380" s="234"/>
      <c r="C380" s="235"/>
      <c r="D380" s="236" t="s">
        <v>226</v>
      </c>
      <c r="E380" s="237" t="s">
        <v>19</v>
      </c>
      <c r="F380" s="238" t="s">
        <v>937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226</v>
      </c>
      <c r="AU380" s="244" t="s">
        <v>81</v>
      </c>
      <c r="AV380" s="13" t="s">
        <v>79</v>
      </c>
      <c r="AW380" s="13" t="s">
        <v>33</v>
      </c>
      <c r="AX380" s="13" t="s">
        <v>72</v>
      </c>
      <c r="AY380" s="244" t="s">
        <v>215</v>
      </c>
    </row>
    <row r="381" s="13" customFormat="1">
      <c r="A381" s="13"/>
      <c r="B381" s="234"/>
      <c r="C381" s="235"/>
      <c r="D381" s="236" t="s">
        <v>226</v>
      </c>
      <c r="E381" s="237" t="s">
        <v>19</v>
      </c>
      <c r="F381" s="238" t="s">
        <v>967</v>
      </c>
      <c r="G381" s="235"/>
      <c r="H381" s="237" t="s">
        <v>19</v>
      </c>
      <c r="I381" s="239"/>
      <c r="J381" s="235"/>
      <c r="K381" s="235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226</v>
      </c>
      <c r="AU381" s="244" t="s">
        <v>81</v>
      </c>
      <c r="AV381" s="13" t="s">
        <v>79</v>
      </c>
      <c r="AW381" s="13" t="s">
        <v>33</v>
      </c>
      <c r="AX381" s="13" t="s">
        <v>72</v>
      </c>
      <c r="AY381" s="244" t="s">
        <v>215</v>
      </c>
    </row>
    <row r="382" s="14" customFormat="1">
      <c r="A382" s="14"/>
      <c r="B382" s="245"/>
      <c r="C382" s="246"/>
      <c r="D382" s="236" t="s">
        <v>226</v>
      </c>
      <c r="E382" s="247" t="s">
        <v>19</v>
      </c>
      <c r="F382" s="248" t="s">
        <v>955</v>
      </c>
      <c r="G382" s="246"/>
      <c r="H382" s="249">
        <v>64</v>
      </c>
      <c r="I382" s="250"/>
      <c r="J382" s="246"/>
      <c r="K382" s="246"/>
      <c r="L382" s="251"/>
      <c r="M382" s="252"/>
      <c r="N382" s="253"/>
      <c r="O382" s="253"/>
      <c r="P382" s="253"/>
      <c r="Q382" s="253"/>
      <c r="R382" s="253"/>
      <c r="S382" s="253"/>
      <c r="T382" s="25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5" t="s">
        <v>226</v>
      </c>
      <c r="AU382" s="255" t="s">
        <v>81</v>
      </c>
      <c r="AV382" s="14" t="s">
        <v>81</v>
      </c>
      <c r="AW382" s="14" t="s">
        <v>33</v>
      </c>
      <c r="AX382" s="14" t="s">
        <v>72</v>
      </c>
      <c r="AY382" s="255" t="s">
        <v>215</v>
      </c>
    </row>
    <row r="383" s="13" customFormat="1">
      <c r="A383" s="13"/>
      <c r="B383" s="234"/>
      <c r="C383" s="235"/>
      <c r="D383" s="236" t="s">
        <v>226</v>
      </c>
      <c r="E383" s="237" t="s">
        <v>19</v>
      </c>
      <c r="F383" s="238" t="s">
        <v>968</v>
      </c>
      <c r="G383" s="235"/>
      <c r="H383" s="237" t="s">
        <v>19</v>
      </c>
      <c r="I383" s="239"/>
      <c r="J383" s="235"/>
      <c r="K383" s="235"/>
      <c r="L383" s="240"/>
      <c r="M383" s="241"/>
      <c r="N383" s="242"/>
      <c r="O383" s="242"/>
      <c r="P383" s="242"/>
      <c r="Q383" s="242"/>
      <c r="R383" s="242"/>
      <c r="S383" s="242"/>
      <c r="T383" s="24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4" t="s">
        <v>226</v>
      </c>
      <c r="AU383" s="244" t="s">
        <v>81</v>
      </c>
      <c r="AV383" s="13" t="s">
        <v>79</v>
      </c>
      <c r="AW383" s="13" t="s">
        <v>33</v>
      </c>
      <c r="AX383" s="13" t="s">
        <v>72</v>
      </c>
      <c r="AY383" s="244" t="s">
        <v>215</v>
      </c>
    </row>
    <row r="384" s="15" customFormat="1">
      <c r="A384" s="15"/>
      <c r="B384" s="256"/>
      <c r="C384" s="257"/>
      <c r="D384" s="236" t="s">
        <v>226</v>
      </c>
      <c r="E384" s="258" t="s">
        <v>19</v>
      </c>
      <c r="F384" s="259" t="s">
        <v>233</v>
      </c>
      <c r="G384" s="257"/>
      <c r="H384" s="260">
        <v>84</v>
      </c>
      <c r="I384" s="261"/>
      <c r="J384" s="257"/>
      <c r="K384" s="257"/>
      <c r="L384" s="262"/>
      <c r="M384" s="263"/>
      <c r="N384" s="264"/>
      <c r="O384" s="264"/>
      <c r="P384" s="264"/>
      <c r="Q384" s="264"/>
      <c r="R384" s="264"/>
      <c r="S384" s="264"/>
      <c r="T384" s="26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66" t="s">
        <v>226</v>
      </c>
      <c r="AU384" s="266" t="s">
        <v>81</v>
      </c>
      <c r="AV384" s="15" t="s">
        <v>223</v>
      </c>
      <c r="AW384" s="15" t="s">
        <v>33</v>
      </c>
      <c r="AX384" s="15" t="s">
        <v>79</v>
      </c>
      <c r="AY384" s="266" t="s">
        <v>215</v>
      </c>
    </row>
    <row r="385" s="2" customFormat="1" ht="37.8" customHeight="1">
      <c r="A385" s="41"/>
      <c r="B385" s="42"/>
      <c r="C385" s="216" t="s">
        <v>525</v>
      </c>
      <c r="D385" s="216" t="s">
        <v>218</v>
      </c>
      <c r="E385" s="217" t="s">
        <v>416</v>
      </c>
      <c r="F385" s="218" t="s">
        <v>417</v>
      </c>
      <c r="G385" s="219" t="s">
        <v>331</v>
      </c>
      <c r="H385" s="220">
        <v>0.024</v>
      </c>
      <c r="I385" s="221"/>
      <c r="J385" s="222">
        <f>ROUND(I385*H385,2)</f>
        <v>0</v>
      </c>
      <c r="K385" s="218" t="s">
        <v>222</v>
      </c>
      <c r="L385" s="47"/>
      <c r="M385" s="223" t="s">
        <v>19</v>
      </c>
      <c r="N385" s="224" t="s">
        <v>43</v>
      </c>
      <c r="O385" s="87"/>
      <c r="P385" s="225">
        <f>O385*H385</f>
        <v>0</v>
      </c>
      <c r="Q385" s="225">
        <v>0</v>
      </c>
      <c r="R385" s="225">
        <f>Q385*H385</f>
        <v>0</v>
      </c>
      <c r="S385" s="225">
        <v>0</v>
      </c>
      <c r="T385" s="226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227" t="s">
        <v>223</v>
      </c>
      <c r="AT385" s="227" t="s">
        <v>218</v>
      </c>
      <c r="AU385" s="227" t="s">
        <v>81</v>
      </c>
      <c r="AY385" s="20" t="s">
        <v>215</v>
      </c>
      <c r="BE385" s="228">
        <f>IF(N385="základní",J385,0)</f>
        <v>0</v>
      </c>
      <c r="BF385" s="228">
        <f>IF(N385="snížená",J385,0)</f>
        <v>0</v>
      </c>
      <c r="BG385" s="228">
        <f>IF(N385="zákl. přenesená",J385,0)</f>
        <v>0</v>
      </c>
      <c r="BH385" s="228">
        <f>IF(N385="sníž. přenesená",J385,0)</f>
        <v>0</v>
      </c>
      <c r="BI385" s="228">
        <f>IF(N385="nulová",J385,0)</f>
        <v>0</v>
      </c>
      <c r="BJ385" s="20" t="s">
        <v>79</v>
      </c>
      <c r="BK385" s="228">
        <f>ROUND(I385*H385,2)</f>
        <v>0</v>
      </c>
      <c r="BL385" s="20" t="s">
        <v>223</v>
      </c>
      <c r="BM385" s="227" t="s">
        <v>526</v>
      </c>
    </row>
    <row r="386" s="2" customFormat="1">
      <c r="A386" s="41"/>
      <c r="B386" s="42"/>
      <c r="C386" s="43"/>
      <c r="D386" s="229" t="s">
        <v>224</v>
      </c>
      <c r="E386" s="43"/>
      <c r="F386" s="230" t="s">
        <v>418</v>
      </c>
      <c r="G386" s="43"/>
      <c r="H386" s="43"/>
      <c r="I386" s="231"/>
      <c r="J386" s="43"/>
      <c r="K386" s="43"/>
      <c r="L386" s="47"/>
      <c r="M386" s="232"/>
      <c r="N386" s="233"/>
      <c r="O386" s="87"/>
      <c r="P386" s="87"/>
      <c r="Q386" s="87"/>
      <c r="R386" s="87"/>
      <c r="S386" s="87"/>
      <c r="T386" s="88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T386" s="20" t="s">
        <v>224</v>
      </c>
      <c r="AU386" s="20" t="s">
        <v>81</v>
      </c>
    </row>
    <row r="387" s="14" customFormat="1">
      <c r="A387" s="14"/>
      <c r="B387" s="245"/>
      <c r="C387" s="246"/>
      <c r="D387" s="236" t="s">
        <v>226</v>
      </c>
      <c r="E387" s="247" t="s">
        <v>19</v>
      </c>
      <c r="F387" s="248" t="s">
        <v>969</v>
      </c>
      <c r="G387" s="246"/>
      <c r="H387" s="249">
        <v>0.024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226</v>
      </c>
      <c r="AU387" s="255" t="s">
        <v>81</v>
      </c>
      <c r="AV387" s="14" t="s">
        <v>81</v>
      </c>
      <c r="AW387" s="14" t="s">
        <v>33</v>
      </c>
      <c r="AX387" s="14" t="s">
        <v>72</v>
      </c>
      <c r="AY387" s="255" t="s">
        <v>215</v>
      </c>
    </row>
    <row r="388" s="15" customFormat="1">
      <c r="A388" s="15"/>
      <c r="B388" s="256"/>
      <c r="C388" s="257"/>
      <c r="D388" s="236" t="s">
        <v>226</v>
      </c>
      <c r="E388" s="258" t="s">
        <v>19</v>
      </c>
      <c r="F388" s="259" t="s">
        <v>233</v>
      </c>
      <c r="G388" s="257"/>
      <c r="H388" s="260">
        <v>0.024</v>
      </c>
      <c r="I388" s="261"/>
      <c r="J388" s="257"/>
      <c r="K388" s="257"/>
      <c r="L388" s="262"/>
      <c r="M388" s="278"/>
      <c r="N388" s="279"/>
      <c r="O388" s="279"/>
      <c r="P388" s="279"/>
      <c r="Q388" s="279"/>
      <c r="R388" s="279"/>
      <c r="S388" s="279"/>
      <c r="T388" s="280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6" t="s">
        <v>226</v>
      </c>
      <c r="AU388" s="266" t="s">
        <v>81</v>
      </c>
      <c r="AV388" s="15" t="s">
        <v>223</v>
      </c>
      <c r="AW388" s="15" t="s">
        <v>33</v>
      </c>
      <c r="AX388" s="15" t="s">
        <v>79</v>
      </c>
      <c r="AY388" s="266" t="s">
        <v>215</v>
      </c>
    </row>
    <row r="389" s="2" customFormat="1" ht="6.96" customHeight="1">
      <c r="A389" s="41"/>
      <c r="B389" s="62"/>
      <c r="C389" s="63"/>
      <c r="D389" s="63"/>
      <c r="E389" s="63"/>
      <c r="F389" s="63"/>
      <c r="G389" s="63"/>
      <c r="H389" s="63"/>
      <c r="I389" s="63"/>
      <c r="J389" s="63"/>
      <c r="K389" s="63"/>
      <c r="L389" s="47"/>
      <c r="M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</row>
  </sheetData>
  <sheetProtection sheet="1" autoFilter="0" formatColumns="0" formatRows="0" objects="1" scenarios="1" spinCount="100000" saltValue="qVG6x/FvMAn3AhMt2wJtmWq9rQt6aIC9wcjeloXWPNt2ypO4QoaTa+p9fIcXHlSd8kTlGLakA7WFMKlXfh4VdA==" hashValue="LzVF4+jePUHYl53qh9zJGQA9pCsZlVZK9gEMN2nNRY1BbWTQ5Ivytqvj3ZgZ6L3Sr7TAVBHWE7sk2TFfHkYScA==" algorithmName="SHA-512" password="CC35"/>
  <autoFilter ref="C97:K388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3_02/122251103"/>
    <hyperlink ref="F109" r:id="rId2" display="https://podminky.urs.cz/item/CS_URS_2023_02/162751117"/>
    <hyperlink ref="F116" r:id="rId3" display="https://podminky.urs.cz/item/CS_URS_2023_02/162751119"/>
    <hyperlink ref="F123" r:id="rId4" display="https://podminky.urs.cz/item/CS_URS_2023_02/167151101"/>
    <hyperlink ref="F130" r:id="rId5" display="https://podminky.urs.cz/item/CS_URS_2023_02/171251201"/>
    <hyperlink ref="F137" r:id="rId6" display="https://podminky.urs.cz/item/CS_URS_2023_02/171201231"/>
    <hyperlink ref="F144" r:id="rId7" display="https://podminky.urs.cz/item/CS_URS_2023_02/564732111"/>
    <hyperlink ref="F151" r:id="rId8" display="https://podminky.urs.cz/item/CS_URS_2023_02/182303111"/>
    <hyperlink ref="F168" r:id="rId9" display="https://podminky.urs.cz/item/CS_URS_2023_02/181411121"/>
    <hyperlink ref="F183" r:id="rId10" display="https://podminky.urs.cz/item/CS_URS_2023_02/111151131"/>
    <hyperlink ref="F190" r:id="rId11" display="https://podminky.urs.cz/item/CS_URS_2023_02/185811211"/>
    <hyperlink ref="F197" r:id="rId12" display="https://podminky.urs.cz/item/CS_URS_2023_02/998229111"/>
    <hyperlink ref="F201" r:id="rId13" display="https://podminky.urs.cz/item/CS_URS_2023_02/998231411"/>
    <hyperlink ref="F206" r:id="rId14" display="https://podminky.urs.cz/item/CS_URS_2023_02/916131213"/>
    <hyperlink ref="F229" r:id="rId15" display="https://podminky.urs.cz/item/CS_URS_2023_02/998225111"/>
    <hyperlink ref="F234" r:id="rId16" display="https://podminky.urs.cz/item/CS_URS_2023_02/215901101"/>
    <hyperlink ref="F241" r:id="rId17" display="https://podminky.urs.cz/item/CS_URS_2023_02/564871111"/>
    <hyperlink ref="F249" r:id="rId18" display="https://podminky.urs.cz/item/CS_URS_2023_02/591111111"/>
    <hyperlink ref="F266" r:id="rId19" display="https://podminky.urs.cz/item/CS_URS_2023_02/998223011"/>
    <hyperlink ref="F271" r:id="rId20" display="https://podminky.urs.cz/item/CS_URS_2023_02/215901101"/>
    <hyperlink ref="F278" r:id="rId21" display="https://podminky.urs.cz/item/CS_URS_2023_02/567142115"/>
    <hyperlink ref="F285" r:id="rId22" display="https://podminky.urs.cz/item/CS_URS_2023_02/573191111"/>
    <hyperlink ref="F292" r:id="rId23" display="https://podminky.urs.cz/item/CS_URS_2023_02/577155122"/>
    <hyperlink ref="F299" r:id="rId24" display="https://podminky.urs.cz/item/CS_URS_2023_02/573211109"/>
    <hyperlink ref="F306" r:id="rId25" display="https://podminky.urs.cz/item/CS_URS_2023_02/577144121"/>
    <hyperlink ref="F313" r:id="rId26" display="https://podminky.urs.cz/item/CS_URS_2023_02/998225111"/>
    <hyperlink ref="F318" r:id="rId27" display="https://podminky.urs.cz/item/CS_URS_2023_02/113154122"/>
    <hyperlink ref="F325" r:id="rId28" display="https://podminky.urs.cz/item/CS_URS_2023_02/566401111"/>
    <hyperlink ref="F332" r:id="rId29" display="https://podminky.urs.cz/item/CS_URS_2023_02/573211109"/>
    <hyperlink ref="F338" r:id="rId30" display="https://podminky.urs.cz/item/CS_URS_2023_02/577144121"/>
    <hyperlink ref="F345" r:id="rId31" display="https://podminky.urs.cz/item/CS_URS_2023_02/997221571"/>
    <hyperlink ref="F349" r:id="rId32" display="https://podminky.urs.cz/item/CS_URS_2023_02/997221579"/>
    <hyperlink ref="F355" r:id="rId33" display="https://podminky.urs.cz/item/CS_URS_2023_02/997221612"/>
    <hyperlink ref="F359" r:id="rId34" display="https://podminky.urs.cz/item/CS_URS_2023_02/997221645"/>
    <hyperlink ref="F363" r:id="rId35" display="https://podminky.urs.cz/item/CS_URS_2023_02/998225111"/>
    <hyperlink ref="F368" r:id="rId36" display="https://podminky.urs.cz/item/CS_URS_2023_02/915131111"/>
    <hyperlink ref="F375" r:id="rId37" display="https://podminky.urs.cz/item/CS_URS_2023_02/915111111"/>
    <hyperlink ref="F386" r:id="rId38" display="https://podminky.urs.cz/item/CS_URS_2023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9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>
      <c r="B8" s="23"/>
      <c r="D8" s="146" t="s">
        <v>186</v>
      </c>
      <c r="L8" s="23"/>
    </row>
    <row r="9" s="1" customFormat="1" ht="16.5" customHeight="1">
      <c r="B9" s="23"/>
      <c r="E9" s="147" t="s">
        <v>187</v>
      </c>
      <c r="F9" s="1"/>
      <c r="G9" s="1"/>
      <c r="H9" s="1"/>
      <c r="L9" s="23"/>
    </row>
    <row r="10" s="1" customFormat="1" ht="12" customHeight="1">
      <c r="B10" s="23"/>
      <c r="D10" s="146" t="s">
        <v>188</v>
      </c>
      <c r="L10" s="23"/>
    </row>
    <row r="11" s="2" customFormat="1" ht="16.5" customHeight="1">
      <c r="A11" s="41"/>
      <c r="B11" s="47"/>
      <c r="C11" s="41"/>
      <c r="D11" s="41"/>
      <c r="E11" s="159" t="s">
        <v>970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389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16. 4. 2024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27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35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71.25" customHeight="1">
      <c r="A31" s="151"/>
      <c r="B31" s="152"/>
      <c r="C31" s="151"/>
      <c r="D31" s="151"/>
      <c r="E31" s="153" t="s">
        <v>37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38</v>
      </c>
      <c r="E34" s="41"/>
      <c r="F34" s="41"/>
      <c r="G34" s="41"/>
      <c r="H34" s="41"/>
      <c r="I34" s="41"/>
      <c r="J34" s="157">
        <f>ROUND(J95,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40</v>
      </c>
      <c r="G36" s="41"/>
      <c r="H36" s="41"/>
      <c r="I36" s="158" t="s">
        <v>39</v>
      </c>
      <c r="J36" s="158" t="s">
        <v>41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42</v>
      </c>
      <c r="E37" s="146" t="s">
        <v>43</v>
      </c>
      <c r="F37" s="160">
        <f>ROUND((SUM(BE95:BE245)),  2)</f>
        <v>0</v>
      </c>
      <c r="G37" s="41"/>
      <c r="H37" s="41"/>
      <c r="I37" s="161">
        <v>0.20999999999999999</v>
      </c>
      <c r="J37" s="160">
        <f>ROUND(((SUM(BE95:BE245))*I37),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44</v>
      </c>
      <c r="F38" s="160">
        <f>ROUND((SUM(BF95:BF245)),  2)</f>
        <v>0</v>
      </c>
      <c r="G38" s="41"/>
      <c r="H38" s="41"/>
      <c r="I38" s="161">
        <v>0.12</v>
      </c>
      <c r="J38" s="160">
        <f>ROUND(((SUM(BF95:BF245))*I38),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45</v>
      </c>
      <c r="F39" s="160">
        <f>ROUND((SUM(BG95:BG245)),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46</v>
      </c>
      <c r="F40" s="160">
        <f>ROUND((SUM(BH95:BH245)),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47</v>
      </c>
      <c r="F41" s="160">
        <f>ROUND((SUM(BI95:BI245)),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48</v>
      </c>
      <c r="E43" s="164"/>
      <c r="F43" s="164"/>
      <c r="G43" s="165" t="s">
        <v>49</v>
      </c>
      <c r="H43" s="166" t="s">
        <v>50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190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Vědomice - Úprava ulice Na Zavadilce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186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187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188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5" t="s">
        <v>970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2023-065-01-02 - SO-01 - Dopravní řešení - nové kce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k.ú. Vědomice </v>
      </c>
      <c r="G60" s="43"/>
      <c r="H60" s="43"/>
      <c r="I60" s="35" t="s">
        <v>23</v>
      </c>
      <c r="J60" s="75" t="str">
        <f>IF(J16="","",J16)</f>
        <v>16. 4. 2024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40.05" customHeight="1">
      <c r="A62" s="41"/>
      <c r="B62" s="42"/>
      <c r="C62" s="35" t="s">
        <v>25</v>
      </c>
      <c r="D62" s="43"/>
      <c r="E62" s="43"/>
      <c r="F62" s="30" t="str">
        <f>E19</f>
        <v>Obec Vědomice, Na Průhonu 270, Roudnice nad Labem</v>
      </c>
      <c r="G62" s="43"/>
      <c r="H62" s="43"/>
      <c r="I62" s="35" t="s">
        <v>31</v>
      </c>
      <c r="J62" s="39" t="str">
        <f>E25</f>
        <v>Ing. arch. Pavel Šulc Ph.D.Krásného 351/8, Praha 6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>Ing. Dana Mlejnková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191</v>
      </c>
      <c r="D65" s="175"/>
      <c r="E65" s="175"/>
      <c r="F65" s="175"/>
      <c r="G65" s="175"/>
      <c r="H65" s="175"/>
      <c r="I65" s="175"/>
      <c r="J65" s="176" t="s">
        <v>192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70</v>
      </c>
      <c r="D67" s="43"/>
      <c r="E67" s="43"/>
      <c r="F67" s="43"/>
      <c r="G67" s="43"/>
      <c r="H67" s="43"/>
      <c r="I67" s="43"/>
      <c r="J67" s="105">
        <f>J95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193</v>
      </c>
    </row>
    <row r="68" s="9" customFormat="1" ht="24.96" customHeight="1">
      <c r="A68" s="9"/>
      <c r="B68" s="178"/>
      <c r="C68" s="179"/>
      <c r="D68" s="180" t="s">
        <v>194</v>
      </c>
      <c r="E68" s="181"/>
      <c r="F68" s="181"/>
      <c r="G68" s="181"/>
      <c r="H68" s="181"/>
      <c r="I68" s="181"/>
      <c r="J68" s="182">
        <f>J96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392</v>
      </c>
      <c r="E69" s="186"/>
      <c r="F69" s="186"/>
      <c r="G69" s="186"/>
      <c r="H69" s="186"/>
      <c r="I69" s="186"/>
      <c r="J69" s="187">
        <f>J97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971</v>
      </c>
      <c r="E70" s="186"/>
      <c r="F70" s="186"/>
      <c r="G70" s="186"/>
      <c r="H70" s="186"/>
      <c r="I70" s="186"/>
      <c r="J70" s="187">
        <f>J155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972</v>
      </c>
      <c r="E71" s="186"/>
      <c r="F71" s="186"/>
      <c r="G71" s="186"/>
      <c r="H71" s="186"/>
      <c r="I71" s="186"/>
      <c r="J71" s="187">
        <f>J189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200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3" t="str">
        <f>E7</f>
        <v>Vědomice - Úprava ulice Na Zavadilce</v>
      </c>
      <c r="F81" s="35"/>
      <c r="G81" s="35"/>
      <c r="H81" s="35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4"/>
      <c r="C82" s="35" t="s">
        <v>186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1" customFormat="1" ht="16.5" customHeight="1">
      <c r="B83" s="24"/>
      <c r="C83" s="25"/>
      <c r="D83" s="25"/>
      <c r="E83" s="173" t="s">
        <v>187</v>
      </c>
      <c r="F83" s="25"/>
      <c r="G83" s="25"/>
      <c r="H83" s="25"/>
      <c r="I83" s="25"/>
      <c r="J83" s="25"/>
      <c r="K83" s="25"/>
      <c r="L83" s="23"/>
    </row>
    <row r="84" s="1" customFormat="1" ht="12" customHeight="1">
      <c r="B84" s="24"/>
      <c r="C84" s="35" t="s">
        <v>188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295" t="s">
        <v>970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749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E13</f>
        <v>2023-065-01-02 - SO-01 - Dopravní řešení - nové kce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F16</f>
        <v xml:space="preserve">k.ú. Vědomice </v>
      </c>
      <c r="G89" s="43"/>
      <c r="H89" s="43"/>
      <c r="I89" s="35" t="s">
        <v>23</v>
      </c>
      <c r="J89" s="75" t="str">
        <f>IF(J16="","",J16)</f>
        <v>16. 4. 2024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40.05" customHeight="1">
      <c r="A91" s="41"/>
      <c r="B91" s="42"/>
      <c r="C91" s="35" t="s">
        <v>25</v>
      </c>
      <c r="D91" s="43"/>
      <c r="E91" s="43"/>
      <c r="F91" s="30" t="str">
        <f>E19</f>
        <v>Obec Vědomice, Na Průhonu 270, Roudnice nad Labem</v>
      </c>
      <c r="G91" s="43"/>
      <c r="H91" s="43"/>
      <c r="I91" s="35" t="s">
        <v>31</v>
      </c>
      <c r="J91" s="39" t="str">
        <f>E25</f>
        <v>Ing. arch. Pavel Šulc Ph.D.Krásného 351/8, Praha 6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29</v>
      </c>
      <c r="D92" s="43"/>
      <c r="E92" s="43"/>
      <c r="F92" s="30" t="str">
        <f>IF(E22="","",E22)</f>
        <v>Vyplň údaj</v>
      </c>
      <c r="G92" s="43"/>
      <c r="H92" s="43"/>
      <c r="I92" s="35" t="s">
        <v>34</v>
      </c>
      <c r="J92" s="39" t="str">
        <f>E28</f>
        <v>Ing. Dana Mlejnková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201</v>
      </c>
      <c r="D94" s="192" t="s">
        <v>57</v>
      </c>
      <c r="E94" s="192" t="s">
        <v>53</v>
      </c>
      <c r="F94" s="192" t="s">
        <v>54</v>
      </c>
      <c r="G94" s="192" t="s">
        <v>202</v>
      </c>
      <c r="H94" s="192" t="s">
        <v>203</v>
      </c>
      <c r="I94" s="192" t="s">
        <v>204</v>
      </c>
      <c r="J94" s="192" t="s">
        <v>192</v>
      </c>
      <c r="K94" s="193" t="s">
        <v>205</v>
      </c>
      <c r="L94" s="194"/>
      <c r="M94" s="95" t="s">
        <v>19</v>
      </c>
      <c r="N94" s="96" t="s">
        <v>42</v>
      </c>
      <c r="O94" s="96" t="s">
        <v>206</v>
      </c>
      <c r="P94" s="96" t="s">
        <v>207</v>
      </c>
      <c r="Q94" s="96" t="s">
        <v>208</v>
      </c>
      <c r="R94" s="96" t="s">
        <v>209</v>
      </c>
      <c r="S94" s="96" t="s">
        <v>210</v>
      </c>
      <c r="T94" s="97" t="s">
        <v>211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212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</f>
        <v>0</v>
      </c>
      <c r="Q95" s="99"/>
      <c r="R95" s="197">
        <f>R96</f>
        <v>371.66792950000001</v>
      </c>
      <c r="S95" s="99"/>
      <c r="T95" s="198">
        <f>T96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71</v>
      </c>
      <c r="AU95" s="20" t="s">
        <v>193</v>
      </c>
      <c r="BK95" s="199">
        <f>BK96</f>
        <v>0</v>
      </c>
    </row>
    <row r="96" s="12" customFormat="1" ht="25.92" customHeight="1">
      <c r="A96" s="12"/>
      <c r="B96" s="200"/>
      <c r="C96" s="201"/>
      <c r="D96" s="202" t="s">
        <v>71</v>
      </c>
      <c r="E96" s="203" t="s">
        <v>213</v>
      </c>
      <c r="F96" s="203" t="s">
        <v>214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P97+P155+P189</f>
        <v>0</v>
      </c>
      <c r="Q96" s="208"/>
      <c r="R96" s="209">
        <f>R97+R155+R189</f>
        <v>371.66792950000001</v>
      </c>
      <c r="S96" s="208"/>
      <c r="T96" s="210">
        <f>T97+T155+T189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71</v>
      </c>
      <c r="AU96" s="212" t="s">
        <v>72</v>
      </c>
      <c r="AY96" s="211" t="s">
        <v>215</v>
      </c>
      <c r="BK96" s="213">
        <f>BK97+BK155+BK189</f>
        <v>0</v>
      </c>
    </row>
    <row r="97" s="12" customFormat="1" ht="22.8" customHeight="1">
      <c r="A97" s="12"/>
      <c r="B97" s="200"/>
      <c r="C97" s="201"/>
      <c r="D97" s="202" t="s">
        <v>71</v>
      </c>
      <c r="E97" s="214" t="s">
        <v>440</v>
      </c>
      <c r="F97" s="214" t="s">
        <v>441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SUM(P98:P154)</f>
        <v>0</v>
      </c>
      <c r="Q97" s="208"/>
      <c r="R97" s="209">
        <f>SUM(R98:R154)</f>
        <v>49.726790999999992</v>
      </c>
      <c r="S97" s="208"/>
      <c r="T97" s="210">
        <f>SUM(T98:T154)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71</v>
      </c>
      <c r="AU97" s="212" t="s">
        <v>79</v>
      </c>
      <c r="AY97" s="211" t="s">
        <v>215</v>
      </c>
      <c r="BK97" s="213">
        <f>SUM(BK98:BK154)</f>
        <v>0</v>
      </c>
    </row>
    <row r="98" s="2" customFormat="1" ht="37.8" customHeight="1">
      <c r="A98" s="41"/>
      <c r="B98" s="42"/>
      <c r="C98" s="216" t="s">
        <v>79</v>
      </c>
      <c r="D98" s="216" t="s">
        <v>218</v>
      </c>
      <c r="E98" s="217" t="s">
        <v>397</v>
      </c>
      <c r="F98" s="218" t="s">
        <v>398</v>
      </c>
      <c r="G98" s="219" t="s">
        <v>221</v>
      </c>
      <c r="H98" s="220">
        <v>50.049999999999997</v>
      </c>
      <c r="I98" s="221"/>
      <c r="J98" s="222">
        <f>ROUND(I98*H98,2)</f>
        <v>0</v>
      </c>
      <c r="K98" s="218" t="s">
        <v>19</v>
      </c>
      <c r="L98" s="47"/>
      <c r="M98" s="223" t="s">
        <v>19</v>
      </c>
      <c r="N98" s="224" t="s">
        <v>43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223</v>
      </c>
      <c r="AT98" s="227" t="s">
        <v>218</v>
      </c>
      <c r="AU98" s="227" t="s">
        <v>81</v>
      </c>
      <c r="AY98" s="20" t="s">
        <v>215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223</v>
      </c>
      <c r="BM98" s="227" t="s">
        <v>973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444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445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446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4" customFormat="1">
      <c r="A102" s="14"/>
      <c r="B102" s="245"/>
      <c r="C102" s="246"/>
      <c r="D102" s="236" t="s">
        <v>226</v>
      </c>
      <c r="E102" s="247" t="s">
        <v>19</v>
      </c>
      <c r="F102" s="248" t="s">
        <v>72</v>
      </c>
      <c r="G102" s="246"/>
      <c r="H102" s="249">
        <v>0</v>
      </c>
      <c r="I102" s="250"/>
      <c r="J102" s="246"/>
      <c r="K102" s="246"/>
      <c r="L102" s="251"/>
      <c r="M102" s="252"/>
      <c r="N102" s="253"/>
      <c r="O102" s="253"/>
      <c r="P102" s="253"/>
      <c r="Q102" s="253"/>
      <c r="R102" s="253"/>
      <c r="S102" s="253"/>
      <c r="T102" s="25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5" t="s">
        <v>226</v>
      </c>
      <c r="AU102" s="255" t="s">
        <v>81</v>
      </c>
      <c r="AV102" s="14" t="s">
        <v>81</v>
      </c>
      <c r="AW102" s="14" t="s">
        <v>33</v>
      </c>
      <c r="AX102" s="14" t="s">
        <v>72</v>
      </c>
      <c r="AY102" s="255" t="s">
        <v>215</v>
      </c>
    </row>
    <row r="103" s="13" customFormat="1">
      <c r="A103" s="13"/>
      <c r="B103" s="234"/>
      <c r="C103" s="235"/>
      <c r="D103" s="236" t="s">
        <v>226</v>
      </c>
      <c r="E103" s="237" t="s">
        <v>19</v>
      </c>
      <c r="F103" s="238" t="s">
        <v>444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226</v>
      </c>
      <c r="AU103" s="244" t="s">
        <v>81</v>
      </c>
      <c r="AV103" s="13" t="s">
        <v>79</v>
      </c>
      <c r="AW103" s="13" t="s">
        <v>33</v>
      </c>
      <c r="AX103" s="13" t="s">
        <v>72</v>
      </c>
      <c r="AY103" s="244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445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401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4" customFormat="1">
      <c r="A106" s="14"/>
      <c r="B106" s="245"/>
      <c r="C106" s="246"/>
      <c r="D106" s="236" t="s">
        <v>226</v>
      </c>
      <c r="E106" s="247" t="s">
        <v>19</v>
      </c>
      <c r="F106" s="248" t="s">
        <v>974</v>
      </c>
      <c r="G106" s="246"/>
      <c r="H106" s="249">
        <v>131.94999999999999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226</v>
      </c>
      <c r="AU106" s="255" t="s">
        <v>81</v>
      </c>
      <c r="AV106" s="14" t="s">
        <v>81</v>
      </c>
      <c r="AW106" s="14" t="s">
        <v>33</v>
      </c>
      <c r="AX106" s="14" t="s">
        <v>72</v>
      </c>
      <c r="AY106" s="255" t="s">
        <v>215</v>
      </c>
    </row>
    <row r="107" s="14" customFormat="1">
      <c r="A107" s="14"/>
      <c r="B107" s="245"/>
      <c r="C107" s="246"/>
      <c r="D107" s="236" t="s">
        <v>226</v>
      </c>
      <c r="E107" s="247" t="s">
        <v>19</v>
      </c>
      <c r="F107" s="248" t="s">
        <v>975</v>
      </c>
      <c r="G107" s="246"/>
      <c r="H107" s="249">
        <v>-110.59999999999999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226</v>
      </c>
      <c r="AU107" s="255" t="s">
        <v>81</v>
      </c>
      <c r="AV107" s="14" t="s">
        <v>81</v>
      </c>
      <c r="AW107" s="14" t="s">
        <v>33</v>
      </c>
      <c r="AX107" s="14" t="s">
        <v>72</v>
      </c>
      <c r="AY107" s="255" t="s">
        <v>215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448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4" customFormat="1">
      <c r="A109" s="14"/>
      <c r="B109" s="245"/>
      <c r="C109" s="246"/>
      <c r="D109" s="236" t="s">
        <v>226</v>
      </c>
      <c r="E109" s="247" t="s">
        <v>19</v>
      </c>
      <c r="F109" s="248" t="s">
        <v>976</v>
      </c>
      <c r="G109" s="246"/>
      <c r="H109" s="249">
        <v>28.699999999999999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226</v>
      </c>
      <c r="AU109" s="255" t="s">
        <v>81</v>
      </c>
      <c r="AV109" s="14" t="s">
        <v>81</v>
      </c>
      <c r="AW109" s="14" t="s">
        <v>33</v>
      </c>
      <c r="AX109" s="14" t="s">
        <v>72</v>
      </c>
      <c r="AY109" s="255" t="s">
        <v>215</v>
      </c>
    </row>
    <row r="110" s="15" customFormat="1">
      <c r="A110" s="15"/>
      <c r="B110" s="256"/>
      <c r="C110" s="257"/>
      <c r="D110" s="236" t="s">
        <v>226</v>
      </c>
      <c r="E110" s="258" t="s">
        <v>19</v>
      </c>
      <c r="F110" s="259" t="s">
        <v>233</v>
      </c>
      <c r="G110" s="257"/>
      <c r="H110" s="260">
        <v>50.049999999999997</v>
      </c>
      <c r="I110" s="261"/>
      <c r="J110" s="257"/>
      <c r="K110" s="257"/>
      <c r="L110" s="262"/>
      <c r="M110" s="263"/>
      <c r="N110" s="264"/>
      <c r="O110" s="264"/>
      <c r="P110" s="264"/>
      <c r="Q110" s="264"/>
      <c r="R110" s="264"/>
      <c r="S110" s="264"/>
      <c r="T110" s="26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6" t="s">
        <v>226</v>
      </c>
      <c r="AU110" s="266" t="s">
        <v>81</v>
      </c>
      <c r="AV110" s="15" t="s">
        <v>223</v>
      </c>
      <c r="AW110" s="15" t="s">
        <v>33</v>
      </c>
      <c r="AX110" s="15" t="s">
        <v>79</v>
      </c>
      <c r="AY110" s="266" t="s">
        <v>215</v>
      </c>
    </row>
    <row r="111" s="2" customFormat="1" ht="33" customHeight="1">
      <c r="A111" s="41"/>
      <c r="B111" s="42"/>
      <c r="C111" s="216" t="s">
        <v>81</v>
      </c>
      <c r="D111" s="216" t="s">
        <v>218</v>
      </c>
      <c r="E111" s="217" t="s">
        <v>450</v>
      </c>
      <c r="F111" s="218" t="s">
        <v>451</v>
      </c>
      <c r="G111" s="219" t="s">
        <v>221</v>
      </c>
      <c r="H111" s="220">
        <v>50.049999999999997</v>
      </c>
      <c r="I111" s="221"/>
      <c r="J111" s="222">
        <f>ROUND(I111*H111,2)</f>
        <v>0</v>
      </c>
      <c r="K111" s="218" t="s">
        <v>19</v>
      </c>
      <c r="L111" s="47"/>
      <c r="M111" s="223" t="s">
        <v>19</v>
      </c>
      <c r="N111" s="224" t="s">
        <v>43</v>
      </c>
      <c r="O111" s="87"/>
      <c r="P111" s="225">
        <f>O111*H111</f>
        <v>0</v>
      </c>
      <c r="Q111" s="225">
        <v>0.57499999999999996</v>
      </c>
      <c r="R111" s="225">
        <f>Q111*H111</f>
        <v>28.778749999999995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223</v>
      </c>
      <c r="AT111" s="227" t="s">
        <v>218</v>
      </c>
      <c r="AU111" s="227" t="s">
        <v>81</v>
      </c>
      <c r="AY111" s="20" t="s">
        <v>215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223</v>
      </c>
      <c r="BM111" s="227" t="s">
        <v>977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444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3" customFormat="1">
      <c r="A113" s="13"/>
      <c r="B113" s="234"/>
      <c r="C113" s="235"/>
      <c r="D113" s="236" t="s">
        <v>226</v>
      </c>
      <c r="E113" s="237" t="s">
        <v>19</v>
      </c>
      <c r="F113" s="238" t="s">
        <v>445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226</v>
      </c>
      <c r="AU113" s="244" t="s">
        <v>81</v>
      </c>
      <c r="AV113" s="13" t="s">
        <v>79</v>
      </c>
      <c r="AW113" s="13" t="s">
        <v>33</v>
      </c>
      <c r="AX113" s="13" t="s">
        <v>72</v>
      </c>
      <c r="AY113" s="244" t="s">
        <v>215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446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4" customFormat="1">
      <c r="A115" s="14"/>
      <c r="B115" s="245"/>
      <c r="C115" s="246"/>
      <c r="D115" s="236" t="s">
        <v>226</v>
      </c>
      <c r="E115" s="247" t="s">
        <v>19</v>
      </c>
      <c r="F115" s="248" t="s">
        <v>72</v>
      </c>
      <c r="G115" s="246"/>
      <c r="H115" s="249">
        <v>0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226</v>
      </c>
      <c r="AU115" s="255" t="s">
        <v>81</v>
      </c>
      <c r="AV115" s="14" t="s">
        <v>81</v>
      </c>
      <c r="AW115" s="14" t="s">
        <v>33</v>
      </c>
      <c r="AX115" s="14" t="s">
        <v>72</v>
      </c>
      <c r="AY115" s="255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444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445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401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4" customFormat="1">
      <c r="A119" s="14"/>
      <c r="B119" s="245"/>
      <c r="C119" s="246"/>
      <c r="D119" s="236" t="s">
        <v>226</v>
      </c>
      <c r="E119" s="247" t="s">
        <v>19</v>
      </c>
      <c r="F119" s="248" t="s">
        <v>974</v>
      </c>
      <c r="G119" s="246"/>
      <c r="H119" s="249">
        <v>131.94999999999999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226</v>
      </c>
      <c r="AU119" s="255" t="s">
        <v>81</v>
      </c>
      <c r="AV119" s="14" t="s">
        <v>81</v>
      </c>
      <c r="AW119" s="14" t="s">
        <v>33</v>
      </c>
      <c r="AX119" s="14" t="s">
        <v>72</v>
      </c>
      <c r="AY119" s="255" t="s">
        <v>215</v>
      </c>
    </row>
    <row r="120" s="14" customFormat="1">
      <c r="A120" s="14"/>
      <c r="B120" s="245"/>
      <c r="C120" s="246"/>
      <c r="D120" s="236" t="s">
        <v>226</v>
      </c>
      <c r="E120" s="247" t="s">
        <v>19</v>
      </c>
      <c r="F120" s="248" t="s">
        <v>975</v>
      </c>
      <c r="G120" s="246"/>
      <c r="H120" s="249">
        <v>-110.59999999999999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226</v>
      </c>
      <c r="AU120" s="255" t="s">
        <v>81</v>
      </c>
      <c r="AV120" s="14" t="s">
        <v>81</v>
      </c>
      <c r="AW120" s="14" t="s">
        <v>33</v>
      </c>
      <c r="AX120" s="14" t="s">
        <v>72</v>
      </c>
      <c r="AY120" s="255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448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4" customFormat="1">
      <c r="A122" s="14"/>
      <c r="B122" s="245"/>
      <c r="C122" s="246"/>
      <c r="D122" s="236" t="s">
        <v>226</v>
      </c>
      <c r="E122" s="247" t="s">
        <v>19</v>
      </c>
      <c r="F122" s="248" t="s">
        <v>976</v>
      </c>
      <c r="G122" s="246"/>
      <c r="H122" s="249">
        <v>28.699999999999999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226</v>
      </c>
      <c r="AU122" s="255" t="s">
        <v>81</v>
      </c>
      <c r="AV122" s="14" t="s">
        <v>81</v>
      </c>
      <c r="AW122" s="14" t="s">
        <v>33</v>
      </c>
      <c r="AX122" s="14" t="s">
        <v>72</v>
      </c>
      <c r="AY122" s="255" t="s">
        <v>215</v>
      </c>
    </row>
    <row r="123" s="15" customFormat="1">
      <c r="A123" s="15"/>
      <c r="B123" s="256"/>
      <c r="C123" s="257"/>
      <c r="D123" s="236" t="s">
        <v>226</v>
      </c>
      <c r="E123" s="258" t="s">
        <v>19</v>
      </c>
      <c r="F123" s="259" t="s">
        <v>233</v>
      </c>
      <c r="G123" s="257"/>
      <c r="H123" s="260">
        <v>50.049999999999997</v>
      </c>
      <c r="I123" s="261"/>
      <c r="J123" s="257"/>
      <c r="K123" s="257"/>
      <c r="L123" s="262"/>
      <c r="M123" s="263"/>
      <c r="N123" s="264"/>
      <c r="O123" s="264"/>
      <c r="P123" s="264"/>
      <c r="Q123" s="264"/>
      <c r="R123" s="264"/>
      <c r="S123" s="264"/>
      <c r="T123" s="26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6" t="s">
        <v>226</v>
      </c>
      <c r="AU123" s="266" t="s">
        <v>81</v>
      </c>
      <c r="AV123" s="15" t="s">
        <v>223</v>
      </c>
      <c r="AW123" s="15" t="s">
        <v>33</v>
      </c>
      <c r="AX123" s="15" t="s">
        <v>79</v>
      </c>
      <c r="AY123" s="266" t="s">
        <v>215</v>
      </c>
    </row>
    <row r="124" s="2" customFormat="1" ht="55.5" customHeight="1">
      <c r="A124" s="41"/>
      <c r="B124" s="42"/>
      <c r="C124" s="216" t="s">
        <v>105</v>
      </c>
      <c r="D124" s="216" t="s">
        <v>218</v>
      </c>
      <c r="E124" s="217" t="s">
        <v>455</v>
      </c>
      <c r="F124" s="218" t="s">
        <v>456</v>
      </c>
      <c r="G124" s="219" t="s">
        <v>221</v>
      </c>
      <c r="H124" s="220">
        <v>50.049999999999997</v>
      </c>
      <c r="I124" s="221"/>
      <c r="J124" s="222">
        <f>ROUND(I124*H124,2)</f>
        <v>0</v>
      </c>
      <c r="K124" s="218" t="s">
        <v>19</v>
      </c>
      <c r="L124" s="47"/>
      <c r="M124" s="223" t="s">
        <v>19</v>
      </c>
      <c r="N124" s="224" t="s">
        <v>43</v>
      </c>
      <c r="O124" s="87"/>
      <c r="P124" s="225">
        <f>O124*H124</f>
        <v>0</v>
      </c>
      <c r="Q124" s="225">
        <v>0.1837</v>
      </c>
      <c r="R124" s="225">
        <f>Q124*H124</f>
        <v>9.1941849999999992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223</v>
      </c>
      <c r="AT124" s="227" t="s">
        <v>218</v>
      </c>
      <c r="AU124" s="227" t="s">
        <v>81</v>
      </c>
      <c r="AY124" s="20" t="s">
        <v>215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223</v>
      </c>
      <c r="BM124" s="227" t="s">
        <v>978</v>
      </c>
    </row>
    <row r="125" s="13" customFormat="1">
      <c r="A125" s="13"/>
      <c r="B125" s="234"/>
      <c r="C125" s="235"/>
      <c r="D125" s="236" t="s">
        <v>226</v>
      </c>
      <c r="E125" s="237" t="s">
        <v>19</v>
      </c>
      <c r="F125" s="238" t="s">
        <v>444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226</v>
      </c>
      <c r="AU125" s="244" t="s">
        <v>81</v>
      </c>
      <c r="AV125" s="13" t="s">
        <v>79</v>
      </c>
      <c r="AW125" s="13" t="s">
        <v>33</v>
      </c>
      <c r="AX125" s="13" t="s">
        <v>72</v>
      </c>
      <c r="AY125" s="244" t="s">
        <v>215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445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446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4" customFormat="1">
      <c r="A128" s="14"/>
      <c r="B128" s="245"/>
      <c r="C128" s="246"/>
      <c r="D128" s="236" t="s">
        <v>226</v>
      </c>
      <c r="E128" s="247" t="s">
        <v>19</v>
      </c>
      <c r="F128" s="248" t="s">
        <v>72</v>
      </c>
      <c r="G128" s="246"/>
      <c r="H128" s="249">
        <v>0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226</v>
      </c>
      <c r="AU128" s="255" t="s">
        <v>81</v>
      </c>
      <c r="AV128" s="14" t="s">
        <v>81</v>
      </c>
      <c r="AW128" s="14" t="s">
        <v>33</v>
      </c>
      <c r="AX128" s="14" t="s">
        <v>72</v>
      </c>
      <c r="AY128" s="255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444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445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401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4" customFormat="1">
      <c r="A132" s="14"/>
      <c r="B132" s="245"/>
      <c r="C132" s="246"/>
      <c r="D132" s="236" t="s">
        <v>226</v>
      </c>
      <c r="E132" s="247" t="s">
        <v>19</v>
      </c>
      <c r="F132" s="248" t="s">
        <v>974</v>
      </c>
      <c r="G132" s="246"/>
      <c r="H132" s="249">
        <v>131.94999999999999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226</v>
      </c>
      <c r="AU132" s="255" t="s">
        <v>81</v>
      </c>
      <c r="AV132" s="14" t="s">
        <v>81</v>
      </c>
      <c r="AW132" s="14" t="s">
        <v>33</v>
      </c>
      <c r="AX132" s="14" t="s">
        <v>72</v>
      </c>
      <c r="AY132" s="255" t="s">
        <v>215</v>
      </c>
    </row>
    <row r="133" s="14" customFormat="1">
      <c r="A133" s="14"/>
      <c r="B133" s="245"/>
      <c r="C133" s="246"/>
      <c r="D133" s="236" t="s">
        <v>226</v>
      </c>
      <c r="E133" s="247" t="s">
        <v>19</v>
      </c>
      <c r="F133" s="248" t="s">
        <v>975</v>
      </c>
      <c r="G133" s="246"/>
      <c r="H133" s="249">
        <v>-110.59999999999999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226</v>
      </c>
      <c r="AU133" s="255" t="s">
        <v>81</v>
      </c>
      <c r="AV133" s="14" t="s">
        <v>81</v>
      </c>
      <c r="AW133" s="14" t="s">
        <v>33</v>
      </c>
      <c r="AX133" s="14" t="s">
        <v>72</v>
      </c>
      <c r="AY133" s="255" t="s">
        <v>215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448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4" customFormat="1">
      <c r="A135" s="14"/>
      <c r="B135" s="245"/>
      <c r="C135" s="246"/>
      <c r="D135" s="236" t="s">
        <v>226</v>
      </c>
      <c r="E135" s="247" t="s">
        <v>19</v>
      </c>
      <c r="F135" s="248" t="s">
        <v>976</v>
      </c>
      <c r="G135" s="246"/>
      <c r="H135" s="249">
        <v>28.699999999999999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226</v>
      </c>
      <c r="AU135" s="255" t="s">
        <v>81</v>
      </c>
      <c r="AV135" s="14" t="s">
        <v>81</v>
      </c>
      <c r="AW135" s="14" t="s">
        <v>33</v>
      </c>
      <c r="AX135" s="14" t="s">
        <v>72</v>
      </c>
      <c r="AY135" s="255" t="s">
        <v>215</v>
      </c>
    </row>
    <row r="136" s="15" customFormat="1">
      <c r="A136" s="15"/>
      <c r="B136" s="256"/>
      <c r="C136" s="257"/>
      <c r="D136" s="236" t="s">
        <v>226</v>
      </c>
      <c r="E136" s="258" t="s">
        <v>19</v>
      </c>
      <c r="F136" s="259" t="s">
        <v>233</v>
      </c>
      <c r="G136" s="257"/>
      <c r="H136" s="260">
        <v>50.049999999999997</v>
      </c>
      <c r="I136" s="261"/>
      <c r="J136" s="257"/>
      <c r="K136" s="257"/>
      <c r="L136" s="262"/>
      <c r="M136" s="263"/>
      <c r="N136" s="264"/>
      <c r="O136" s="264"/>
      <c r="P136" s="264"/>
      <c r="Q136" s="264"/>
      <c r="R136" s="264"/>
      <c r="S136" s="264"/>
      <c r="T136" s="26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6" t="s">
        <v>226</v>
      </c>
      <c r="AU136" s="266" t="s">
        <v>81</v>
      </c>
      <c r="AV136" s="15" t="s">
        <v>223</v>
      </c>
      <c r="AW136" s="15" t="s">
        <v>33</v>
      </c>
      <c r="AX136" s="15" t="s">
        <v>79</v>
      </c>
      <c r="AY136" s="266" t="s">
        <v>215</v>
      </c>
    </row>
    <row r="137" s="2" customFormat="1" ht="16.5" customHeight="1">
      <c r="A137" s="41"/>
      <c r="B137" s="42"/>
      <c r="C137" s="281" t="s">
        <v>223</v>
      </c>
      <c r="D137" s="281" t="s">
        <v>412</v>
      </c>
      <c r="E137" s="282" t="s">
        <v>460</v>
      </c>
      <c r="F137" s="283" t="s">
        <v>461</v>
      </c>
      <c r="G137" s="284" t="s">
        <v>221</v>
      </c>
      <c r="H137" s="285">
        <v>51.552</v>
      </c>
      <c r="I137" s="286"/>
      <c r="J137" s="287">
        <f>ROUND(I137*H137,2)</f>
        <v>0</v>
      </c>
      <c r="K137" s="283" t="s">
        <v>19</v>
      </c>
      <c r="L137" s="288"/>
      <c r="M137" s="289" t="s">
        <v>19</v>
      </c>
      <c r="N137" s="290" t="s">
        <v>43</v>
      </c>
      <c r="O137" s="87"/>
      <c r="P137" s="225">
        <f>O137*H137</f>
        <v>0</v>
      </c>
      <c r="Q137" s="225">
        <v>0.22800000000000001</v>
      </c>
      <c r="R137" s="225">
        <f>Q137*H137</f>
        <v>11.753856000000001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298</v>
      </c>
      <c r="AT137" s="227" t="s">
        <v>412</v>
      </c>
      <c r="AU137" s="227" t="s">
        <v>81</v>
      </c>
      <c r="AY137" s="20" t="s">
        <v>215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223</v>
      </c>
      <c r="BM137" s="227" t="s">
        <v>979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444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463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446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4" customFormat="1">
      <c r="A141" s="14"/>
      <c r="B141" s="245"/>
      <c r="C141" s="246"/>
      <c r="D141" s="236" t="s">
        <v>226</v>
      </c>
      <c r="E141" s="247" t="s">
        <v>19</v>
      </c>
      <c r="F141" s="248" t="s">
        <v>72</v>
      </c>
      <c r="G141" s="246"/>
      <c r="H141" s="249">
        <v>0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226</v>
      </c>
      <c r="AU141" s="255" t="s">
        <v>81</v>
      </c>
      <c r="AV141" s="14" t="s">
        <v>81</v>
      </c>
      <c r="AW141" s="14" t="s">
        <v>33</v>
      </c>
      <c r="AX141" s="14" t="s">
        <v>72</v>
      </c>
      <c r="AY141" s="255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444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463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407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4" customFormat="1">
      <c r="A145" s="14"/>
      <c r="B145" s="245"/>
      <c r="C145" s="246"/>
      <c r="D145" s="236" t="s">
        <v>226</v>
      </c>
      <c r="E145" s="247" t="s">
        <v>19</v>
      </c>
      <c r="F145" s="248" t="s">
        <v>974</v>
      </c>
      <c r="G145" s="246"/>
      <c r="H145" s="249">
        <v>131.94999999999999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226</v>
      </c>
      <c r="AU145" s="255" t="s">
        <v>81</v>
      </c>
      <c r="AV145" s="14" t="s">
        <v>81</v>
      </c>
      <c r="AW145" s="14" t="s">
        <v>33</v>
      </c>
      <c r="AX145" s="14" t="s">
        <v>72</v>
      </c>
      <c r="AY145" s="255" t="s">
        <v>215</v>
      </c>
    </row>
    <row r="146" s="14" customFormat="1">
      <c r="A146" s="14"/>
      <c r="B146" s="245"/>
      <c r="C146" s="246"/>
      <c r="D146" s="236" t="s">
        <v>226</v>
      </c>
      <c r="E146" s="247" t="s">
        <v>19</v>
      </c>
      <c r="F146" s="248" t="s">
        <v>975</v>
      </c>
      <c r="G146" s="246"/>
      <c r="H146" s="249">
        <v>-110.59999999999999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226</v>
      </c>
      <c r="AU146" s="255" t="s">
        <v>81</v>
      </c>
      <c r="AV146" s="14" t="s">
        <v>81</v>
      </c>
      <c r="AW146" s="14" t="s">
        <v>33</v>
      </c>
      <c r="AX146" s="14" t="s">
        <v>72</v>
      </c>
      <c r="AY146" s="255" t="s">
        <v>215</v>
      </c>
    </row>
    <row r="147" s="13" customFormat="1">
      <c r="A147" s="13"/>
      <c r="B147" s="234"/>
      <c r="C147" s="235"/>
      <c r="D147" s="236" t="s">
        <v>226</v>
      </c>
      <c r="E147" s="237" t="s">
        <v>19</v>
      </c>
      <c r="F147" s="238" t="s">
        <v>448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226</v>
      </c>
      <c r="AU147" s="244" t="s">
        <v>81</v>
      </c>
      <c r="AV147" s="13" t="s">
        <v>79</v>
      </c>
      <c r="AW147" s="13" t="s">
        <v>33</v>
      </c>
      <c r="AX147" s="13" t="s">
        <v>72</v>
      </c>
      <c r="AY147" s="244" t="s">
        <v>215</v>
      </c>
    </row>
    <row r="148" s="14" customFormat="1">
      <c r="A148" s="14"/>
      <c r="B148" s="245"/>
      <c r="C148" s="246"/>
      <c r="D148" s="236" t="s">
        <v>226</v>
      </c>
      <c r="E148" s="247" t="s">
        <v>19</v>
      </c>
      <c r="F148" s="248" t="s">
        <v>976</v>
      </c>
      <c r="G148" s="246"/>
      <c r="H148" s="249">
        <v>28.699999999999999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226</v>
      </c>
      <c r="AU148" s="255" t="s">
        <v>81</v>
      </c>
      <c r="AV148" s="14" t="s">
        <v>81</v>
      </c>
      <c r="AW148" s="14" t="s">
        <v>33</v>
      </c>
      <c r="AX148" s="14" t="s">
        <v>72</v>
      </c>
      <c r="AY148" s="255" t="s">
        <v>215</v>
      </c>
    </row>
    <row r="149" s="15" customFormat="1">
      <c r="A149" s="15"/>
      <c r="B149" s="256"/>
      <c r="C149" s="257"/>
      <c r="D149" s="236" t="s">
        <v>226</v>
      </c>
      <c r="E149" s="258" t="s">
        <v>19</v>
      </c>
      <c r="F149" s="259" t="s">
        <v>233</v>
      </c>
      <c r="G149" s="257"/>
      <c r="H149" s="260">
        <v>50.049999999999997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226</v>
      </c>
      <c r="AU149" s="266" t="s">
        <v>81</v>
      </c>
      <c r="AV149" s="15" t="s">
        <v>223</v>
      </c>
      <c r="AW149" s="15" t="s">
        <v>33</v>
      </c>
      <c r="AX149" s="15" t="s">
        <v>72</v>
      </c>
      <c r="AY149" s="266" t="s">
        <v>215</v>
      </c>
    </row>
    <row r="150" s="14" customFormat="1">
      <c r="A150" s="14"/>
      <c r="B150" s="245"/>
      <c r="C150" s="246"/>
      <c r="D150" s="236" t="s">
        <v>226</v>
      </c>
      <c r="E150" s="247" t="s">
        <v>19</v>
      </c>
      <c r="F150" s="248" t="s">
        <v>980</v>
      </c>
      <c r="G150" s="246"/>
      <c r="H150" s="249">
        <v>51.552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226</v>
      </c>
      <c r="AU150" s="255" t="s">
        <v>81</v>
      </c>
      <c r="AV150" s="14" t="s">
        <v>81</v>
      </c>
      <c r="AW150" s="14" t="s">
        <v>33</v>
      </c>
      <c r="AX150" s="14" t="s">
        <v>72</v>
      </c>
      <c r="AY150" s="255" t="s">
        <v>215</v>
      </c>
    </row>
    <row r="151" s="15" customFormat="1">
      <c r="A151" s="15"/>
      <c r="B151" s="256"/>
      <c r="C151" s="257"/>
      <c r="D151" s="236" t="s">
        <v>226</v>
      </c>
      <c r="E151" s="258" t="s">
        <v>19</v>
      </c>
      <c r="F151" s="259" t="s">
        <v>233</v>
      </c>
      <c r="G151" s="257"/>
      <c r="H151" s="260">
        <v>51.552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226</v>
      </c>
      <c r="AU151" s="266" t="s">
        <v>81</v>
      </c>
      <c r="AV151" s="15" t="s">
        <v>223</v>
      </c>
      <c r="AW151" s="15" t="s">
        <v>33</v>
      </c>
      <c r="AX151" s="15" t="s">
        <v>79</v>
      </c>
      <c r="AY151" s="266" t="s">
        <v>215</v>
      </c>
    </row>
    <row r="152" s="2" customFormat="1" ht="37.8" customHeight="1">
      <c r="A152" s="41"/>
      <c r="B152" s="42"/>
      <c r="C152" s="216" t="s">
        <v>256</v>
      </c>
      <c r="D152" s="216" t="s">
        <v>218</v>
      </c>
      <c r="E152" s="217" t="s">
        <v>416</v>
      </c>
      <c r="F152" s="218" t="s">
        <v>417</v>
      </c>
      <c r="G152" s="219" t="s">
        <v>331</v>
      </c>
      <c r="H152" s="220">
        <v>49.725999999999999</v>
      </c>
      <c r="I152" s="221"/>
      <c r="J152" s="222">
        <f>ROUND(I152*H152,2)</f>
        <v>0</v>
      </c>
      <c r="K152" s="218" t="s">
        <v>19</v>
      </c>
      <c r="L152" s="47"/>
      <c r="M152" s="223" t="s">
        <v>19</v>
      </c>
      <c r="N152" s="224" t="s">
        <v>43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223</v>
      </c>
      <c r="AT152" s="227" t="s">
        <v>218</v>
      </c>
      <c r="AU152" s="227" t="s">
        <v>81</v>
      </c>
      <c r="AY152" s="20" t="s">
        <v>215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223</v>
      </c>
      <c r="BM152" s="227" t="s">
        <v>981</v>
      </c>
    </row>
    <row r="153" s="14" customFormat="1">
      <c r="A153" s="14"/>
      <c r="B153" s="245"/>
      <c r="C153" s="246"/>
      <c r="D153" s="236" t="s">
        <v>226</v>
      </c>
      <c r="E153" s="247" t="s">
        <v>19</v>
      </c>
      <c r="F153" s="248" t="s">
        <v>982</v>
      </c>
      <c r="G153" s="246"/>
      <c r="H153" s="249">
        <v>49.725999999999999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226</v>
      </c>
      <c r="AU153" s="255" t="s">
        <v>81</v>
      </c>
      <c r="AV153" s="14" t="s">
        <v>81</v>
      </c>
      <c r="AW153" s="14" t="s">
        <v>33</v>
      </c>
      <c r="AX153" s="14" t="s">
        <v>72</v>
      </c>
      <c r="AY153" s="255" t="s">
        <v>215</v>
      </c>
    </row>
    <row r="154" s="15" customFormat="1">
      <c r="A154" s="15"/>
      <c r="B154" s="256"/>
      <c r="C154" s="257"/>
      <c r="D154" s="236" t="s">
        <v>226</v>
      </c>
      <c r="E154" s="258" t="s">
        <v>19</v>
      </c>
      <c r="F154" s="259" t="s">
        <v>233</v>
      </c>
      <c r="G154" s="257"/>
      <c r="H154" s="260">
        <v>49.725999999999999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226</v>
      </c>
      <c r="AU154" s="266" t="s">
        <v>81</v>
      </c>
      <c r="AV154" s="15" t="s">
        <v>223</v>
      </c>
      <c r="AW154" s="15" t="s">
        <v>33</v>
      </c>
      <c r="AX154" s="15" t="s">
        <v>79</v>
      </c>
      <c r="AY154" s="266" t="s">
        <v>215</v>
      </c>
    </row>
    <row r="155" s="12" customFormat="1" ht="22.8" customHeight="1">
      <c r="A155" s="12"/>
      <c r="B155" s="200"/>
      <c r="C155" s="201"/>
      <c r="D155" s="202" t="s">
        <v>71</v>
      </c>
      <c r="E155" s="214" t="s">
        <v>983</v>
      </c>
      <c r="F155" s="214" t="s">
        <v>984</v>
      </c>
      <c r="G155" s="201"/>
      <c r="H155" s="201"/>
      <c r="I155" s="204"/>
      <c r="J155" s="215">
        <f>BK155</f>
        <v>0</v>
      </c>
      <c r="K155" s="201"/>
      <c r="L155" s="206"/>
      <c r="M155" s="207"/>
      <c r="N155" s="208"/>
      <c r="O155" s="208"/>
      <c r="P155" s="209">
        <f>SUM(P156:P188)</f>
        <v>0</v>
      </c>
      <c r="Q155" s="208"/>
      <c r="R155" s="209">
        <f>SUM(R156:R188)</f>
        <v>67.2881</v>
      </c>
      <c r="S155" s="208"/>
      <c r="T155" s="210">
        <f>SUM(T156:T188)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1" t="s">
        <v>79</v>
      </c>
      <c r="AT155" s="212" t="s">
        <v>71</v>
      </c>
      <c r="AU155" s="212" t="s">
        <v>79</v>
      </c>
      <c r="AY155" s="211" t="s">
        <v>215</v>
      </c>
      <c r="BK155" s="213">
        <f>SUM(BK156:BK188)</f>
        <v>0</v>
      </c>
    </row>
    <row r="156" s="2" customFormat="1" ht="37.8" customHeight="1">
      <c r="A156" s="41"/>
      <c r="B156" s="42"/>
      <c r="C156" s="216" t="s">
        <v>275</v>
      </c>
      <c r="D156" s="216" t="s">
        <v>218</v>
      </c>
      <c r="E156" s="217" t="s">
        <v>397</v>
      </c>
      <c r="F156" s="218" t="s">
        <v>398</v>
      </c>
      <c r="G156" s="219" t="s">
        <v>221</v>
      </c>
      <c r="H156" s="220">
        <v>83</v>
      </c>
      <c r="I156" s="221"/>
      <c r="J156" s="222">
        <f>ROUND(I156*H156,2)</f>
        <v>0</v>
      </c>
      <c r="K156" s="218" t="s">
        <v>19</v>
      </c>
      <c r="L156" s="47"/>
      <c r="M156" s="223" t="s">
        <v>19</v>
      </c>
      <c r="N156" s="224" t="s">
        <v>43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223</v>
      </c>
      <c r="AT156" s="227" t="s">
        <v>218</v>
      </c>
      <c r="AU156" s="227" t="s">
        <v>81</v>
      </c>
      <c r="AY156" s="20" t="s">
        <v>215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223</v>
      </c>
      <c r="BM156" s="227" t="s">
        <v>985</v>
      </c>
    </row>
    <row r="157" s="13" customFormat="1">
      <c r="A157" s="13"/>
      <c r="B157" s="234"/>
      <c r="C157" s="235"/>
      <c r="D157" s="236" t="s">
        <v>226</v>
      </c>
      <c r="E157" s="237" t="s">
        <v>19</v>
      </c>
      <c r="F157" s="238" t="s">
        <v>986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226</v>
      </c>
      <c r="AU157" s="244" t="s">
        <v>81</v>
      </c>
      <c r="AV157" s="13" t="s">
        <v>79</v>
      </c>
      <c r="AW157" s="13" t="s">
        <v>33</v>
      </c>
      <c r="AX157" s="13" t="s">
        <v>72</v>
      </c>
      <c r="AY157" s="244" t="s">
        <v>215</v>
      </c>
    </row>
    <row r="158" s="13" customFormat="1">
      <c r="A158" s="13"/>
      <c r="B158" s="234"/>
      <c r="C158" s="235"/>
      <c r="D158" s="236" t="s">
        <v>226</v>
      </c>
      <c r="E158" s="237" t="s">
        <v>19</v>
      </c>
      <c r="F158" s="238" t="s">
        <v>445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226</v>
      </c>
      <c r="AU158" s="244" t="s">
        <v>81</v>
      </c>
      <c r="AV158" s="13" t="s">
        <v>79</v>
      </c>
      <c r="AW158" s="13" t="s">
        <v>33</v>
      </c>
      <c r="AX158" s="13" t="s">
        <v>72</v>
      </c>
      <c r="AY158" s="244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448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4" customFormat="1">
      <c r="A160" s="14"/>
      <c r="B160" s="245"/>
      <c r="C160" s="246"/>
      <c r="D160" s="236" t="s">
        <v>226</v>
      </c>
      <c r="E160" s="247" t="s">
        <v>19</v>
      </c>
      <c r="F160" s="248" t="s">
        <v>72</v>
      </c>
      <c r="G160" s="246"/>
      <c r="H160" s="249">
        <v>0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226</v>
      </c>
      <c r="AU160" s="255" t="s">
        <v>81</v>
      </c>
      <c r="AV160" s="14" t="s">
        <v>81</v>
      </c>
      <c r="AW160" s="14" t="s">
        <v>33</v>
      </c>
      <c r="AX160" s="14" t="s">
        <v>72</v>
      </c>
      <c r="AY160" s="255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987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4" customFormat="1">
      <c r="A162" s="14"/>
      <c r="B162" s="245"/>
      <c r="C162" s="246"/>
      <c r="D162" s="236" t="s">
        <v>226</v>
      </c>
      <c r="E162" s="247" t="s">
        <v>19</v>
      </c>
      <c r="F162" s="248" t="s">
        <v>72</v>
      </c>
      <c r="G162" s="246"/>
      <c r="H162" s="249">
        <v>0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226</v>
      </c>
      <c r="AU162" s="255" t="s">
        <v>81</v>
      </c>
      <c r="AV162" s="14" t="s">
        <v>81</v>
      </c>
      <c r="AW162" s="14" t="s">
        <v>33</v>
      </c>
      <c r="AX162" s="14" t="s">
        <v>72</v>
      </c>
      <c r="AY162" s="255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446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4" customFormat="1">
      <c r="A164" s="14"/>
      <c r="B164" s="245"/>
      <c r="C164" s="246"/>
      <c r="D164" s="236" t="s">
        <v>226</v>
      </c>
      <c r="E164" s="247" t="s">
        <v>19</v>
      </c>
      <c r="F164" s="248" t="s">
        <v>988</v>
      </c>
      <c r="G164" s="246"/>
      <c r="H164" s="249">
        <v>83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226</v>
      </c>
      <c r="AU164" s="255" t="s">
        <v>81</v>
      </c>
      <c r="AV164" s="14" t="s">
        <v>81</v>
      </c>
      <c r="AW164" s="14" t="s">
        <v>33</v>
      </c>
      <c r="AX164" s="14" t="s">
        <v>72</v>
      </c>
      <c r="AY164" s="255" t="s">
        <v>215</v>
      </c>
    </row>
    <row r="165" s="15" customFormat="1">
      <c r="A165" s="15"/>
      <c r="B165" s="256"/>
      <c r="C165" s="257"/>
      <c r="D165" s="236" t="s">
        <v>226</v>
      </c>
      <c r="E165" s="258" t="s">
        <v>19</v>
      </c>
      <c r="F165" s="259" t="s">
        <v>233</v>
      </c>
      <c r="G165" s="257"/>
      <c r="H165" s="260">
        <v>83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226</v>
      </c>
      <c r="AU165" s="266" t="s">
        <v>81</v>
      </c>
      <c r="AV165" s="15" t="s">
        <v>223</v>
      </c>
      <c r="AW165" s="15" t="s">
        <v>33</v>
      </c>
      <c r="AX165" s="15" t="s">
        <v>79</v>
      </c>
      <c r="AY165" s="266" t="s">
        <v>215</v>
      </c>
    </row>
    <row r="166" s="2" customFormat="1" ht="33" customHeight="1">
      <c r="A166" s="41"/>
      <c r="B166" s="42"/>
      <c r="C166" s="216" t="s">
        <v>292</v>
      </c>
      <c r="D166" s="216" t="s">
        <v>218</v>
      </c>
      <c r="E166" s="217" t="s">
        <v>450</v>
      </c>
      <c r="F166" s="218" t="s">
        <v>451</v>
      </c>
      <c r="G166" s="219" t="s">
        <v>221</v>
      </c>
      <c r="H166" s="220">
        <v>83</v>
      </c>
      <c r="I166" s="221"/>
      <c r="J166" s="222">
        <f>ROUND(I166*H166,2)</f>
        <v>0</v>
      </c>
      <c r="K166" s="218" t="s">
        <v>19</v>
      </c>
      <c r="L166" s="47"/>
      <c r="M166" s="223" t="s">
        <v>19</v>
      </c>
      <c r="N166" s="224" t="s">
        <v>43</v>
      </c>
      <c r="O166" s="87"/>
      <c r="P166" s="225">
        <f>O166*H166</f>
        <v>0</v>
      </c>
      <c r="Q166" s="225">
        <v>0.57499999999999996</v>
      </c>
      <c r="R166" s="225">
        <f>Q166*H166</f>
        <v>47.724999999999994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223</v>
      </c>
      <c r="AT166" s="227" t="s">
        <v>218</v>
      </c>
      <c r="AU166" s="227" t="s">
        <v>81</v>
      </c>
      <c r="AY166" s="20" t="s">
        <v>215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223</v>
      </c>
      <c r="BM166" s="227" t="s">
        <v>989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986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778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448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4" customFormat="1">
      <c r="A170" s="14"/>
      <c r="B170" s="245"/>
      <c r="C170" s="246"/>
      <c r="D170" s="236" t="s">
        <v>226</v>
      </c>
      <c r="E170" s="247" t="s">
        <v>19</v>
      </c>
      <c r="F170" s="248" t="s">
        <v>990</v>
      </c>
      <c r="G170" s="246"/>
      <c r="H170" s="249">
        <v>83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226</v>
      </c>
      <c r="AU170" s="255" t="s">
        <v>81</v>
      </c>
      <c r="AV170" s="14" t="s">
        <v>81</v>
      </c>
      <c r="AW170" s="14" t="s">
        <v>33</v>
      </c>
      <c r="AX170" s="14" t="s">
        <v>72</v>
      </c>
      <c r="AY170" s="255" t="s">
        <v>215</v>
      </c>
    </row>
    <row r="171" s="15" customFormat="1">
      <c r="A171" s="15"/>
      <c r="B171" s="256"/>
      <c r="C171" s="257"/>
      <c r="D171" s="236" t="s">
        <v>226</v>
      </c>
      <c r="E171" s="258" t="s">
        <v>19</v>
      </c>
      <c r="F171" s="259" t="s">
        <v>233</v>
      </c>
      <c r="G171" s="257"/>
      <c r="H171" s="260">
        <v>83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226</v>
      </c>
      <c r="AU171" s="266" t="s">
        <v>81</v>
      </c>
      <c r="AV171" s="15" t="s">
        <v>223</v>
      </c>
      <c r="AW171" s="15" t="s">
        <v>33</v>
      </c>
      <c r="AX171" s="15" t="s">
        <v>79</v>
      </c>
      <c r="AY171" s="266" t="s">
        <v>215</v>
      </c>
    </row>
    <row r="172" s="2" customFormat="1" ht="66.75" customHeight="1">
      <c r="A172" s="41"/>
      <c r="B172" s="42"/>
      <c r="C172" s="216" t="s">
        <v>298</v>
      </c>
      <c r="D172" s="216" t="s">
        <v>218</v>
      </c>
      <c r="E172" s="217" t="s">
        <v>991</v>
      </c>
      <c r="F172" s="218" t="s">
        <v>992</v>
      </c>
      <c r="G172" s="219" t="s">
        <v>221</v>
      </c>
      <c r="H172" s="220">
        <v>83</v>
      </c>
      <c r="I172" s="221"/>
      <c r="J172" s="222">
        <f>ROUND(I172*H172,2)</f>
        <v>0</v>
      </c>
      <c r="K172" s="218" t="s">
        <v>19</v>
      </c>
      <c r="L172" s="47"/>
      <c r="M172" s="223" t="s">
        <v>19</v>
      </c>
      <c r="N172" s="224" t="s">
        <v>43</v>
      </c>
      <c r="O172" s="87"/>
      <c r="P172" s="225">
        <f>O172*H172</f>
        <v>0</v>
      </c>
      <c r="Q172" s="225">
        <v>0.098000000000000004</v>
      </c>
      <c r="R172" s="225">
        <f>Q172*H172</f>
        <v>8.1340000000000003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223</v>
      </c>
      <c r="AT172" s="227" t="s">
        <v>218</v>
      </c>
      <c r="AU172" s="227" t="s">
        <v>81</v>
      </c>
      <c r="AY172" s="20" t="s">
        <v>215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223</v>
      </c>
      <c r="BM172" s="227" t="s">
        <v>993</v>
      </c>
    </row>
    <row r="173" s="13" customFormat="1">
      <c r="A173" s="13"/>
      <c r="B173" s="234"/>
      <c r="C173" s="235"/>
      <c r="D173" s="236" t="s">
        <v>226</v>
      </c>
      <c r="E173" s="237" t="s">
        <v>19</v>
      </c>
      <c r="F173" s="238" t="s">
        <v>986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226</v>
      </c>
      <c r="AU173" s="244" t="s">
        <v>81</v>
      </c>
      <c r="AV173" s="13" t="s">
        <v>79</v>
      </c>
      <c r="AW173" s="13" t="s">
        <v>33</v>
      </c>
      <c r="AX173" s="13" t="s">
        <v>72</v>
      </c>
      <c r="AY173" s="244" t="s">
        <v>215</v>
      </c>
    </row>
    <row r="174" s="13" customFormat="1">
      <c r="A174" s="13"/>
      <c r="B174" s="234"/>
      <c r="C174" s="235"/>
      <c r="D174" s="236" t="s">
        <v>226</v>
      </c>
      <c r="E174" s="237" t="s">
        <v>19</v>
      </c>
      <c r="F174" s="238" t="s">
        <v>994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226</v>
      </c>
      <c r="AU174" s="244" t="s">
        <v>81</v>
      </c>
      <c r="AV174" s="13" t="s">
        <v>79</v>
      </c>
      <c r="AW174" s="13" t="s">
        <v>33</v>
      </c>
      <c r="AX174" s="13" t="s">
        <v>72</v>
      </c>
      <c r="AY174" s="244" t="s">
        <v>215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448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4" customFormat="1">
      <c r="A176" s="14"/>
      <c r="B176" s="245"/>
      <c r="C176" s="246"/>
      <c r="D176" s="236" t="s">
        <v>226</v>
      </c>
      <c r="E176" s="247" t="s">
        <v>19</v>
      </c>
      <c r="F176" s="248" t="s">
        <v>990</v>
      </c>
      <c r="G176" s="246"/>
      <c r="H176" s="249">
        <v>83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226</v>
      </c>
      <c r="AU176" s="255" t="s">
        <v>81</v>
      </c>
      <c r="AV176" s="14" t="s">
        <v>81</v>
      </c>
      <c r="AW176" s="14" t="s">
        <v>33</v>
      </c>
      <c r="AX176" s="14" t="s">
        <v>72</v>
      </c>
      <c r="AY176" s="255" t="s">
        <v>215</v>
      </c>
    </row>
    <row r="177" s="15" customFormat="1">
      <c r="A177" s="15"/>
      <c r="B177" s="256"/>
      <c r="C177" s="257"/>
      <c r="D177" s="236" t="s">
        <v>226</v>
      </c>
      <c r="E177" s="258" t="s">
        <v>19</v>
      </c>
      <c r="F177" s="259" t="s">
        <v>233</v>
      </c>
      <c r="G177" s="257"/>
      <c r="H177" s="260">
        <v>83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226</v>
      </c>
      <c r="AU177" s="266" t="s">
        <v>81</v>
      </c>
      <c r="AV177" s="15" t="s">
        <v>223</v>
      </c>
      <c r="AW177" s="15" t="s">
        <v>33</v>
      </c>
      <c r="AX177" s="15" t="s">
        <v>79</v>
      </c>
      <c r="AY177" s="266" t="s">
        <v>215</v>
      </c>
    </row>
    <row r="178" s="2" customFormat="1" ht="21.75" customHeight="1">
      <c r="A178" s="41"/>
      <c r="B178" s="42"/>
      <c r="C178" s="281" t="s">
        <v>308</v>
      </c>
      <c r="D178" s="281" t="s">
        <v>412</v>
      </c>
      <c r="E178" s="282" t="s">
        <v>995</v>
      </c>
      <c r="F178" s="283" t="s">
        <v>996</v>
      </c>
      <c r="G178" s="284" t="s">
        <v>221</v>
      </c>
      <c r="H178" s="285">
        <v>84.659999999999997</v>
      </c>
      <c r="I178" s="286"/>
      <c r="J178" s="287">
        <f>ROUND(I178*H178,2)</f>
        <v>0</v>
      </c>
      <c r="K178" s="283" t="s">
        <v>19</v>
      </c>
      <c r="L178" s="288"/>
      <c r="M178" s="289" t="s">
        <v>19</v>
      </c>
      <c r="N178" s="290" t="s">
        <v>43</v>
      </c>
      <c r="O178" s="87"/>
      <c r="P178" s="225">
        <f>O178*H178</f>
        <v>0</v>
      </c>
      <c r="Q178" s="225">
        <v>0.13500000000000001</v>
      </c>
      <c r="R178" s="225">
        <f>Q178*H178</f>
        <v>11.4291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298</v>
      </c>
      <c r="AT178" s="227" t="s">
        <v>412</v>
      </c>
      <c r="AU178" s="227" t="s">
        <v>81</v>
      </c>
      <c r="AY178" s="20" t="s">
        <v>215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223</v>
      </c>
      <c r="BM178" s="227" t="s">
        <v>997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986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994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3" customFormat="1">
      <c r="A181" s="13"/>
      <c r="B181" s="234"/>
      <c r="C181" s="235"/>
      <c r="D181" s="236" t="s">
        <v>226</v>
      </c>
      <c r="E181" s="237" t="s">
        <v>19</v>
      </c>
      <c r="F181" s="238" t="s">
        <v>448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226</v>
      </c>
      <c r="AU181" s="244" t="s">
        <v>81</v>
      </c>
      <c r="AV181" s="13" t="s">
        <v>79</v>
      </c>
      <c r="AW181" s="13" t="s">
        <v>33</v>
      </c>
      <c r="AX181" s="13" t="s">
        <v>72</v>
      </c>
      <c r="AY181" s="244" t="s">
        <v>215</v>
      </c>
    </row>
    <row r="182" s="14" customFormat="1">
      <c r="A182" s="14"/>
      <c r="B182" s="245"/>
      <c r="C182" s="246"/>
      <c r="D182" s="236" t="s">
        <v>226</v>
      </c>
      <c r="E182" s="247" t="s">
        <v>19</v>
      </c>
      <c r="F182" s="248" t="s">
        <v>990</v>
      </c>
      <c r="G182" s="246"/>
      <c r="H182" s="249">
        <v>83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226</v>
      </c>
      <c r="AU182" s="255" t="s">
        <v>81</v>
      </c>
      <c r="AV182" s="14" t="s">
        <v>81</v>
      </c>
      <c r="AW182" s="14" t="s">
        <v>33</v>
      </c>
      <c r="AX182" s="14" t="s">
        <v>72</v>
      </c>
      <c r="AY182" s="255" t="s">
        <v>215</v>
      </c>
    </row>
    <row r="183" s="15" customFormat="1">
      <c r="A183" s="15"/>
      <c r="B183" s="256"/>
      <c r="C183" s="257"/>
      <c r="D183" s="236" t="s">
        <v>226</v>
      </c>
      <c r="E183" s="258" t="s">
        <v>19</v>
      </c>
      <c r="F183" s="259" t="s">
        <v>233</v>
      </c>
      <c r="G183" s="257"/>
      <c r="H183" s="260">
        <v>83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226</v>
      </c>
      <c r="AU183" s="266" t="s">
        <v>81</v>
      </c>
      <c r="AV183" s="15" t="s">
        <v>223</v>
      </c>
      <c r="AW183" s="15" t="s">
        <v>33</v>
      </c>
      <c r="AX183" s="15" t="s">
        <v>72</v>
      </c>
      <c r="AY183" s="266" t="s">
        <v>215</v>
      </c>
    </row>
    <row r="184" s="14" customFormat="1">
      <c r="A184" s="14"/>
      <c r="B184" s="245"/>
      <c r="C184" s="246"/>
      <c r="D184" s="236" t="s">
        <v>226</v>
      </c>
      <c r="E184" s="247" t="s">
        <v>19</v>
      </c>
      <c r="F184" s="248" t="s">
        <v>998</v>
      </c>
      <c r="G184" s="246"/>
      <c r="H184" s="249">
        <v>84.659999999999997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226</v>
      </c>
      <c r="AU184" s="255" t="s">
        <v>81</v>
      </c>
      <c r="AV184" s="14" t="s">
        <v>81</v>
      </c>
      <c r="AW184" s="14" t="s">
        <v>33</v>
      </c>
      <c r="AX184" s="14" t="s">
        <v>72</v>
      </c>
      <c r="AY184" s="255" t="s">
        <v>215</v>
      </c>
    </row>
    <row r="185" s="15" customFormat="1">
      <c r="A185" s="15"/>
      <c r="B185" s="256"/>
      <c r="C185" s="257"/>
      <c r="D185" s="236" t="s">
        <v>226</v>
      </c>
      <c r="E185" s="258" t="s">
        <v>19</v>
      </c>
      <c r="F185" s="259" t="s">
        <v>233</v>
      </c>
      <c r="G185" s="257"/>
      <c r="H185" s="260">
        <v>84.659999999999997</v>
      </c>
      <c r="I185" s="261"/>
      <c r="J185" s="257"/>
      <c r="K185" s="257"/>
      <c r="L185" s="262"/>
      <c r="M185" s="263"/>
      <c r="N185" s="264"/>
      <c r="O185" s="264"/>
      <c r="P185" s="264"/>
      <c r="Q185" s="264"/>
      <c r="R185" s="264"/>
      <c r="S185" s="264"/>
      <c r="T185" s="26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6" t="s">
        <v>226</v>
      </c>
      <c r="AU185" s="266" t="s">
        <v>81</v>
      </c>
      <c r="AV185" s="15" t="s">
        <v>223</v>
      </c>
      <c r="AW185" s="15" t="s">
        <v>33</v>
      </c>
      <c r="AX185" s="15" t="s">
        <v>79</v>
      </c>
      <c r="AY185" s="266" t="s">
        <v>215</v>
      </c>
    </row>
    <row r="186" s="2" customFormat="1" ht="37.8" customHeight="1">
      <c r="A186" s="41"/>
      <c r="B186" s="42"/>
      <c r="C186" s="216" t="s">
        <v>313</v>
      </c>
      <c r="D186" s="216" t="s">
        <v>218</v>
      </c>
      <c r="E186" s="217" t="s">
        <v>416</v>
      </c>
      <c r="F186" s="218" t="s">
        <v>417</v>
      </c>
      <c r="G186" s="219" t="s">
        <v>331</v>
      </c>
      <c r="H186" s="220">
        <v>67.287999999999997</v>
      </c>
      <c r="I186" s="221"/>
      <c r="J186" s="222">
        <f>ROUND(I186*H186,2)</f>
        <v>0</v>
      </c>
      <c r="K186" s="218" t="s">
        <v>19</v>
      </c>
      <c r="L186" s="47"/>
      <c r="M186" s="223" t="s">
        <v>19</v>
      </c>
      <c r="N186" s="224" t="s">
        <v>43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223</v>
      </c>
      <c r="AT186" s="227" t="s">
        <v>218</v>
      </c>
      <c r="AU186" s="227" t="s">
        <v>81</v>
      </c>
      <c r="AY186" s="20" t="s">
        <v>215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223</v>
      </c>
      <c r="BM186" s="227" t="s">
        <v>999</v>
      </c>
    </row>
    <row r="187" s="14" customFormat="1">
      <c r="A187" s="14"/>
      <c r="B187" s="245"/>
      <c r="C187" s="246"/>
      <c r="D187" s="236" t="s">
        <v>226</v>
      </c>
      <c r="E187" s="247" t="s">
        <v>19</v>
      </c>
      <c r="F187" s="248" t="s">
        <v>1000</v>
      </c>
      <c r="G187" s="246"/>
      <c r="H187" s="249">
        <v>67.287999999999997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226</v>
      </c>
      <c r="AU187" s="255" t="s">
        <v>81</v>
      </c>
      <c r="AV187" s="14" t="s">
        <v>81</v>
      </c>
      <c r="AW187" s="14" t="s">
        <v>33</v>
      </c>
      <c r="AX187" s="14" t="s">
        <v>72</v>
      </c>
      <c r="AY187" s="255" t="s">
        <v>215</v>
      </c>
    </row>
    <row r="188" s="15" customFormat="1">
      <c r="A188" s="15"/>
      <c r="B188" s="256"/>
      <c r="C188" s="257"/>
      <c r="D188" s="236" t="s">
        <v>226</v>
      </c>
      <c r="E188" s="258" t="s">
        <v>19</v>
      </c>
      <c r="F188" s="259" t="s">
        <v>233</v>
      </c>
      <c r="G188" s="257"/>
      <c r="H188" s="260">
        <v>67.287999999999997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226</v>
      </c>
      <c r="AU188" s="266" t="s">
        <v>81</v>
      </c>
      <c r="AV188" s="15" t="s">
        <v>223</v>
      </c>
      <c r="AW188" s="15" t="s">
        <v>33</v>
      </c>
      <c r="AX188" s="15" t="s">
        <v>79</v>
      </c>
      <c r="AY188" s="266" t="s">
        <v>215</v>
      </c>
    </row>
    <row r="189" s="12" customFormat="1" ht="22.8" customHeight="1">
      <c r="A189" s="12"/>
      <c r="B189" s="200"/>
      <c r="C189" s="201"/>
      <c r="D189" s="202" t="s">
        <v>71</v>
      </c>
      <c r="E189" s="214" t="s">
        <v>1001</v>
      </c>
      <c r="F189" s="214" t="s">
        <v>1002</v>
      </c>
      <c r="G189" s="201"/>
      <c r="H189" s="201"/>
      <c r="I189" s="204"/>
      <c r="J189" s="215">
        <f>BK189</f>
        <v>0</v>
      </c>
      <c r="K189" s="201"/>
      <c r="L189" s="206"/>
      <c r="M189" s="207"/>
      <c r="N189" s="208"/>
      <c r="O189" s="208"/>
      <c r="P189" s="209">
        <f>SUM(P190:P245)</f>
        <v>0</v>
      </c>
      <c r="Q189" s="208"/>
      <c r="R189" s="209">
        <f>SUM(R190:R245)</f>
        <v>254.65303850000001</v>
      </c>
      <c r="S189" s="208"/>
      <c r="T189" s="210">
        <f>SUM(T190:T245)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1" t="s">
        <v>79</v>
      </c>
      <c r="AT189" s="212" t="s">
        <v>71</v>
      </c>
      <c r="AU189" s="212" t="s">
        <v>79</v>
      </c>
      <c r="AY189" s="211" t="s">
        <v>215</v>
      </c>
      <c r="BK189" s="213">
        <f>SUM(BK190:BK245)</f>
        <v>0</v>
      </c>
    </row>
    <row r="190" s="2" customFormat="1" ht="37.8" customHeight="1">
      <c r="A190" s="41"/>
      <c r="B190" s="42"/>
      <c r="C190" s="216" t="s">
        <v>216</v>
      </c>
      <c r="D190" s="216" t="s">
        <v>218</v>
      </c>
      <c r="E190" s="217" t="s">
        <v>397</v>
      </c>
      <c r="F190" s="218" t="s">
        <v>398</v>
      </c>
      <c r="G190" s="219" t="s">
        <v>221</v>
      </c>
      <c r="H190" s="220">
        <v>175.75</v>
      </c>
      <c r="I190" s="221"/>
      <c r="J190" s="222">
        <f>ROUND(I190*H190,2)</f>
        <v>0</v>
      </c>
      <c r="K190" s="218" t="s">
        <v>19</v>
      </c>
      <c r="L190" s="47"/>
      <c r="M190" s="223" t="s">
        <v>19</v>
      </c>
      <c r="N190" s="224" t="s">
        <v>43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223</v>
      </c>
      <c r="AT190" s="227" t="s">
        <v>218</v>
      </c>
      <c r="AU190" s="227" t="s">
        <v>81</v>
      </c>
      <c r="AY190" s="20" t="s">
        <v>215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223</v>
      </c>
      <c r="BM190" s="227" t="s">
        <v>1003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1004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3" customFormat="1">
      <c r="A192" s="13"/>
      <c r="B192" s="234"/>
      <c r="C192" s="235"/>
      <c r="D192" s="236" t="s">
        <v>226</v>
      </c>
      <c r="E192" s="237" t="s">
        <v>19</v>
      </c>
      <c r="F192" s="238" t="s">
        <v>793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226</v>
      </c>
      <c r="AU192" s="244" t="s">
        <v>81</v>
      </c>
      <c r="AV192" s="13" t="s">
        <v>79</v>
      </c>
      <c r="AW192" s="13" t="s">
        <v>33</v>
      </c>
      <c r="AX192" s="13" t="s">
        <v>72</v>
      </c>
      <c r="AY192" s="244" t="s">
        <v>215</v>
      </c>
    </row>
    <row r="193" s="13" customFormat="1">
      <c r="A193" s="13"/>
      <c r="B193" s="234"/>
      <c r="C193" s="235"/>
      <c r="D193" s="236" t="s">
        <v>226</v>
      </c>
      <c r="E193" s="237" t="s">
        <v>19</v>
      </c>
      <c r="F193" s="238" t="s">
        <v>446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226</v>
      </c>
      <c r="AU193" s="244" t="s">
        <v>81</v>
      </c>
      <c r="AV193" s="13" t="s">
        <v>79</v>
      </c>
      <c r="AW193" s="13" t="s">
        <v>33</v>
      </c>
      <c r="AX193" s="13" t="s">
        <v>72</v>
      </c>
      <c r="AY193" s="244" t="s">
        <v>215</v>
      </c>
    </row>
    <row r="194" s="14" customFormat="1">
      <c r="A194" s="14"/>
      <c r="B194" s="245"/>
      <c r="C194" s="246"/>
      <c r="D194" s="236" t="s">
        <v>226</v>
      </c>
      <c r="E194" s="247" t="s">
        <v>19</v>
      </c>
      <c r="F194" s="248" t="s">
        <v>1005</v>
      </c>
      <c r="G194" s="246"/>
      <c r="H194" s="249">
        <v>110.74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226</v>
      </c>
      <c r="AU194" s="255" t="s">
        <v>81</v>
      </c>
      <c r="AV194" s="14" t="s">
        <v>81</v>
      </c>
      <c r="AW194" s="14" t="s">
        <v>33</v>
      </c>
      <c r="AX194" s="14" t="s">
        <v>72</v>
      </c>
      <c r="AY194" s="255" t="s">
        <v>215</v>
      </c>
    </row>
    <row r="195" s="13" customFormat="1">
      <c r="A195" s="13"/>
      <c r="B195" s="234"/>
      <c r="C195" s="235"/>
      <c r="D195" s="236" t="s">
        <v>226</v>
      </c>
      <c r="E195" s="237" t="s">
        <v>19</v>
      </c>
      <c r="F195" s="238" t="s">
        <v>1004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226</v>
      </c>
      <c r="AU195" s="244" t="s">
        <v>81</v>
      </c>
      <c r="AV195" s="13" t="s">
        <v>79</v>
      </c>
      <c r="AW195" s="13" t="s">
        <v>33</v>
      </c>
      <c r="AX195" s="13" t="s">
        <v>72</v>
      </c>
      <c r="AY195" s="244" t="s">
        <v>215</v>
      </c>
    </row>
    <row r="196" s="13" customFormat="1">
      <c r="A196" s="13"/>
      <c r="B196" s="234"/>
      <c r="C196" s="235"/>
      <c r="D196" s="236" t="s">
        <v>226</v>
      </c>
      <c r="E196" s="237" t="s">
        <v>19</v>
      </c>
      <c r="F196" s="238" t="s">
        <v>793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226</v>
      </c>
      <c r="AU196" s="244" t="s">
        <v>81</v>
      </c>
      <c r="AV196" s="13" t="s">
        <v>79</v>
      </c>
      <c r="AW196" s="13" t="s">
        <v>33</v>
      </c>
      <c r="AX196" s="13" t="s">
        <v>72</v>
      </c>
      <c r="AY196" s="244" t="s">
        <v>215</v>
      </c>
    </row>
    <row r="197" s="13" customFormat="1">
      <c r="A197" s="13"/>
      <c r="B197" s="234"/>
      <c r="C197" s="235"/>
      <c r="D197" s="236" t="s">
        <v>226</v>
      </c>
      <c r="E197" s="237" t="s">
        <v>19</v>
      </c>
      <c r="F197" s="238" t="s">
        <v>448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226</v>
      </c>
      <c r="AU197" s="244" t="s">
        <v>81</v>
      </c>
      <c r="AV197" s="13" t="s">
        <v>79</v>
      </c>
      <c r="AW197" s="13" t="s">
        <v>33</v>
      </c>
      <c r="AX197" s="13" t="s">
        <v>72</v>
      </c>
      <c r="AY197" s="244" t="s">
        <v>215</v>
      </c>
    </row>
    <row r="198" s="14" customFormat="1">
      <c r="A198" s="14"/>
      <c r="B198" s="245"/>
      <c r="C198" s="246"/>
      <c r="D198" s="236" t="s">
        <v>226</v>
      </c>
      <c r="E198" s="247" t="s">
        <v>19</v>
      </c>
      <c r="F198" s="248" t="s">
        <v>1006</v>
      </c>
      <c r="G198" s="246"/>
      <c r="H198" s="249">
        <v>65.010000000000005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226</v>
      </c>
      <c r="AU198" s="255" t="s">
        <v>81</v>
      </c>
      <c r="AV198" s="14" t="s">
        <v>81</v>
      </c>
      <c r="AW198" s="14" t="s">
        <v>33</v>
      </c>
      <c r="AX198" s="14" t="s">
        <v>72</v>
      </c>
      <c r="AY198" s="255" t="s">
        <v>215</v>
      </c>
    </row>
    <row r="199" s="15" customFormat="1">
      <c r="A199" s="15"/>
      <c r="B199" s="256"/>
      <c r="C199" s="257"/>
      <c r="D199" s="236" t="s">
        <v>226</v>
      </c>
      <c r="E199" s="258" t="s">
        <v>19</v>
      </c>
      <c r="F199" s="259" t="s">
        <v>233</v>
      </c>
      <c r="G199" s="257"/>
      <c r="H199" s="260">
        <v>175.75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226</v>
      </c>
      <c r="AU199" s="266" t="s">
        <v>81</v>
      </c>
      <c r="AV199" s="15" t="s">
        <v>223</v>
      </c>
      <c r="AW199" s="15" t="s">
        <v>33</v>
      </c>
      <c r="AX199" s="15" t="s">
        <v>79</v>
      </c>
      <c r="AY199" s="266" t="s">
        <v>215</v>
      </c>
    </row>
    <row r="200" s="2" customFormat="1" ht="33" customHeight="1">
      <c r="A200" s="41"/>
      <c r="B200" s="42"/>
      <c r="C200" s="216" t="s">
        <v>8</v>
      </c>
      <c r="D200" s="216" t="s">
        <v>218</v>
      </c>
      <c r="E200" s="217" t="s">
        <v>1007</v>
      </c>
      <c r="F200" s="218" t="s">
        <v>1008</v>
      </c>
      <c r="G200" s="219" t="s">
        <v>221</v>
      </c>
      <c r="H200" s="220">
        <v>175.75</v>
      </c>
      <c r="I200" s="221"/>
      <c r="J200" s="222">
        <f>ROUND(I200*H200,2)</f>
        <v>0</v>
      </c>
      <c r="K200" s="218" t="s">
        <v>19</v>
      </c>
      <c r="L200" s="47"/>
      <c r="M200" s="223" t="s">
        <v>19</v>
      </c>
      <c r="N200" s="224" t="s">
        <v>43</v>
      </c>
      <c r="O200" s="87"/>
      <c r="P200" s="225">
        <f>O200*H200</f>
        <v>0</v>
      </c>
      <c r="Q200" s="225">
        <v>0.57499999999999996</v>
      </c>
      <c r="R200" s="225">
        <f>Q200*H200</f>
        <v>101.05624999999999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223</v>
      </c>
      <c r="AT200" s="227" t="s">
        <v>218</v>
      </c>
      <c r="AU200" s="227" t="s">
        <v>81</v>
      </c>
      <c r="AY200" s="20" t="s">
        <v>215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223</v>
      </c>
      <c r="BM200" s="227" t="s">
        <v>1009</v>
      </c>
    </row>
    <row r="201" s="13" customFormat="1">
      <c r="A201" s="13"/>
      <c r="B201" s="234"/>
      <c r="C201" s="235"/>
      <c r="D201" s="236" t="s">
        <v>226</v>
      </c>
      <c r="E201" s="237" t="s">
        <v>19</v>
      </c>
      <c r="F201" s="238" t="s">
        <v>1004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226</v>
      </c>
      <c r="AU201" s="244" t="s">
        <v>81</v>
      </c>
      <c r="AV201" s="13" t="s">
        <v>79</v>
      </c>
      <c r="AW201" s="13" t="s">
        <v>33</v>
      </c>
      <c r="AX201" s="13" t="s">
        <v>72</v>
      </c>
      <c r="AY201" s="244" t="s">
        <v>215</v>
      </c>
    </row>
    <row r="202" s="13" customFormat="1">
      <c r="A202" s="13"/>
      <c r="B202" s="234"/>
      <c r="C202" s="235"/>
      <c r="D202" s="236" t="s">
        <v>226</v>
      </c>
      <c r="E202" s="237" t="s">
        <v>19</v>
      </c>
      <c r="F202" s="238" t="s">
        <v>446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226</v>
      </c>
      <c r="AU202" s="244" t="s">
        <v>81</v>
      </c>
      <c r="AV202" s="13" t="s">
        <v>79</v>
      </c>
      <c r="AW202" s="13" t="s">
        <v>33</v>
      </c>
      <c r="AX202" s="13" t="s">
        <v>72</v>
      </c>
      <c r="AY202" s="244" t="s">
        <v>215</v>
      </c>
    </row>
    <row r="203" s="14" customFormat="1">
      <c r="A203" s="14"/>
      <c r="B203" s="245"/>
      <c r="C203" s="246"/>
      <c r="D203" s="236" t="s">
        <v>226</v>
      </c>
      <c r="E203" s="247" t="s">
        <v>19</v>
      </c>
      <c r="F203" s="248" t="s">
        <v>1005</v>
      </c>
      <c r="G203" s="246"/>
      <c r="H203" s="249">
        <v>110.74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226</v>
      </c>
      <c r="AU203" s="255" t="s">
        <v>81</v>
      </c>
      <c r="AV203" s="14" t="s">
        <v>81</v>
      </c>
      <c r="AW203" s="14" t="s">
        <v>33</v>
      </c>
      <c r="AX203" s="14" t="s">
        <v>72</v>
      </c>
      <c r="AY203" s="255" t="s">
        <v>215</v>
      </c>
    </row>
    <row r="204" s="13" customFormat="1">
      <c r="A204" s="13"/>
      <c r="B204" s="234"/>
      <c r="C204" s="235"/>
      <c r="D204" s="236" t="s">
        <v>226</v>
      </c>
      <c r="E204" s="237" t="s">
        <v>19</v>
      </c>
      <c r="F204" s="238" t="s">
        <v>1004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226</v>
      </c>
      <c r="AU204" s="244" t="s">
        <v>81</v>
      </c>
      <c r="AV204" s="13" t="s">
        <v>79</v>
      </c>
      <c r="AW204" s="13" t="s">
        <v>33</v>
      </c>
      <c r="AX204" s="13" t="s">
        <v>72</v>
      </c>
      <c r="AY204" s="244" t="s">
        <v>215</v>
      </c>
    </row>
    <row r="205" s="13" customFormat="1">
      <c r="A205" s="13"/>
      <c r="B205" s="234"/>
      <c r="C205" s="235"/>
      <c r="D205" s="236" t="s">
        <v>226</v>
      </c>
      <c r="E205" s="237" t="s">
        <v>19</v>
      </c>
      <c r="F205" s="238" t="s">
        <v>448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226</v>
      </c>
      <c r="AU205" s="244" t="s">
        <v>81</v>
      </c>
      <c r="AV205" s="13" t="s">
        <v>79</v>
      </c>
      <c r="AW205" s="13" t="s">
        <v>33</v>
      </c>
      <c r="AX205" s="13" t="s">
        <v>72</v>
      </c>
      <c r="AY205" s="244" t="s">
        <v>215</v>
      </c>
    </row>
    <row r="206" s="14" customFormat="1">
      <c r="A206" s="14"/>
      <c r="B206" s="245"/>
      <c r="C206" s="246"/>
      <c r="D206" s="236" t="s">
        <v>226</v>
      </c>
      <c r="E206" s="247" t="s">
        <v>19</v>
      </c>
      <c r="F206" s="248" t="s">
        <v>1006</v>
      </c>
      <c r="G206" s="246"/>
      <c r="H206" s="249">
        <v>65.010000000000005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226</v>
      </c>
      <c r="AU206" s="255" t="s">
        <v>81</v>
      </c>
      <c r="AV206" s="14" t="s">
        <v>81</v>
      </c>
      <c r="AW206" s="14" t="s">
        <v>33</v>
      </c>
      <c r="AX206" s="14" t="s">
        <v>72</v>
      </c>
      <c r="AY206" s="255" t="s">
        <v>215</v>
      </c>
    </row>
    <row r="207" s="15" customFormat="1">
      <c r="A207" s="15"/>
      <c r="B207" s="256"/>
      <c r="C207" s="257"/>
      <c r="D207" s="236" t="s">
        <v>226</v>
      </c>
      <c r="E207" s="258" t="s">
        <v>19</v>
      </c>
      <c r="F207" s="259" t="s">
        <v>233</v>
      </c>
      <c r="G207" s="257"/>
      <c r="H207" s="260">
        <v>175.75</v>
      </c>
      <c r="I207" s="261"/>
      <c r="J207" s="257"/>
      <c r="K207" s="257"/>
      <c r="L207" s="262"/>
      <c r="M207" s="263"/>
      <c r="N207" s="264"/>
      <c r="O207" s="264"/>
      <c r="P207" s="264"/>
      <c r="Q207" s="264"/>
      <c r="R207" s="264"/>
      <c r="S207" s="264"/>
      <c r="T207" s="26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6" t="s">
        <v>226</v>
      </c>
      <c r="AU207" s="266" t="s">
        <v>81</v>
      </c>
      <c r="AV207" s="15" t="s">
        <v>223</v>
      </c>
      <c r="AW207" s="15" t="s">
        <v>33</v>
      </c>
      <c r="AX207" s="15" t="s">
        <v>79</v>
      </c>
      <c r="AY207" s="266" t="s">
        <v>215</v>
      </c>
    </row>
    <row r="208" s="2" customFormat="1" ht="33" customHeight="1">
      <c r="A208" s="41"/>
      <c r="B208" s="42"/>
      <c r="C208" s="216" t="s">
        <v>328</v>
      </c>
      <c r="D208" s="216" t="s">
        <v>218</v>
      </c>
      <c r="E208" s="217" t="s">
        <v>450</v>
      </c>
      <c r="F208" s="218" t="s">
        <v>451</v>
      </c>
      <c r="G208" s="219" t="s">
        <v>221</v>
      </c>
      <c r="H208" s="220">
        <v>175.75</v>
      </c>
      <c r="I208" s="221"/>
      <c r="J208" s="222">
        <f>ROUND(I208*H208,2)</f>
        <v>0</v>
      </c>
      <c r="K208" s="218" t="s">
        <v>19</v>
      </c>
      <c r="L208" s="47"/>
      <c r="M208" s="223" t="s">
        <v>19</v>
      </c>
      <c r="N208" s="224" t="s">
        <v>43</v>
      </c>
      <c r="O208" s="87"/>
      <c r="P208" s="225">
        <f>O208*H208</f>
        <v>0</v>
      </c>
      <c r="Q208" s="225">
        <v>0.57499999999999996</v>
      </c>
      <c r="R208" s="225">
        <f>Q208*H208</f>
        <v>101.05624999999999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223</v>
      </c>
      <c r="AT208" s="227" t="s">
        <v>218</v>
      </c>
      <c r="AU208" s="227" t="s">
        <v>81</v>
      </c>
      <c r="AY208" s="20" t="s">
        <v>215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223</v>
      </c>
      <c r="BM208" s="227" t="s">
        <v>1010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1004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3" customFormat="1">
      <c r="A210" s="13"/>
      <c r="B210" s="234"/>
      <c r="C210" s="235"/>
      <c r="D210" s="236" t="s">
        <v>226</v>
      </c>
      <c r="E210" s="237" t="s">
        <v>19</v>
      </c>
      <c r="F210" s="238" t="s">
        <v>778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226</v>
      </c>
      <c r="AU210" s="244" t="s">
        <v>81</v>
      </c>
      <c r="AV210" s="13" t="s">
        <v>79</v>
      </c>
      <c r="AW210" s="13" t="s">
        <v>33</v>
      </c>
      <c r="AX210" s="13" t="s">
        <v>72</v>
      </c>
      <c r="AY210" s="244" t="s">
        <v>215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446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4" customFormat="1">
      <c r="A212" s="14"/>
      <c r="B212" s="245"/>
      <c r="C212" s="246"/>
      <c r="D212" s="236" t="s">
        <v>226</v>
      </c>
      <c r="E212" s="247" t="s">
        <v>19</v>
      </c>
      <c r="F212" s="248" t="s">
        <v>1005</v>
      </c>
      <c r="G212" s="246"/>
      <c r="H212" s="249">
        <v>110.74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226</v>
      </c>
      <c r="AU212" s="255" t="s">
        <v>81</v>
      </c>
      <c r="AV212" s="14" t="s">
        <v>81</v>
      </c>
      <c r="AW212" s="14" t="s">
        <v>33</v>
      </c>
      <c r="AX212" s="14" t="s">
        <v>72</v>
      </c>
      <c r="AY212" s="255" t="s">
        <v>215</v>
      </c>
    </row>
    <row r="213" s="13" customFormat="1">
      <c r="A213" s="13"/>
      <c r="B213" s="234"/>
      <c r="C213" s="235"/>
      <c r="D213" s="236" t="s">
        <v>226</v>
      </c>
      <c r="E213" s="237" t="s">
        <v>19</v>
      </c>
      <c r="F213" s="238" t="s">
        <v>1004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226</v>
      </c>
      <c r="AU213" s="244" t="s">
        <v>81</v>
      </c>
      <c r="AV213" s="13" t="s">
        <v>79</v>
      </c>
      <c r="AW213" s="13" t="s">
        <v>33</v>
      </c>
      <c r="AX213" s="13" t="s">
        <v>72</v>
      </c>
      <c r="AY213" s="244" t="s">
        <v>215</v>
      </c>
    </row>
    <row r="214" s="13" customFormat="1">
      <c r="A214" s="13"/>
      <c r="B214" s="234"/>
      <c r="C214" s="235"/>
      <c r="D214" s="236" t="s">
        <v>226</v>
      </c>
      <c r="E214" s="237" t="s">
        <v>19</v>
      </c>
      <c r="F214" s="238" t="s">
        <v>448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226</v>
      </c>
      <c r="AU214" s="244" t="s">
        <v>81</v>
      </c>
      <c r="AV214" s="13" t="s">
        <v>79</v>
      </c>
      <c r="AW214" s="13" t="s">
        <v>33</v>
      </c>
      <c r="AX214" s="13" t="s">
        <v>72</v>
      </c>
      <c r="AY214" s="244" t="s">
        <v>215</v>
      </c>
    </row>
    <row r="215" s="14" customFormat="1">
      <c r="A215" s="14"/>
      <c r="B215" s="245"/>
      <c r="C215" s="246"/>
      <c r="D215" s="236" t="s">
        <v>226</v>
      </c>
      <c r="E215" s="247" t="s">
        <v>19</v>
      </c>
      <c r="F215" s="248" t="s">
        <v>1006</v>
      </c>
      <c r="G215" s="246"/>
      <c r="H215" s="249">
        <v>65.010000000000005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226</v>
      </c>
      <c r="AU215" s="255" t="s">
        <v>81</v>
      </c>
      <c r="AV215" s="14" t="s">
        <v>81</v>
      </c>
      <c r="AW215" s="14" t="s">
        <v>33</v>
      </c>
      <c r="AX215" s="14" t="s">
        <v>72</v>
      </c>
      <c r="AY215" s="255" t="s">
        <v>215</v>
      </c>
    </row>
    <row r="216" s="15" customFormat="1">
      <c r="A216" s="15"/>
      <c r="B216" s="256"/>
      <c r="C216" s="257"/>
      <c r="D216" s="236" t="s">
        <v>226</v>
      </c>
      <c r="E216" s="258" t="s">
        <v>19</v>
      </c>
      <c r="F216" s="259" t="s">
        <v>233</v>
      </c>
      <c r="G216" s="257"/>
      <c r="H216" s="260">
        <v>175.75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226</v>
      </c>
      <c r="AU216" s="266" t="s">
        <v>81</v>
      </c>
      <c r="AV216" s="15" t="s">
        <v>223</v>
      </c>
      <c r="AW216" s="15" t="s">
        <v>33</v>
      </c>
      <c r="AX216" s="15" t="s">
        <v>79</v>
      </c>
      <c r="AY216" s="266" t="s">
        <v>215</v>
      </c>
    </row>
    <row r="217" s="2" customFormat="1" ht="78" customHeight="1">
      <c r="A217" s="41"/>
      <c r="B217" s="42"/>
      <c r="C217" s="216" t="s">
        <v>337</v>
      </c>
      <c r="D217" s="216" t="s">
        <v>218</v>
      </c>
      <c r="E217" s="217" t="s">
        <v>1011</v>
      </c>
      <c r="F217" s="218" t="s">
        <v>1012</v>
      </c>
      <c r="G217" s="219" t="s">
        <v>221</v>
      </c>
      <c r="H217" s="220">
        <v>175.75</v>
      </c>
      <c r="I217" s="221"/>
      <c r="J217" s="222">
        <f>ROUND(I217*H217,2)</f>
        <v>0</v>
      </c>
      <c r="K217" s="218" t="s">
        <v>19</v>
      </c>
      <c r="L217" s="47"/>
      <c r="M217" s="223" t="s">
        <v>19</v>
      </c>
      <c r="N217" s="224" t="s">
        <v>43</v>
      </c>
      <c r="O217" s="87"/>
      <c r="P217" s="225">
        <f>O217*H217</f>
        <v>0</v>
      </c>
      <c r="Q217" s="225">
        <v>0.090620000000000006</v>
      </c>
      <c r="R217" s="225">
        <f>Q217*H217</f>
        <v>15.926465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223</v>
      </c>
      <c r="AT217" s="227" t="s">
        <v>218</v>
      </c>
      <c r="AU217" s="227" t="s">
        <v>81</v>
      </c>
      <c r="AY217" s="20" t="s">
        <v>215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223</v>
      </c>
      <c r="BM217" s="227" t="s">
        <v>1013</v>
      </c>
    </row>
    <row r="218" s="13" customFormat="1">
      <c r="A218" s="13"/>
      <c r="B218" s="234"/>
      <c r="C218" s="235"/>
      <c r="D218" s="236" t="s">
        <v>226</v>
      </c>
      <c r="E218" s="237" t="s">
        <v>19</v>
      </c>
      <c r="F218" s="238" t="s">
        <v>1004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226</v>
      </c>
      <c r="AU218" s="244" t="s">
        <v>81</v>
      </c>
      <c r="AV218" s="13" t="s">
        <v>79</v>
      </c>
      <c r="AW218" s="13" t="s">
        <v>33</v>
      </c>
      <c r="AX218" s="13" t="s">
        <v>72</v>
      </c>
      <c r="AY218" s="244" t="s">
        <v>215</v>
      </c>
    </row>
    <row r="219" s="13" customFormat="1">
      <c r="A219" s="13"/>
      <c r="B219" s="234"/>
      <c r="C219" s="235"/>
      <c r="D219" s="236" t="s">
        <v>226</v>
      </c>
      <c r="E219" s="237" t="s">
        <v>19</v>
      </c>
      <c r="F219" s="238" t="s">
        <v>446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226</v>
      </c>
      <c r="AU219" s="244" t="s">
        <v>81</v>
      </c>
      <c r="AV219" s="13" t="s">
        <v>79</v>
      </c>
      <c r="AW219" s="13" t="s">
        <v>33</v>
      </c>
      <c r="AX219" s="13" t="s">
        <v>72</v>
      </c>
      <c r="AY219" s="244" t="s">
        <v>215</v>
      </c>
    </row>
    <row r="220" s="14" customFormat="1">
      <c r="A220" s="14"/>
      <c r="B220" s="245"/>
      <c r="C220" s="246"/>
      <c r="D220" s="236" t="s">
        <v>226</v>
      </c>
      <c r="E220" s="247" t="s">
        <v>19</v>
      </c>
      <c r="F220" s="248" t="s">
        <v>1005</v>
      </c>
      <c r="G220" s="246"/>
      <c r="H220" s="249">
        <v>110.74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226</v>
      </c>
      <c r="AU220" s="255" t="s">
        <v>81</v>
      </c>
      <c r="AV220" s="14" t="s">
        <v>81</v>
      </c>
      <c r="AW220" s="14" t="s">
        <v>33</v>
      </c>
      <c r="AX220" s="14" t="s">
        <v>72</v>
      </c>
      <c r="AY220" s="255" t="s">
        <v>215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1004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448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4" customFormat="1">
      <c r="A223" s="14"/>
      <c r="B223" s="245"/>
      <c r="C223" s="246"/>
      <c r="D223" s="236" t="s">
        <v>226</v>
      </c>
      <c r="E223" s="247" t="s">
        <v>19</v>
      </c>
      <c r="F223" s="248" t="s">
        <v>1006</v>
      </c>
      <c r="G223" s="246"/>
      <c r="H223" s="249">
        <v>65.010000000000005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226</v>
      </c>
      <c r="AU223" s="255" t="s">
        <v>81</v>
      </c>
      <c r="AV223" s="14" t="s">
        <v>81</v>
      </c>
      <c r="AW223" s="14" t="s">
        <v>33</v>
      </c>
      <c r="AX223" s="14" t="s">
        <v>72</v>
      </c>
      <c r="AY223" s="255" t="s">
        <v>215</v>
      </c>
    </row>
    <row r="224" s="15" customFormat="1">
      <c r="A224" s="15"/>
      <c r="B224" s="256"/>
      <c r="C224" s="257"/>
      <c r="D224" s="236" t="s">
        <v>226</v>
      </c>
      <c r="E224" s="258" t="s">
        <v>19</v>
      </c>
      <c r="F224" s="259" t="s">
        <v>233</v>
      </c>
      <c r="G224" s="257"/>
      <c r="H224" s="260">
        <v>175.75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226</v>
      </c>
      <c r="AU224" s="266" t="s">
        <v>81</v>
      </c>
      <c r="AV224" s="15" t="s">
        <v>223</v>
      </c>
      <c r="AW224" s="15" t="s">
        <v>33</v>
      </c>
      <c r="AX224" s="15" t="s">
        <v>79</v>
      </c>
      <c r="AY224" s="266" t="s">
        <v>215</v>
      </c>
    </row>
    <row r="225" s="2" customFormat="1" ht="16.5" customHeight="1">
      <c r="A225" s="41"/>
      <c r="B225" s="42"/>
      <c r="C225" s="281" t="s">
        <v>342</v>
      </c>
      <c r="D225" s="281" t="s">
        <v>412</v>
      </c>
      <c r="E225" s="282" t="s">
        <v>1014</v>
      </c>
      <c r="F225" s="283" t="s">
        <v>1015</v>
      </c>
      <c r="G225" s="284" t="s">
        <v>221</v>
      </c>
      <c r="H225" s="285">
        <v>181.023</v>
      </c>
      <c r="I225" s="286"/>
      <c r="J225" s="287">
        <f>ROUND(I225*H225,2)</f>
        <v>0</v>
      </c>
      <c r="K225" s="283" t="s">
        <v>19</v>
      </c>
      <c r="L225" s="288"/>
      <c r="M225" s="289" t="s">
        <v>19</v>
      </c>
      <c r="N225" s="290" t="s">
        <v>43</v>
      </c>
      <c r="O225" s="87"/>
      <c r="P225" s="225">
        <f>O225*H225</f>
        <v>0</v>
      </c>
      <c r="Q225" s="225">
        <v>0.152</v>
      </c>
      <c r="R225" s="225">
        <f>Q225*H225</f>
        <v>27.515495999999999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298</v>
      </c>
      <c r="AT225" s="227" t="s">
        <v>412</v>
      </c>
      <c r="AU225" s="227" t="s">
        <v>81</v>
      </c>
      <c r="AY225" s="20" t="s">
        <v>215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223</v>
      </c>
      <c r="BM225" s="227" t="s">
        <v>1016</v>
      </c>
    </row>
    <row r="226" s="13" customFormat="1">
      <c r="A226" s="13"/>
      <c r="B226" s="234"/>
      <c r="C226" s="235"/>
      <c r="D226" s="236" t="s">
        <v>226</v>
      </c>
      <c r="E226" s="237" t="s">
        <v>19</v>
      </c>
      <c r="F226" s="238" t="s">
        <v>1004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226</v>
      </c>
      <c r="AU226" s="244" t="s">
        <v>81</v>
      </c>
      <c r="AV226" s="13" t="s">
        <v>79</v>
      </c>
      <c r="AW226" s="13" t="s">
        <v>33</v>
      </c>
      <c r="AX226" s="13" t="s">
        <v>72</v>
      </c>
      <c r="AY226" s="244" t="s">
        <v>215</v>
      </c>
    </row>
    <row r="227" s="13" customFormat="1">
      <c r="A227" s="13"/>
      <c r="B227" s="234"/>
      <c r="C227" s="235"/>
      <c r="D227" s="236" t="s">
        <v>226</v>
      </c>
      <c r="E227" s="237" t="s">
        <v>19</v>
      </c>
      <c r="F227" s="238" t="s">
        <v>446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226</v>
      </c>
      <c r="AU227" s="244" t="s">
        <v>81</v>
      </c>
      <c r="AV227" s="13" t="s">
        <v>79</v>
      </c>
      <c r="AW227" s="13" t="s">
        <v>33</v>
      </c>
      <c r="AX227" s="13" t="s">
        <v>72</v>
      </c>
      <c r="AY227" s="244" t="s">
        <v>215</v>
      </c>
    </row>
    <row r="228" s="14" customFormat="1">
      <c r="A228" s="14"/>
      <c r="B228" s="245"/>
      <c r="C228" s="246"/>
      <c r="D228" s="236" t="s">
        <v>226</v>
      </c>
      <c r="E228" s="247" t="s">
        <v>19</v>
      </c>
      <c r="F228" s="248" t="s">
        <v>1005</v>
      </c>
      <c r="G228" s="246"/>
      <c r="H228" s="249">
        <v>110.74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226</v>
      </c>
      <c r="AU228" s="255" t="s">
        <v>81</v>
      </c>
      <c r="AV228" s="14" t="s">
        <v>81</v>
      </c>
      <c r="AW228" s="14" t="s">
        <v>33</v>
      </c>
      <c r="AX228" s="14" t="s">
        <v>72</v>
      </c>
      <c r="AY228" s="255" t="s">
        <v>215</v>
      </c>
    </row>
    <row r="229" s="13" customFormat="1">
      <c r="A229" s="13"/>
      <c r="B229" s="234"/>
      <c r="C229" s="235"/>
      <c r="D229" s="236" t="s">
        <v>226</v>
      </c>
      <c r="E229" s="237" t="s">
        <v>19</v>
      </c>
      <c r="F229" s="238" t="s">
        <v>1004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226</v>
      </c>
      <c r="AU229" s="244" t="s">
        <v>81</v>
      </c>
      <c r="AV229" s="13" t="s">
        <v>79</v>
      </c>
      <c r="AW229" s="13" t="s">
        <v>33</v>
      </c>
      <c r="AX229" s="13" t="s">
        <v>72</v>
      </c>
      <c r="AY229" s="244" t="s">
        <v>215</v>
      </c>
    </row>
    <row r="230" s="13" customFormat="1">
      <c r="A230" s="13"/>
      <c r="B230" s="234"/>
      <c r="C230" s="235"/>
      <c r="D230" s="236" t="s">
        <v>226</v>
      </c>
      <c r="E230" s="237" t="s">
        <v>19</v>
      </c>
      <c r="F230" s="238" t="s">
        <v>448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226</v>
      </c>
      <c r="AU230" s="244" t="s">
        <v>81</v>
      </c>
      <c r="AV230" s="13" t="s">
        <v>79</v>
      </c>
      <c r="AW230" s="13" t="s">
        <v>33</v>
      </c>
      <c r="AX230" s="13" t="s">
        <v>72</v>
      </c>
      <c r="AY230" s="244" t="s">
        <v>215</v>
      </c>
    </row>
    <row r="231" s="14" customFormat="1">
      <c r="A231" s="14"/>
      <c r="B231" s="245"/>
      <c r="C231" s="246"/>
      <c r="D231" s="236" t="s">
        <v>226</v>
      </c>
      <c r="E231" s="247" t="s">
        <v>19</v>
      </c>
      <c r="F231" s="248" t="s">
        <v>1006</v>
      </c>
      <c r="G231" s="246"/>
      <c r="H231" s="249">
        <v>65.010000000000005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226</v>
      </c>
      <c r="AU231" s="255" t="s">
        <v>81</v>
      </c>
      <c r="AV231" s="14" t="s">
        <v>81</v>
      </c>
      <c r="AW231" s="14" t="s">
        <v>33</v>
      </c>
      <c r="AX231" s="14" t="s">
        <v>72</v>
      </c>
      <c r="AY231" s="255" t="s">
        <v>215</v>
      </c>
    </row>
    <row r="232" s="15" customFormat="1">
      <c r="A232" s="15"/>
      <c r="B232" s="256"/>
      <c r="C232" s="257"/>
      <c r="D232" s="236" t="s">
        <v>226</v>
      </c>
      <c r="E232" s="258" t="s">
        <v>19</v>
      </c>
      <c r="F232" s="259" t="s">
        <v>233</v>
      </c>
      <c r="G232" s="257"/>
      <c r="H232" s="260">
        <v>175.75</v>
      </c>
      <c r="I232" s="261"/>
      <c r="J232" s="257"/>
      <c r="K232" s="257"/>
      <c r="L232" s="262"/>
      <c r="M232" s="263"/>
      <c r="N232" s="264"/>
      <c r="O232" s="264"/>
      <c r="P232" s="264"/>
      <c r="Q232" s="264"/>
      <c r="R232" s="264"/>
      <c r="S232" s="264"/>
      <c r="T232" s="26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6" t="s">
        <v>226</v>
      </c>
      <c r="AU232" s="266" t="s">
        <v>81</v>
      </c>
      <c r="AV232" s="15" t="s">
        <v>223</v>
      </c>
      <c r="AW232" s="15" t="s">
        <v>33</v>
      </c>
      <c r="AX232" s="15" t="s">
        <v>72</v>
      </c>
      <c r="AY232" s="266" t="s">
        <v>215</v>
      </c>
    </row>
    <row r="233" s="14" customFormat="1">
      <c r="A233" s="14"/>
      <c r="B233" s="245"/>
      <c r="C233" s="246"/>
      <c r="D233" s="236" t="s">
        <v>226</v>
      </c>
      <c r="E233" s="247" t="s">
        <v>19</v>
      </c>
      <c r="F233" s="248" t="s">
        <v>1017</v>
      </c>
      <c r="G233" s="246"/>
      <c r="H233" s="249">
        <v>181.023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226</v>
      </c>
      <c r="AU233" s="255" t="s">
        <v>81</v>
      </c>
      <c r="AV233" s="14" t="s">
        <v>81</v>
      </c>
      <c r="AW233" s="14" t="s">
        <v>33</v>
      </c>
      <c r="AX233" s="14" t="s">
        <v>72</v>
      </c>
      <c r="AY233" s="255" t="s">
        <v>215</v>
      </c>
    </row>
    <row r="234" s="15" customFormat="1">
      <c r="A234" s="15"/>
      <c r="B234" s="256"/>
      <c r="C234" s="257"/>
      <c r="D234" s="236" t="s">
        <v>226</v>
      </c>
      <c r="E234" s="258" t="s">
        <v>19</v>
      </c>
      <c r="F234" s="259" t="s">
        <v>233</v>
      </c>
      <c r="G234" s="257"/>
      <c r="H234" s="260">
        <v>181.023</v>
      </c>
      <c r="I234" s="261"/>
      <c r="J234" s="257"/>
      <c r="K234" s="257"/>
      <c r="L234" s="262"/>
      <c r="M234" s="263"/>
      <c r="N234" s="264"/>
      <c r="O234" s="264"/>
      <c r="P234" s="264"/>
      <c r="Q234" s="264"/>
      <c r="R234" s="264"/>
      <c r="S234" s="264"/>
      <c r="T234" s="26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6" t="s">
        <v>226</v>
      </c>
      <c r="AU234" s="266" t="s">
        <v>81</v>
      </c>
      <c r="AV234" s="15" t="s">
        <v>223</v>
      </c>
      <c r="AW234" s="15" t="s">
        <v>33</v>
      </c>
      <c r="AX234" s="15" t="s">
        <v>79</v>
      </c>
      <c r="AY234" s="266" t="s">
        <v>215</v>
      </c>
    </row>
    <row r="235" s="2" customFormat="1" ht="37.8" customHeight="1">
      <c r="A235" s="41"/>
      <c r="B235" s="42"/>
      <c r="C235" s="216" t="s">
        <v>306</v>
      </c>
      <c r="D235" s="216" t="s">
        <v>218</v>
      </c>
      <c r="E235" s="217" t="s">
        <v>807</v>
      </c>
      <c r="F235" s="218" t="s">
        <v>808</v>
      </c>
      <c r="G235" s="219" t="s">
        <v>221</v>
      </c>
      <c r="H235" s="220">
        <v>175.75</v>
      </c>
      <c r="I235" s="221"/>
      <c r="J235" s="222">
        <f>ROUND(I235*H235,2)</f>
        <v>0</v>
      </c>
      <c r="K235" s="218" t="s">
        <v>19</v>
      </c>
      <c r="L235" s="47"/>
      <c r="M235" s="223" t="s">
        <v>19</v>
      </c>
      <c r="N235" s="224" t="s">
        <v>43</v>
      </c>
      <c r="O235" s="87"/>
      <c r="P235" s="225">
        <f>O235*H235</f>
        <v>0</v>
      </c>
      <c r="Q235" s="225">
        <v>0.051769999999999997</v>
      </c>
      <c r="R235" s="225">
        <f>Q235*H235</f>
        <v>9.0985774999999993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223</v>
      </c>
      <c r="AT235" s="227" t="s">
        <v>218</v>
      </c>
      <c r="AU235" s="227" t="s">
        <v>81</v>
      </c>
      <c r="AY235" s="20" t="s">
        <v>215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223</v>
      </c>
      <c r="BM235" s="227" t="s">
        <v>1018</v>
      </c>
    </row>
    <row r="236" s="13" customFormat="1">
      <c r="A236" s="13"/>
      <c r="B236" s="234"/>
      <c r="C236" s="235"/>
      <c r="D236" s="236" t="s">
        <v>226</v>
      </c>
      <c r="E236" s="237" t="s">
        <v>19</v>
      </c>
      <c r="F236" s="238" t="s">
        <v>1004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226</v>
      </c>
      <c r="AU236" s="244" t="s">
        <v>81</v>
      </c>
      <c r="AV236" s="13" t="s">
        <v>79</v>
      </c>
      <c r="AW236" s="13" t="s">
        <v>33</v>
      </c>
      <c r="AX236" s="13" t="s">
        <v>72</v>
      </c>
      <c r="AY236" s="244" t="s">
        <v>215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446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4" customFormat="1">
      <c r="A238" s="14"/>
      <c r="B238" s="245"/>
      <c r="C238" s="246"/>
      <c r="D238" s="236" t="s">
        <v>226</v>
      </c>
      <c r="E238" s="247" t="s">
        <v>19</v>
      </c>
      <c r="F238" s="248" t="s">
        <v>1005</v>
      </c>
      <c r="G238" s="246"/>
      <c r="H238" s="249">
        <v>110.74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226</v>
      </c>
      <c r="AU238" s="255" t="s">
        <v>81</v>
      </c>
      <c r="AV238" s="14" t="s">
        <v>81</v>
      </c>
      <c r="AW238" s="14" t="s">
        <v>33</v>
      </c>
      <c r="AX238" s="14" t="s">
        <v>72</v>
      </c>
      <c r="AY238" s="255" t="s">
        <v>215</v>
      </c>
    </row>
    <row r="239" s="13" customFormat="1">
      <c r="A239" s="13"/>
      <c r="B239" s="234"/>
      <c r="C239" s="235"/>
      <c r="D239" s="236" t="s">
        <v>226</v>
      </c>
      <c r="E239" s="237" t="s">
        <v>19</v>
      </c>
      <c r="F239" s="238" t="s">
        <v>1004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226</v>
      </c>
      <c r="AU239" s="244" t="s">
        <v>81</v>
      </c>
      <c r="AV239" s="13" t="s">
        <v>79</v>
      </c>
      <c r="AW239" s="13" t="s">
        <v>33</v>
      </c>
      <c r="AX239" s="13" t="s">
        <v>72</v>
      </c>
      <c r="AY239" s="244" t="s">
        <v>215</v>
      </c>
    </row>
    <row r="240" s="13" customFormat="1">
      <c r="A240" s="13"/>
      <c r="B240" s="234"/>
      <c r="C240" s="235"/>
      <c r="D240" s="236" t="s">
        <v>226</v>
      </c>
      <c r="E240" s="237" t="s">
        <v>19</v>
      </c>
      <c r="F240" s="238" t="s">
        <v>448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226</v>
      </c>
      <c r="AU240" s="244" t="s">
        <v>81</v>
      </c>
      <c r="AV240" s="13" t="s">
        <v>79</v>
      </c>
      <c r="AW240" s="13" t="s">
        <v>33</v>
      </c>
      <c r="AX240" s="13" t="s">
        <v>72</v>
      </c>
      <c r="AY240" s="244" t="s">
        <v>215</v>
      </c>
    </row>
    <row r="241" s="14" customFormat="1">
      <c r="A241" s="14"/>
      <c r="B241" s="245"/>
      <c r="C241" s="246"/>
      <c r="D241" s="236" t="s">
        <v>226</v>
      </c>
      <c r="E241" s="247" t="s">
        <v>19</v>
      </c>
      <c r="F241" s="248" t="s">
        <v>1006</v>
      </c>
      <c r="G241" s="246"/>
      <c r="H241" s="249">
        <v>65.010000000000005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226</v>
      </c>
      <c r="AU241" s="255" t="s">
        <v>81</v>
      </c>
      <c r="AV241" s="14" t="s">
        <v>81</v>
      </c>
      <c r="AW241" s="14" t="s">
        <v>33</v>
      </c>
      <c r="AX241" s="14" t="s">
        <v>72</v>
      </c>
      <c r="AY241" s="255" t="s">
        <v>215</v>
      </c>
    </row>
    <row r="242" s="15" customFormat="1">
      <c r="A242" s="15"/>
      <c r="B242" s="256"/>
      <c r="C242" s="257"/>
      <c r="D242" s="236" t="s">
        <v>226</v>
      </c>
      <c r="E242" s="258" t="s">
        <v>19</v>
      </c>
      <c r="F242" s="259" t="s">
        <v>233</v>
      </c>
      <c r="G242" s="257"/>
      <c r="H242" s="260">
        <v>175.75</v>
      </c>
      <c r="I242" s="261"/>
      <c r="J242" s="257"/>
      <c r="K242" s="257"/>
      <c r="L242" s="262"/>
      <c r="M242" s="263"/>
      <c r="N242" s="264"/>
      <c r="O242" s="264"/>
      <c r="P242" s="264"/>
      <c r="Q242" s="264"/>
      <c r="R242" s="264"/>
      <c r="S242" s="264"/>
      <c r="T242" s="26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6" t="s">
        <v>226</v>
      </c>
      <c r="AU242" s="266" t="s">
        <v>81</v>
      </c>
      <c r="AV242" s="15" t="s">
        <v>223</v>
      </c>
      <c r="AW242" s="15" t="s">
        <v>33</v>
      </c>
      <c r="AX242" s="15" t="s">
        <v>79</v>
      </c>
      <c r="AY242" s="266" t="s">
        <v>215</v>
      </c>
    </row>
    <row r="243" s="2" customFormat="1" ht="37.8" customHeight="1">
      <c r="A243" s="41"/>
      <c r="B243" s="42"/>
      <c r="C243" s="216" t="s">
        <v>322</v>
      </c>
      <c r="D243" s="216" t="s">
        <v>218</v>
      </c>
      <c r="E243" s="217" t="s">
        <v>416</v>
      </c>
      <c r="F243" s="218" t="s">
        <v>417</v>
      </c>
      <c r="G243" s="219" t="s">
        <v>331</v>
      </c>
      <c r="H243" s="220">
        <v>254.65299999999999</v>
      </c>
      <c r="I243" s="221"/>
      <c r="J243" s="222">
        <f>ROUND(I243*H243,2)</f>
        <v>0</v>
      </c>
      <c r="K243" s="218" t="s">
        <v>19</v>
      </c>
      <c r="L243" s="47"/>
      <c r="M243" s="223" t="s">
        <v>19</v>
      </c>
      <c r="N243" s="224" t="s">
        <v>43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223</v>
      </c>
      <c r="AT243" s="227" t="s">
        <v>218</v>
      </c>
      <c r="AU243" s="227" t="s">
        <v>81</v>
      </c>
      <c r="AY243" s="20" t="s">
        <v>215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223</v>
      </c>
      <c r="BM243" s="227" t="s">
        <v>1019</v>
      </c>
    </row>
    <row r="244" s="14" customFormat="1">
      <c r="A244" s="14"/>
      <c r="B244" s="245"/>
      <c r="C244" s="246"/>
      <c r="D244" s="236" t="s">
        <v>226</v>
      </c>
      <c r="E244" s="247" t="s">
        <v>19</v>
      </c>
      <c r="F244" s="248" t="s">
        <v>1020</v>
      </c>
      <c r="G244" s="246"/>
      <c r="H244" s="249">
        <v>254.65299999999999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226</v>
      </c>
      <c r="AU244" s="255" t="s">
        <v>81</v>
      </c>
      <c r="AV244" s="14" t="s">
        <v>81</v>
      </c>
      <c r="AW244" s="14" t="s">
        <v>33</v>
      </c>
      <c r="AX244" s="14" t="s">
        <v>72</v>
      </c>
      <c r="AY244" s="255" t="s">
        <v>215</v>
      </c>
    </row>
    <row r="245" s="15" customFormat="1">
      <c r="A245" s="15"/>
      <c r="B245" s="256"/>
      <c r="C245" s="257"/>
      <c r="D245" s="236" t="s">
        <v>226</v>
      </c>
      <c r="E245" s="258" t="s">
        <v>19</v>
      </c>
      <c r="F245" s="259" t="s">
        <v>233</v>
      </c>
      <c r="G245" s="257"/>
      <c r="H245" s="260">
        <v>254.65299999999999</v>
      </c>
      <c r="I245" s="261"/>
      <c r="J245" s="257"/>
      <c r="K245" s="257"/>
      <c r="L245" s="262"/>
      <c r="M245" s="278"/>
      <c r="N245" s="279"/>
      <c r="O245" s="279"/>
      <c r="P245" s="279"/>
      <c r="Q245" s="279"/>
      <c r="R245" s="279"/>
      <c r="S245" s="279"/>
      <c r="T245" s="280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6" t="s">
        <v>226</v>
      </c>
      <c r="AU245" s="266" t="s">
        <v>81</v>
      </c>
      <c r="AV245" s="15" t="s">
        <v>223</v>
      </c>
      <c r="AW245" s="15" t="s">
        <v>33</v>
      </c>
      <c r="AX245" s="15" t="s">
        <v>79</v>
      </c>
      <c r="AY245" s="266" t="s">
        <v>215</v>
      </c>
    </row>
    <row r="246" s="2" customFormat="1" ht="6.96" customHeight="1">
      <c r="A246" s="4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47"/>
      <c r="M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</row>
  </sheetData>
  <sheetProtection sheet="1" autoFilter="0" formatColumns="0" formatRows="0" objects="1" scenarios="1" spinCount="100000" saltValue="SdoY7GulfdRA6uEv+atAI5pZOZkxXz6xTcCSR/+LtZLzQwfkpWB71tPgmH5T8JBB954J/sFZTGIym6V7M+59eQ==" hashValue="tNBgy1NiUhOWmALCXVRosQBTq5C1KGkao33FhM6d2Gg/XzOZI6EDv5rtpmciFrykYiZqy0bmUuqzYoeHOhnbfw==" algorithmName="SHA-512" password="CC35"/>
  <autoFilter ref="C94:K24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1:H81"/>
    <mergeCell ref="E85:H85"/>
    <mergeCell ref="E83:H83"/>
    <mergeCell ref="E87:H8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>
      <c r="B8" s="23"/>
      <c r="D8" s="146" t="s">
        <v>186</v>
      </c>
      <c r="L8" s="23"/>
    </row>
    <row r="9" s="1" customFormat="1" ht="16.5" customHeight="1">
      <c r="B9" s="23"/>
      <c r="E9" s="147" t="s">
        <v>1021</v>
      </c>
      <c r="F9" s="1"/>
      <c r="G9" s="1"/>
      <c r="H9" s="1"/>
      <c r="L9" s="23"/>
    </row>
    <row r="10" s="1" customFormat="1" ht="12" customHeight="1">
      <c r="B10" s="23"/>
      <c r="D10" s="146" t="s">
        <v>188</v>
      </c>
      <c r="L10" s="23"/>
    </row>
    <row r="11" s="2" customFormat="1" ht="16.5" customHeight="1">
      <c r="A11" s="41"/>
      <c r="B11" s="47"/>
      <c r="C11" s="41"/>
      <c r="D11" s="41"/>
      <c r="E11" s="159" t="s">
        <v>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1021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16. 4. 2024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27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35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71.25" customHeight="1">
      <c r="A31" s="151"/>
      <c r="B31" s="152"/>
      <c r="C31" s="151"/>
      <c r="D31" s="151"/>
      <c r="E31" s="153" t="s">
        <v>37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38</v>
      </c>
      <c r="E34" s="41"/>
      <c r="F34" s="41"/>
      <c r="G34" s="41"/>
      <c r="H34" s="41"/>
      <c r="I34" s="41"/>
      <c r="J34" s="157">
        <f>ROUND(J114,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40</v>
      </c>
      <c r="G36" s="41"/>
      <c r="H36" s="41"/>
      <c r="I36" s="158" t="s">
        <v>39</v>
      </c>
      <c r="J36" s="158" t="s">
        <v>41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42</v>
      </c>
      <c r="E37" s="146" t="s">
        <v>43</v>
      </c>
      <c r="F37" s="160">
        <f>ROUND((SUM(BE114:BE254)),  2)</f>
        <v>0</v>
      </c>
      <c r="G37" s="41"/>
      <c r="H37" s="41"/>
      <c r="I37" s="161">
        <v>0.20999999999999999</v>
      </c>
      <c r="J37" s="160">
        <f>ROUND(((SUM(BE114:BE254))*I37),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44</v>
      </c>
      <c r="F38" s="160">
        <f>ROUND((SUM(BF114:BF254)),  2)</f>
        <v>0</v>
      </c>
      <c r="G38" s="41"/>
      <c r="H38" s="41"/>
      <c r="I38" s="161">
        <v>0.12</v>
      </c>
      <c r="J38" s="160">
        <f>ROUND(((SUM(BF114:BF254))*I38),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45</v>
      </c>
      <c r="F39" s="160">
        <f>ROUND((SUM(BG114:BG254)),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46</v>
      </c>
      <c r="F40" s="160">
        <f>ROUND((SUM(BH114:BH254)),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47</v>
      </c>
      <c r="F41" s="160">
        <f>ROUND((SUM(BI114:BI254)),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48</v>
      </c>
      <c r="E43" s="164"/>
      <c r="F43" s="164"/>
      <c r="G43" s="165" t="s">
        <v>49</v>
      </c>
      <c r="H43" s="166" t="s">
        <v>50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190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Vědomice - Úprava ulice Na Zavadilce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186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1021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188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5" t="s">
        <v>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2023-065-02 - SO-02 - Veřejné osvětlení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k.ú. Vědomice </v>
      </c>
      <c r="G60" s="43"/>
      <c r="H60" s="43"/>
      <c r="I60" s="35" t="s">
        <v>23</v>
      </c>
      <c r="J60" s="75" t="str">
        <f>IF(J16="","",J16)</f>
        <v>16. 4. 2024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40.05" customHeight="1">
      <c r="A62" s="41"/>
      <c r="B62" s="42"/>
      <c r="C62" s="35" t="s">
        <v>25</v>
      </c>
      <c r="D62" s="43"/>
      <c r="E62" s="43"/>
      <c r="F62" s="30" t="str">
        <f>E19</f>
        <v>Obec Vědomice, Na Průhonu 270, Roudnice nad Labem</v>
      </c>
      <c r="G62" s="43"/>
      <c r="H62" s="43"/>
      <c r="I62" s="35" t="s">
        <v>31</v>
      </c>
      <c r="J62" s="39" t="str">
        <f>E25</f>
        <v>Ing. arch. Pavel Šulc Ph.D.Krásného 351/8, Praha 6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>Ing. Dana Mlejnková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191</v>
      </c>
      <c r="D65" s="175"/>
      <c r="E65" s="175"/>
      <c r="F65" s="175"/>
      <c r="G65" s="175"/>
      <c r="H65" s="175"/>
      <c r="I65" s="175"/>
      <c r="J65" s="176" t="s">
        <v>192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70</v>
      </c>
      <c r="D67" s="43"/>
      <c r="E67" s="43"/>
      <c r="F67" s="43"/>
      <c r="G67" s="43"/>
      <c r="H67" s="43"/>
      <c r="I67" s="43"/>
      <c r="J67" s="105">
        <f>J114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193</v>
      </c>
    </row>
    <row r="68" s="9" customFormat="1" ht="24.96" customHeight="1">
      <c r="A68" s="9"/>
      <c r="B68" s="178"/>
      <c r="C68" s="179"/>
      <c r="D68" s="180" t="s">
        <v>1022</v>
      </c>
      <c r="E68" s="181"/>
      <c r="F68" s="181"/>
      <c r="G68" s="181"/>
      <c r="H68" s="181"/>
      <c r="I68" s="181"/>
      <c r="J68" s="182">
        <f>J115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1023</v>
      </c>
      <c r="E69" s="186"/>
      <c r="F69" s="186"/>
      <c r="G69" s="186"/>
      <c r="H69" s="186"/>
      <c r="I69" s="186"/>
      <c r="J69" s="187">
        <f>J116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1024</v>
      </c>
      <c r="E70" s="186"/>
      <c r="F70" s="186"/>
      <c r="G70" s="186"/>
      <c r="H70" s="186"/>
      <c r="I70" s="186"/>
      <c r="J70" s="187">
        <f>J117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1025</v>
      </c>
      <c r="E71" s="186"/>
      <c r="F71" s="186"/>
      <c r="G71" s="186"/>
      <c r="H71" s="186"/>
      <c r="I71" s="186"/>
      <c r="J71" s="187">
        <f>J123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1026</v>
      </c>
      <c r="E72" s="186"/>
      <c r="F72" s="186"/>
      <c r="G72" s="186"/>
      <c r="H72" s="186"/>
      <c r="I72" s="186"/>
      <c r="J72" s="187">
        <f>J128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1027</v>
      </c>
      <c r="E73" s="186"/>
      <c r="F73" s="186"/>
      <c r="G73" s="186"/>
      <c r="H73" s="186"/>
      <c r="I73" s="186"/>
      <c r="J73" s="187">
        <f>J135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1028</v>
      </c>
      <c r="E74" s="186"/>
      <c r="F74" s="186"/>
      <c r="G74" s="186"/>
      <c r="H74" s="186"/>
      <c r="I74" s="186"/>
      <c r="J74" s="187">
        <f>J139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1029</v>
      </c>
      <c r="E75" s="186"/>
      <c r="F75" s="186"/>
      <c r="G75" s="186"/>
      <c r="H75" s="186"/>
      <c r="I75" s="186"/>
      <c r="J75" s="187">
        <f>J142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1030</v>
      </c>
      <c r="E76" s="186"/>
      <c r="F76" s="186"/>
      <c r="G76" s="186"/>
      <c r="H76" s="186"/>
      <c r="I76" s="186"/>
      <c r="J76" s="187">
        <f>J146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4"/>
      <c r="C77" s="128"/>
      <c r="D77" s="185" t="s">
        <v>1031</v>
      </c>
      <c r="E77" s="186"/>
      <c r="F77" s="186"/>
      <c r="G77" s="186"/>
      <c r="H77" s="186"/>
      <c r="I77" s="186"/>
      <c r="J77" s="187">
        <f>J148</f>
        <v>0</v>
      </c>
      <c r="K77" s="128"/>
      <c r="L77" s="18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4"/>
      <c r="C78" s="128"/>
      <c r="D78" s="185" t="s">
        <v>1032</v>
      </c>
      <c r="E78" s="186"/>
      <c r="F78" s="186"/>
      <c r="G78" s="186"/>
      <c r="H78" s="186"/>
      <c r="I78" s="186"/>
      <c r="J78" s="187">
        <f>J154</f>
        <v>0</v>
      </c>
      <c r="K78" s="128"/>
      <c r="L78" s="18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4"/>
      <c r="C79" s="128"/>
      <c r="D79" s="185" t="s">
        <v>1033</v>
      </c>
      <c r="E79" s="186"/>
      <c r="F79" s="186"/>
      <c r="G79" s="186"/>
      <c r="H79" s="186"/>
      <c r="I79" s="186"/>
      <c r="J79" s="187">
        <f>J156</f>
        <v>0</v>
      </c>
      <c r="K79" s="128"/>
      <c r="L79" s="18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4"/>
      <c r="C80" s="128"/>
      <c r="D80" s="185" t="s">
        <v>1034</v>
      </c>
      <c r="E80" s="186"/>
      <c r="F80" s="186"/>
      <c r="G80" s="186"/>
      <c r="H80" s="186"/>
      <c r="I80" s="186"/>
      <c r="J80" s="187">
        <f>J165</f>
        <v>0</v>
      </c>
      <c r="K80" s="128"/>
      <c r="L80" s="18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4"/>
      <c r="C81" s="128"/>
      <c r="D81" s="185" t="s">
        <v>1035</v>
      </c>
      <c r="E81" s="186"/>
      <c r="F81" s="186"/>
      <c r="G81" s="186"/>
      <c r="H81" s="186"/>
      <c r="I81" s="186"/>
      <c r="J81" s="187">
        <f>J174</f>
        <v>0</v>
      </c>
      <c r="K81" s="128"/>
      <c r="L81" s="18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4"/>
      <c r="C82" s="128"/>
      <c r="D82" s="185" t="s">
        <v>1036</v>
      </c>
      <c r="E82" s="186"/>
      <c r="F82" s="186"/>
      <c r="G82" s="186"/>
      <c r="H82" s="186"/>
      <c r="I82" s="186"/>
      <c r="J82" s="187">
        <f>J179</f>
        <v>0</v>
      </c>
      <c r="K82" s="128"/>
      <c r="L82" s="18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4"/>
      <c r="C83" s="128"/>
      <c r="D83" s="185" t="s">
        <v>1037</v>
      </c>
      <c r="E83" s="186"/>
      <c r="F83" s="186"/>
      <c r="G83" s="186"/>
      <c r="H83" s="186"/>
      <c r="I83" s="186"/>
      <c r="J83" s="187">
        <f>J182</f>
        <v>0</v>
      </c>
      <c r="K83" s="128"/>
      <c r="L83" s="188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4"/>
      <c r="C84" s="128"/>
      <c r="D84" s="185" t="s">
        <v>1038</v>
      </c>
      <c r="E84" s="186"/>
      <c r="F84" s="186"/>
      <c r="G84" s="186"/>
      <c r="H84" s="186"/>
      <c r="I84" s="186"/>
      <c r="J84" s="187">
        <f>J185</f>
        <v>0</v>
      </c>
      <c r="K84" s="128"/>
      <c r="L84" s="188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4"/>
      <c r="C85" s="128"/>
      <c r="D85" s="185" t="s">
        <v>1039</v>
      </c>
      <c r="E85" s="186"/>
      <c r="F85" s="186"/>
      <c r="G85" s="186"/>
      <c r="H85" s="186"/>
      <c r="I85" s="186"/>
      <c r="J85" s="187">
        <f>J190</f>
        <v>0</v>
      </c>
      <c r="K85" s="128"/>
      <c r="L85" s="188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84"/>
      <c r="C86" s="128"/>
      <c r="D86" s="185" t="s">
        <v>1040</v>
      </c>
      <c r="E86" s="186"/>
      <c r="F86" s="186"/>
      <c r="G86" s="186"/>
      <c r="H86" s="186"/>
      <c r="I86" s="186"/>
      <c r="J86" s="187">
        <f>J195</f>
        <v>0</v>
      </c>
      <c r="K86" s="128"/>
      <c r="L86" s="188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4"/>
      <c r="C87" s="128"/>
      <c r="D87" s="185" t="s">
        <v>1041</v>
      </c>
      <c r="E87" s="186"/>
      <c r="F87" s="186"/>
      <c r="G87" s="186"/>
      <c r="H87" s="186"/>
      <c r="I87" s="186"/>
      <c r="J87" s="187">
        <f>J198</f>
        <v>0</v>
      </c>
      <c r="K87" s="128"/>
      <c r="L87" s="188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84"/>
      <c r="C88" s="128"/>
      <c r="D88" s="185" t="s">
        <v>1042</v>
      </c>
      <c r="E88" s="186"/>
      <c r="F88" s="186"/>
      <c r="G88" s="186"/>
      <c r="H88" s="186"/>
      <c r="I88" s="186"/>
      <c r="J88" s="187">
        <f>J225</f>
        <v>0</v>
      </c>
      <c r="K88" s="128"/>
      <c r="L88" s="188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84"/>
      <c r="C89" s="128"/>
      <c r="D89" s="185" t="s">
        <v>1043</v>
      </c>
      <c r="E89" s="186"/>
      <c r="F89" s="186"/>
      <c r="G89" s="186"/>
      <c r="H89" s="186"/>
      <c r="I89" s="186"/>
      <c r="J89" s="187">
        <f>J236</f>
        <v>0</v>
      </c>
      <c r="K89" s="128"/>
      <c r="L89" s="188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84"/>
      <c r="C90" s="128"/>
      <c r="D90" s="185" t="s">
        <v>1044</v>
      </c>
      <c r="E90" s="186"/>
      <c r="F90" s="186"/>
      <c r="G90" s="186"/>
      <c r="H90" s="186"/>
      <c r="I90" s="186"/>
      <c r="J90" s="187">
        <f>J249</f>
        <v>0</v>
      </c>
      <c r="K90" s="128"/>
      <c r="L90" s="188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2" customFormat="1" ht="21.84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62"/>
      <c r="C92" s="63"/>
      <c r="D92" s="63"/>
      <c r="E92" s="63"/>
      <c r="F92" s="63"/>
      <c r="G92" s="63"/>
      <c r="H92" s="63"/>
      <c r="I92" s="63"/>
      <c r="J92" s="63"/>
      <c r="K92" s="6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6" s="2" customFormat="1" ht="6.96" customHeight="1">
      <c r="A96" s="41"/>
      <c r="B96" s="64"/>
      <c r="C96" s="65"/>
      <c r="D96" s="65"/>
      <c r="E96" s="65"/>
      <c r="F96" s="65"/>
      <c r="G96" s="65"/>
      <c r="H96" s="65"/>
      <c r="I96" s="65"/>
      <c r="J96" s="65"/>
      <c r="K96" s="65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24.96" customHeight="1">
      <c r="A97" s="41"/>
      <c r="B97" s="42"/>
      <c r="C97" s="26" t="s">
        <v>200</v>
      </c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6.96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2" customHeight="1">
      <c r="A99" s="41"/>
      <c r="B99" s="42"/>
      <c r="C99" s="35" t="s">
        <v>16</v>
      </c>
      <c r="D99" s="43"/>
      <c r="E99" s="43"/>
      <c r="F99" s="43"/>
      <c r="G99" s="43"/>
      <c r="H99" s="43"/>
      <c r="I99" s="43"/>
      <c r="J99" s="43"/>
      <c r="K99" s="43"/>
      <c r="L99" s="14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6.5" customHeight="1">
      <c r="A100" s="41"/>
      <c r="B100" s="42"/>
      <c r="C100" s="43"/>
      <c r="D100" s="43"/>
      <c r="E100" s="173" t="str">
        <f>E7</f>
        <v>Vědomice - Úprava ulice Na Zavadilce</v>
      </c>
      <c r="F100" s="35"/>
      <c r="G100" s="35"/>
      <c r="H100" s="35"/>
      <c r="I100" s="43"/>
      <c r="J100" s="43"/>
      <c r="K100" s="43"/>
      <c r="L100" s="14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1" customFormat="1" ht="12" customHeight="1">
      <c r="B101" s="24"/>
      <c r="C101" s="35" t="s">
        <v>186</v>
      </c>
      <c r="D101" s="25"/>
      <c r="E101" s="25"/>
      <c r="F101" s="25"/>
      <c r="G101" s="25"/>
      <c r="H101" s="25"/>
      <c r="I101" s="25"/>
      <c r="J101" s="25"/>
      <c r="K101" s="25"/>
      <c r="L101" s="23"/>
    </row>
    <row r="102" s="1" customFormat="1" ht="16.5" customHeight="1">
      <c r="B102" s="24"/>
      <c r="C102" s="25"/>
      <c r="D102" s="25"/>
      <c r="E102" s="173" t="s">
        <v>1021</v>
      </c>
      <c r="F102" s="25"/>
      <c r="G102" s="25"/>
      <c r="H102" s="25"/>
      <c r="I102" s="25"/>
      <c r="J102" s="25"/>
      <c r="K102" s="25"/>
      <c r="L102" s="23"/>
    </row>
    <row r="103" s="1" customFormat="1" ht="12" customHeight="1">
      <c r="B103" s="24"/>
      <c r="C103" s="35" t="s">
        <v>188</v>
      </c>
      <c r="D103" s="25"/>
      <c r="E103" s="25"/>
      <c r="F103" s="25"/>
      <c r="G103" s="25"/>
      <c r="H103" s="25"/>
      <c r="I103" s="25"/>
      <c r="J103" s="25"/>
      <c r="K103" s="25"/>
      <c r="L103" s="23"/>
    </row>
    <row r="104" s="2" customFormat="1" ht="16.5" customHeight="1">
      <c r="A104" s="41"/>
      <c r="B104" s="42"/>
      <c r="C104" s="43"/>
      <c r="D104" s="43"/>
      <c r="E104" s="295" t="s">
        <v>748</v>
      </c>
      <c r="F104" s="43"/>
      <c r="G104" s="43"/>
      <c r="H104" s="43"/>
      <c r="I104" s="43"/>
      <c r="J104" s="43"/>
      <c r="K104" s="43"/>
      <c r="L104" s="148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2" customFormat="1" ht="12" customHeight="1">
      <c r="A105" s="41"/>
      <c r="B105" s="42"/>
      <c r="C105" s="35" t="s">
        <v>749</v>
      </c>
      <c r="D105" s="43"/>
      <c r="E105" s="43"/>
      <c r="F105" s="43"/>
      <c r="G105" s="43"/>
      <c r="H105" s="43"/>
      <c r="I105" s="43"/>
      <c r="J105" s="43"/>
      <c r="K105" s="43"/>
      <c r="L105" s="148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2" customFormat="1" ht="16.5" customHeight="1">
      <c r="A106" s="41"/>
      <c r="B106" s="42"/>
      <c r="C106" s="43"/>
      <c r="D106" s="43"/>
      <c r="E106" s="72" t="str">
        <f>E13</f>
        <v>2023-065-02 - SO-02 - Veřejné osvětlení</v>
      </c>
      <c r="F106" s="43"/>
      <c r="G106" s="43"/>
      <c r="H106" s="43"/>
      <c r="I106" s="43"/>
      <c r="J106" s="43"/>
      <c r="K106" s="43"/>
      <c r="L106" s="148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6.96" customHeight="1">
      <c r="A107" s="41"/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148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12" customHeight="1">
      <c r="A108" s="41"/>
      <c r="B108" s="42"/>
      <c r="C108" s="35" t="s">
        <v>21</v>
      </c>
      <c r="D108" s="43"/>
      <c r="E108" s="43"/>
      <c r="F108" s="30" t="str">
        <f>F16</f>
        <v xml:space="preserve">k.ú. Vědomice </v>
      </c>
      <c r="G108" s="43"/>
      <c r="H108" s="43"/>
      <c r="I108" s="35" t="s">
        <v>23</v>
      </c>
      <c r="J108" s="75" t="str">
        <f>IF(J16="","",J16)</f>
        <v>16. 4. 2024</v>
      </c>
      <c r="K108" s="43"/>
      <c r="L108" s="148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6.96" customHeight="1">
      <c r="A109" s="41"/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148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40.05" customHeight="1">
      <c r="A110" s="41"/>
      <c r="B110" s="42"/>
      <c r="C110" s="35" t="s">
        <v>25</v>
      </c>
      <c r="D110" s="43"/>
      <c r="E110" s="43"/>
      <c r="F110" s="30" t="str">
        <f>E19</f>
        <v>Obec Vědomice, Na Průhonu 270, Roudnice nad Labem</v>
      </c>
      <c r="G110" s="43"/>
      <c r="H110" s="43"/>
      <c r="I110" s="35" t="s">
        <v>31</v>
      </c>
      <c r="J110" s="39" t="str">
        <f>E25</f>
        <v>Ing. arch. Pavel Šulc Ph.D.Krásného 351/8, Praha 6</v>
      </c>
      <c r="K110" s="43"/>
      <c r="L110" s="148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15.15" customHeight="1">
      <c r="A111" s="41"/>
      <c r="B111" s="42"/>
      <c r="C111" s="35" t="s">
        <v>29</v>
      </c>
      <c r="D111" s="43"/>
      <c r="E111" s="43"/>
      <c r="F111" s="30" t="str">
        <f>IF(E22="","",E22)</f>
        <v>Vyplň údaj</v>
      </c>
      <c r="G111" s="43"/>
      <c r="H111" s="43"/>
      <c r="I111" s="35" t="s">
        <v>34</v>
      </c>
      <c r="J111" s="39" t="str">
        <f>E28</f>
        <v>Ing. Dana Mlejnková</v>
      </c>
      <c r="K111" s="43"/>
      <c r="L111" s="148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2" customFormat="1" ht="10.32" customHeight="1">
      <c r="A112" s="41"/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148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3" s="11" customFormat="1" ht="29.28" customHeight="1">
      <c r="A113" s="189"/>
      <c r="B113" s="190"/>
      <c r="C113" s="191" t="s">
        <v>201</v>
      </c>
      <c r="D113" s="192" t="s">
        <v>57</v>
      </c>
      <c r="E113" s="192" t="s">
        <v>53</v>
      </c>
      <c r="F113" s="192" t="s">
        <v>54</v>
      </c>
      <c r="G113" s="192" t="s">
        <v>202</v>
      </c>
      <c r="H113" s="192" t="s">
        <v>203</v>
      </c>
      <c r="I113" s="192" t="s">
        <v>204</v>
      </c>
      <c r="J113" s="192" t="s">
        <v>192</v>
      </c>
      <c r="K113" s="193" t="s">
        <v>205</v>
      </c>
      <c r="L113" s="194"/>
      <c r="M113" s="95" t="s">
        <v>19</v>
      </c>
      <c r="N113" s="96" t="s">
        <v>42</v>
      </c>
      <c r="O113" s="96" t="s">
        <v>206</v>
      </c>
      <c r="P113" s="96" t="s">
        <v>207</v>
      </c>
      <c r="Q113" s="96" t="s">
        <v>208</v>
      </c>
      <c r="R113" s="96" t="s">
        <v>209</v>
      </c>
      <c r="S113" s="96" t="s">
        <v>210</v>
      </c>
      <c r="T113" s="97" t="s">
        <v>211</v>
      </c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</row>
    <row r="114" s="2" customFormat="1" ht="22.8" customHeight="1">
      <c r="A114" s="41"/>
      <c r="B114" s="42"/>
      <c r="C114" s="102" t="s">
        <v>212</v>
      </c>
      <c r="D114" s="43"/>
      <c r="E114" s="43"/>
      <c r="F114" s="43"/>
      <c r="G114" s="43"/>
      <c r="H114" s="43"/>
      <c r="I114" s="43"/>
      <c r="J114" s="195">
        <f>BK114</f>
        <v>0</v>
      </c>
      <c r="K114" s="43"/>
      <c r="L114" s="47"/>
      <c r="M114" s="98"/>
      <c r="N114" s="196"/>
      <c r="O114" s="99"/>
      <c r="P114" s="197">
        <f>P115</f>
        <v>0</v>
      </c>
      <c r="Q114" s="99"/>
      <c r="R114" s="197">
        <f>R115</f>
        <v>0</v>
      </c>
      <c r="S114" s="99"/>
      <c r="T114" s="198">
        <f>T115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71</v>
      </c>
      <c r="AU114" s="20" t="s">
        <v>193</v>
      </c>
      <c r="BK114" s="199">
        <f>BK115</f>
        <v>0</v>
      </c>
    </row>
    <row r="115" s="12" customFormat="1" ht="25.92" customHeight="1">
      <c r="A115" s="12"/>
      <c r="B115" s="200"/>
      <c r="C115" s="201"/>
      <c r="D115" s="202" t="s">
        <v>71</v>
      </c>
      <c r="E115" s="203" t="s">
        <v>1045</v>
      </c>
      <c r="F115" s="203" t="s">
        <v>1046</v>
      </c>
      <c r="G115" s="201"/>
      <c r="H115" s="201"/>
      <c r="I115" s="204"/>
      <c r="J115" s="205">
        <f>BK115</f>
        <v>0</v>
      </c>
      <c r="K115" s="201"/>
      <c r="L115" s="206"/>
      <c r="M115" s="207"/>
      <c r="N115" s="208"/>
      <c r="O115" s="208"/>
      <c r="P115" s="209">
        <f>P116+P117+P123+P128+P135+P139+P142+P146+P148+P154+P156+P165+P174+P179+P182+P185+P190+P195+P198+P225+P236+P249</f>
        <v>0</v>
      </c>
      <c r="Q115" s="208"/>
      <c r="R115" s="209">
        <f>R116+R117+R123+R128+R135+R139+R142+R146+R148+R154+R156+R165+R174+R179+R182+R185+R190+R195+R198+R225+R236+R249</f>
        <v>0</v>
      </c>
      <c r="S115" s="208"/>
      <c r="T115" s="210">
        <f>T116+T117+T123+T128+T135+T139+T142+T146+T148+T154+T156+T165+T174+T179+T182+T185+T190+T195+T198+T225+T236+T249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1" t="s">
        <v>81</v>
      </c>
      <c r="AT115" s="212" t="s">
        <v>71</v>
      </c>
      <c r="AU115" s="212" t="s">
        <v>72</v>
      </c>
      <c r="AY115" s="211" t="s">
        <v>215</v>
      </c>
      <c r="BK115" s="213">
        <f>BK116+BK117+BK123+BK128+BK135+BK139+BK142+BK146+BK148+BK154+BK156+BK165+BK174+BK179+BK182+BK185+BK190+BK195+BK198+BK225+BK236+BK249</f>
        <v>0</v>
      </c>
    </row>
    <row r="116" s="12" customFormat="1" ht="22.8" customHeight="1">
      <c r="A116" s="12"/>
      <c r="B116" s="200"/>
      <c r="C116" s="201"/>
      <c r="D116" s="202" t="s">
        <v>71</v>
      </c>
      <c r="E116" s="214" t="s">
        <v>1047</v>
      </c>
      <c r="F116" s="214" t="s">
        <v>1048</v>
      </c>
      <c r="G116" s="201"/>
      <c r="H116" s="201"/>
      <c r="I116" s="204"/>
      <c r="J116" s="215">
        <f>BK116</f>
        <v>0</v>
      </c>
      <c r="K116" s="201"/>
      <c r="L116" s="206"/>
      <c r="M116" s="207"/>
      <c r="N116" s="208"/>
      <c r="O116" s="208"/>
      <c r="P116" s="209">
        <v>0</v>
      </c>
      <c r="Q116" s="208"/>
      <c r="R116" s="209">
        <v>0</v>
      </c>
      <c r="S116" s="208"/>
      <c r="T116" s="210"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1" t="s">
        <v>79</v>
      </c>
      <c r="AT116" s="212" t="s">
        <v>71</v>
      </c>
      <c r="AU116" s="212" t="s">
        <v>79</v>
      </c>
      <c r="AY116" s="211" t="s">
        <v>215</v>
      </c>
      <c r="BK116" s="213">
        <v>0</v>
      </c>
    </row>
    <row r="117" s="12" customFormat="1" ht="22.8" customHeight="1">
      <c r="A117" s="12"/>
      <c r="B117" s="200"/>
      <c r="C117" s="201"/>
      <c r="D117" s="202" t="s">
        <v>71</v>
      </c>
      <c r="E117" s="214" t="s">
        <v>1049</v>
      </c>
      <c r="F117" s="214" t="s">
        <v>1050</v>
      </c>
      <c r="G117" s="201"/>
      <c r="H117" s="201"/>
      <c r="I117" s="204"/>
      <c r="J117" s="215">
        <f>BK117</f>
        <v>0</v>
      </c>
      <c r="K117" s="201"/>
      <c r="L117" s="206"/>
      <c r="M117" s="207"/>
      <c r="N117" s="208"/>
      <c r="O117" s="208"/>
      <c r="P117" s="209">
        <f>SUM(P118:P122)</f>
        <v>0</v>
      </c>
      <c r="Q117" s="208"/>
      <c r="R117" s="209">
        <f>SUM(R118:R122)</f>
        <v>0</v>
      </c>
      <c r="S117" s="208"/>
      <c r="T117" s="210">
        <f>SUM(T118:T122)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1" t="s">
        <v>79</v>
      </c>
      <c r="AT117" s="212" t="s">
        <v>71</v>
      </c>
      <c r="AU117" s="212" t="s">
        <v>79</v>
      </c>
      <c r="AY117" s="211" t="s">
        <v>215</v>
      </c>
      <c r="BK117" s="213">
        <f>SUM(BK118:BK122)</f>
        <v>0</v>
      </c>
    </row>
    <row r="118" s="2" customFormat="1" ht="44.25" customHeight="1">
      <c r="A118" s="41"/>
      <c r="B118" s="42"/>
      <c r="C118" s="281" t="s">
        <v>79</v>
      </c>
      <c r="D118" s="281" t="s">
        <v>412</v>
      </c>
      <c r="E118" s="282" t="s">
        <v>1051</v>
      </c>
      <c r="F118" s="283" t="s">
        <v>1052</v>
      </c>
      <c r="G118" s="284" t="s">
        <v>259</v>
      </c>
      <c r="H118" s="285">
        <v>12</v>
      </c>
      <c r="I118" s="286"/>
      <c r="J118" s="287">
        <f>ROUND(I118*H118,2)</f>
        <v>0</v>
      </c>
      <c r="K118" s="283" t="s">
        <v>19</v>
      </c>
      <c r="L118" s="288"/>
      <c r="M118" s="289" t="s">
        <v>19</v>
      </c>
      <c r="N118" s="290" t="s">
        <v>43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298</v>
      </c>
      <c r="AT118" s="227" t="s">
        <v>412</v>
      </c>
      <c r="AU118" s="227" t="s">
        <v>81</v>
      </c>
      <c r="AY118" s="20" t="s">
        <v>215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223</v>
      </c>
      <c r="BM118" s="227" t="s">
        <v>81</v>
      </c>
    </row>
    <row r="119" s="2" customFormat="1" ht="37.8" customHeight="1">
      <c r="A119" s="41"/>
      <c r="B119" s="42"/>
      <c r="C119" s="281" t="s">
        <v>81</v>
      </c>
      <c r="D119" s="281" t="s">
        <v>412</v>
      </c>
      <c r="E119" s="282" t="s">
        <v>1053</v>
      </c>
      <c r="F119" s="283" t="s">
        <v>1054</v>
      </c>
      <c r="G119" s="284" t="s">
        <v>259</v>
      </c>
      <c r="H119" s="285">
        <v>123</v>
      </c>
      <c r="I119" s="286"/>
      <c r="J119" s="287">
        <f>ROUND(I119*H119,2)</f>
        <v>0</v>
      </c>
      <c r="K119" s="283" t="s">
        <v>19</v>
      </c>
      <c r="L119" s="288"/>
      <c r="M119" s="289" t="s">
        <v>19</v>
      </c>
      <c r="N119" s="290" t="s">
        <v>43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298</v>
      </c>
      <c r="AT119" s="227" t="s">
        <v>412</v>
      </c>
      <c r="AU119" s="227" t="s">
        <v>81</v>
      </c>
      <c r="AY119" s="20" t="s">
        <v>215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223</v>
      </c>
      <c r="BM119" s="227" t="s">
        <v>223</v>
      </c>
    </row>
    <row r="120" s="2" customFormat="1" ht="37.8" customHeight="1">
      <c r="A120" s="41"/>
      <c r="B120" s="42"/>
      <c r="C120" s="281" t="s">
        <v>105</v>
      </c>
      <c r="D120" s="281" t="s">
        <v>412</v>
      </c>
      <c r="E120" s="282" t="s">
        <v>1055</v>
      </c>
      <c r="F120" s="283" t="s">
        <v>1056</v>
      </c>
      <c r="G120" s="284" t="s">
        <v>259</v>
      </c>
      <c r="H120" s="285">
        <v>38</v>
      </c>
      <c r="I120" s="286"/>
      <c r="J120" s="287">
        <f>ROUND(I120*H120,2)</f>
        <v>0</v>
      </c>
      <c r="K120" s="283" t="s">
        <v>19</v>
      </c>
      <c r="L120" s="288"/>
      <c r="M120" s="289" t="s">
        <v>19</v>
      </c>
      <c r="N120" s="290" t="s">
        <v>43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298</v>
      </c>
      <c r="AT120" s="227" t="s">
        <v>412</v>
      </c>
      <c r="AU120" s="227" t="s">
        <v>81</v>
      </c>
      <c r="AY120" s="20" t="s">
        <v>215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223</v>
      </c>
      <c r="BM120" s="227" t="s">
        <v>275</v>
      </c>
    </row>
    <row r="121" s="2" customFormat="1" ht="37.8" customHeight="1">
      <c r="A121" s="41"/>
      <c r="B121" s="42"/>
      <c r="C121" s="281" t="s">
        <v>223</v>
      </c>
      <c r="D121" s="281" t="s">
        <v>412</v>
      </c>
      <c r="E121" s="282" t="s">
        <v>1057</v>
      </c>
      <c r="F121" s="283" t="s">
        <v>1058</v>
      </c>
      <c r="G121" s="284" t="s">
        <v>259</v>
      </c>
      <c r="H121" s="285">
        <v>52</v>
      </c>
      <c r="I121" s="286"/>
      <c r="J121" s="287">
        <f>ROUND(I121*H121,2)</f>
        <v>0</v>
      </c>
      <c r="K121" s="283" t="s">
        <v>19</v>
      </c>
      <c r="L121" s="288"/>
      <c r="M121" s="289" t="s">
        <v>19</v>
      </c>
      <c r="N121" s="290" t="s">
        <v>43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298</v>
      </c>
      <c r="AT121" s="227" t="s">
        <v>412</v>
      </c>
      <c r="AU121" s="227" t="s">
        <v>81</v>
      </c>
      <c r="AY121" s="20" t="s">
        <v>215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223</v>
      </c>
      <c r="BM121" s="227" t="s">
        <v>298</v>
      </c>
    </row>
    <row r="122" s="2" customFormat="1" ht="76.35" customHeight="1">
      <c r="A122" s="41"/>
      <c r="B122" s="42"/>
      <c r="C122" s="281" t="s">
        <v>256</v>
      </c>
      <c r="D122" s="281" t="s">
        <v>412</v>
      </c>
      <c r="E122" s="282" t="s">
        <v>1059</v>
      </c>
      <c r="F122" s="283" t="s">
        <v>1060</v>
      </c>
      <c r="G122" s="284" t="s">
        <v>259</v>
      </c>
      <c r="H122" s="285">
        <v>52</v>
      </c>
      <c r="I122" s="286"/>
      <c r="J122" s="287">
        <f>ROUND(I122*H122,2)</f>
        <v>0</v>
      </c>
      <c r="K122" s="283" t="s">
        <v>19</v>
      </c>
      <c r="L122" s="288"/>
      <c r="M122" s="289" t="s">
        <v>19</v>
      </c>
      <c r="N122" s="290" t="s">
        <v>43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298</v>
      </c>
      <c r="AT122" s="227" t="s">
        <v>412</v>
      </c>
      <c r="AU122" s="227" t="s">
        <v>81</v>
      </c>
      <c r="AY122" s="20" t="s">
        <v>215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223</v>
      </c>
      <c r="BM122" s="227" t="s">
        <v>313</v>
      </c>
    </row>
    <row r="123" s="12" customFormat="1" ht="22.8" customHeight="1">
      <c r="A123" s="12"/>
      <c r="B123" s="200"/>
      <c r="C123" s="201"/>
      <c r="D123" s="202" t="s">
        <v>71</v>
      </c>
      <c r="E123" s="214" t="s">
        <v>1061</v>
      </c>
      <c r="F123" s="214" t="s">
        <v>1062</v>
      </c>
      <c r="G123" s="201"/>
      <c r="H123" s="201"/>
      <c r="I123" s="204"/>
      <c r="J123" s="215">
        <f>BK123</f>
        <v>0</v>
      </c>
      <c r="K123" s="201"/>
      <c r="L123" s="206"/>
      <c r="M123" s="207"/>
      <c r="N123" s="208"/>
      <c r="O123" s="208"/>
      <c r="P123" s="209">
        <f>SUM(P124:P127)</f>
        <v>0</v>
      </c>
      <c r="Q123" s="208"/>
      <c r="R123" s="209">
        <f>SUM(R124:R127)</f>
        <v>0</v>
      </c>
      <c r="S123" s="208"/>
      <c r="T123" s="210">
        <f>SUM(T124:T127)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79</v>
      </c>
      <c r="AT123" s="212" t="s">
        <v>71</v>
      </c>
      <c r="AU123" s="212" t="s">
        <v>79</v>
      </c>
      <c r="AY123" s="211" t="s">
        <v>215</v>
      </c>
      <c r="BK123" s="213">
        <f>SUM(BK124:BK127)</f>
        <v>0</v>
      </c>
    </row>
    <row r="124" s="2" customFormat="1" ht="16.5" customHeight="1">
      <c r="A124" s="41"/>
      <c r="B124" s="42"/>
      <c r="C124" s="281" t="s">
        <v>275</v>
      </c>
      <c r="D124" s="281" t="s">
        <v>412</v>
      </c>
      <c r="E124" s="282" t="s">
        <v>1063</v>
      </c>
      <c r="F124" s="283" t="s">
        <v>1064</v>
      </c>
      <c r="G124" s="284" t="s">
        <v>259</v>
      </c>
      <c r="H124" s="285">
        <v>148</v>
      </c>
      <c r="I124" s="286"/>
      <c r="J124" s="287">
        <f>ROUND(I124*H124,2)</f>
        <v>0</v>
      </c>
      <c r="K124" s="283" t="s">
        <v>19</v>
      </c>
      <c r="L124" s="288"/>
      <c r="M124" s="289" t="s">
        <v>19</v>
      </c>
      <c r="N124" s="290" t="s">
        <v>43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298</v>
      </c>
      <c r="AT124" s="227" t="s">
        <v>412</v>
      </c>
      <c r="AU124" s="227" t="s">
        <v>81</v>
      </c>
      <c r="AY124" s="20" t="s">
        <v>215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223</v>
      </c>
      <c r="BM124" s="227" t="s">
        <v>8</v>
      </c>
    </row>
    <row r="125" s="2" customFormat="1" ht="16.5" customHeight="1">
      <c r="A125" s="41"/>
      <c r="B125" s="42"/>
      <c r="C125" s="281" t="s">
        <v>292</v>
      </c>
      <c r="D125" s="281" t="s">
        <v>412</v>
      </c>
      <c r="E125" s="282" t="s">
        <v>1065</v>
      </c>
      <c r="F125" s="283" t="s">
        <v>1066</v>
      </c>
      <c r="G125" s="284" t="s">
        <v>259</v>
      </c>
      <c r="H125" s="285">
        <v>12</v>
      </c>
      <c r="I125" s="286"/>
      <c r="J125" s="287">
        <f>ROUND(I125*H125,2)</f>
        <v>0</v>
      </c>
      <c r="K125" s="283" t="s">
        <v>19</v>
      </c>
      <c r="L125" s="288"/>
      <c r="M125" s="289" t="s">
        <v>19</v>
      </c>
      <c r="N125" s="290" t="s">
        <v>43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298</v>
      </c>
      <c r="AT125" s="227" t="s">
        <v>412</v>
      </c>
      <c r="AU125" s="227" t="s">
        <v>81</v>
      </c>
      <c r="AY125" s="20" t="s">
        <v>215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223</v>
      </c>
      <c r="BM125" s="227" t="s">
        <v>337</v>
      </c>
    </row>
    <row r="126" s="2" customFormat="1" ht="16.5" customHeight="1">
      <c r="A126" s="41"/>
      <c r="B126" s="42"/>
      <c r="C126" s="281" t="s">
        <v>298</v>
      </c>
      <c r="D126" s="281" t="s">
        <v>412</v>
      </c>
      <c r="E126" s="282" t="s">
        <v>1067</v>
      </c>
      <c r="F126" s="283" t="s">
        <v>1068</v>
      </c>
      <c r="G126" s="284" t="s">
        <v>692</v>
      </c>
      <c r="H126" s="285">
        <v>24</v>
      </c>
      <c r="I126" s="286"/>
      <c r="J126" s="287">
        <f>ROUND(I126*H126,2)</f>
        <v>0</v>
      </c>
      <c r="K126" s="283" t="s">
        <v>19</v>
      </c>
      <c r="L126" s="288"/>
      <c r="M126" s="289" t="s">
        <v>19</v>
      </c>
      <c r="N126" s="290" t="s">
        <v>43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298</v>
      </c>
      <c r="AT126" s="227" t="s">
        <v>412</v>
      </c>
      <c r="AU126" s="227" t="s">
        <v>81</v>
      </c>
      <c r="AY126" s="20" t="s">
        <v>215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223</v>
      </c>
      <c r="BM126" s="227" t="s">
        <v>306</v>
      </c>
    </row>
    <row r="127" s="2" customFormat="1" ht="16.5" customHeight="1">
      <c r="A127" s="41"/>
      <c r="B127" s="42"/>
      <c r="C127" s="281" t="s">
        <v>308</v>
      </c>
      <c r="D127" s="281" t="s">
        <v>412</v>
      </c>
      <c r="E127" s="282" t="s">
        <v>1069</v>
      </c>
      <c r="F127" s="283" t="s">
        <v>1070</v>
      </c>
      <c r="G127" s="284" t="s">
        <v>692</v>
      </c>
      <c r="H127" s="285">
        <v>7</v>
      </c>
      <c r="I127" s="286"/>
      <c r="J127" s="287">
        <f>ROUND(I127*H127,2)</f>
        <v>0</v>
      </c>
      <c r="K127" s="283" t="s">
        <v>19</v>
      </c>
      <c r="L127" s="288"/>
      <c r="M127" s="289" t="s">
        <v>19</v>
      </c>
      <c r="N127" s="290" t="s">
        <v>43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298</v>
      </c>
      <c r="AT127" s="227" t="s">
        <v>412</v>
      </c>
      <c r="AU127" s="227" t="s">
        <v>81</v>
      </c>
      <c r="AY127" s="20" t="s">
        <v>215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223</v>
      </c>
      <c r="BM127" s="227" t="s">
        <v>360</v>
      </c>
    </row>
    <row r="128" s="12" customFormat="1" ht="22.8" customHeight="1">
      <c r="A128" s="12"/>
      <c r="B128" s="200"/>
      <c r="C128" s="201"/>
      <c r="D128" s="202" t="s">
        <v>71</v>
      </c>
      <c r="E128" s="214" t="s">
        <v>1071</v>
      </c>
      <c r="F128" s="214" t="s">
        <v>1072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SUM(P129:P134)</f>
        <v>0</v>
      </c>
      <c r="Q128" s="208"/>
      <c r="R128" s="209">
        <f>SUM(R129:R134)</f>
        <v>0</v>
      </c>
      <c r="S128" s="208"/>
      <c r="T128" s="210">
        <f>SUM(T129:T134)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79</v>
      </c>
      <c r="AT128" s="212" t="s">
        <v>71</v>
      </c>
      <c r="AU128" s="212" t="s">
        <v>79</v>
      </c>
      <c r="AY128" s="211" t="s">
        <v>215</v>
      </c>
      <c r="BK128" s="213">
        <f>SUM(BK129:BK134)</f>
        <v>0</v>
      </c>
    </row>
    <row r="129" s="2" customFormat="1" ht="55.5" customHeight="1">
      <c r="A129" s="41"/>
      <c r="B129" s="42"/>
      <c r="C129" s="281" t="s">
        <v>313</v>
      </c>
      <c r="D129" s="281" t="s">
        <v>412</v>
      </c>
      <c r="E129" s="282" t="s">
        <v>1073</v>
      </c>
      <c r="F129" s="283" t="s">
        <v>1074</v>
      </c>
      <c r="G129" s="284" t="s">
        <v>692</v>
      </c>
      <c r="H129" s="285">
        <v>2</v>
      </c>
      <c r="I129" s="286"/>
      <c r="J129" s="287">
        <f>ROUND(I129*H129,2)</f>
        <v>0</v>
      </c>
      <c r="K129" s="283" t="s">
        <v>19</v>
      </c>
      <c r="L129" s="288"/>
      <c r="M129" s="289" t="s">
        <v>19</v>
      </c>
      <c r="N129" s="290" t="s">
        <v>43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298</v>
      </c>
      <c r="AT129" s="227" t="s">
        <v>412</v>
      </c>
      <c r="AU129" s="227" t="s">
        <v>81</v>
      </c>
      <c r="AY129" s="20" t="s">
        <v>215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223</v>
      </c>
      <c r="BM129" s="227" t="s">
        <v>376</v>
      </c>
    </row>
    <row r="130" s="2" customFormat="1" ht="55.5" customHeight="1">
      <c r="A130" s="41"/>
      <c r="B130" s="42"/>
      <c r="C130" s="281" t="s">
        <v>216</v>
      </c>
      <c r="D130" s="281" t="s">
        <v>412</v>
      </c>
      <c r="E130" s="282" t="s">
        <v>1075</v>
      </c>
      <c r="F130" s="283" t="s">
        <v>1076</v>
      </c>
      <c r="G130" s="284" t="s">
        <v>692</v>
      </c>
      <c r="H130" s="285">
        <v>2</v>
      </c>
      <c r="I130" s="286"/>
      <c r="J130" s="287">
        <f>ROUND(I130*H130,2)</f>
        <v>0</v>
      </c>
      <c r="K130" s="283" t="s">
        <v>19</v>
      </c>
      <c r="L130" s="288"/>
      <c r="M130" s="289" t="s">
        <v>19</v>
      </c>
      <c r="N130" s="290" t="s">
        <v>43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298</v>
      </c>
      <c r="AT130" s="227" t="s">
        <v>412</v>
      </c>
      <c r="AU130" s="227" t="s">
        <v>81</v>
      </c>
      <c r="AY130" s="20" t="s">
        <v>215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223</v>
      </c>
      <c r="BM130" s="227" t="s">
        <v>596</v>
      </c>
    </row>
    <row r="131" s="2" customFormat="1" ht="62.7" customHeight="1">
      <c r="A131" s="41"/>
      <c r="B131" s="42"/>
      <c r="C131" s="281" t="s">
        <v>8</v>
      </c>
      <c r="D131" s="281" t="s">
        <v>412</v>
      </c>
      <c r="E131" s="282" t="s">
        <v>1077</v>
      </c>
      <c r="F131" s="283" t="s">
        <v>1078</v>
      </c>
      <c r="G131" s="284" t="s">
        <v>692</v>
      </c>
      <c r="H131" s="285">
        <v>1</v>
      </c>
      <c r="I131" s="286"/>
      <c r="J131" s="287">
        <f>ROUND(I131*H131,2)</f>
        <v>0</v>
      </c>
      <c r="K131" s="283" t="s">
        <v>19</v>
      </c>
      <c r="L131" s="288"/>
      <c r="M131" s="289" t="s">
        <v>19</v>
      </c>
      <c r="N131" s="290" t="s">
        <v>43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298</v>
      </c>
      <c r="AT131" s="227" t="s">
        <v>412</v>
      </c>
      <c r="AU131" s="227" t="s">
        <v>81</v>
      </c>
      <c r="AY131" s="20" t="s">
        <v>215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223</v>
      </c>
      <c r="BM131" s="227" t="s">
        <v>449</v>
      </c>
    </row>
    <row r="132" s="2" customFormat="1" ht="44.25" customHeight="1">
      <c r="A132" s="41"/>
      <c r="B132" s="42"/>
      <c r="C132" s="281" t="s">
        <v>328</v>
      </c>
      <c r="D132" s="281" t="s">
        <v>412</v>
      </c>
      <c r="E132" s="282" t="s">
        <v>1079</v>
      </c>
      <c r="F132" s="283" t="s">
        <v>1080</v>
      </c>
      <c r="G132" s="284" t="s">
        <v>692</v>
      </c>
      <c r="H132" s="285">
        <v>1</v>
      </c>
      <c r="I132" s="286"/>
      <c r="J132" s="287">
        <f>ROUND(I132*H132,2)</f>
        <v>0</v>
      </c>
      <c r="K132" s="283" t="s">
        <v>19</v>
      </c>
      <c r="L132" s="288"/>
      <c r="M132" s="289" t="s">
        <v>19</v>
      </c>
      <c r="N132" s="290" t="s">
        <v>43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298</v>
      </c>
      <c r="AT132" s="227" t="s">
        <v>412</v>
      </c>
      <c r="AU132" s="227" t="s">
        <v>81</v>
      </c>
      <c r="AY132" s="20" t="s">
        <v>215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223</v>
      </c>
      <c r="BM132" s="227" t="s">
        <v>459</v>
      </c>
    </row>
    <row r="133" s="2" customFormat="1" ht="49.05" customHeight="1">
      <c r="A133" s="41"/>
      <c r="B133" s="42"/>
      <c r="C133" s="281" t="s">
        <v>337</v>
      </c>
      <c r="D133" s="281" t="s">
        <v>412</v>
      </c>
      <c r="E133" s="282" t="s">
        <v>1081</v>
      </c>
      <c r="F133" s="283" t="s">
        <v>1082</v>
      </c>
      <c r="G133" s="284" t="s">
        <v>692</v>
      </c>
      <c r="H133" s="285">
        <v>1</v>
      </c>
      <c r="I133" s="286"/>
      <c r="J133" s="287">
        <f>ROUND(I133*H133,2)</f>
        <v>0</v>
      </c>
      <c r="K133" s="283" t="s">
        <v>19</v>
      </c>
      <c r="L133" s="288"/>
      <c r="M133" s="289" t="s">
        <v>19</v>
      </c>
      <c r="N133" s="290" t="s">
        <v>43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298</v>
      </c>
      <c r="AT133" s="227" t="s">
        <v>412</v>
      </c>
      <c r="AU133" s="227" t="s">
        <v>81</v>
      </c>
      <c r="AY133" s="20" t="s">
        <v>215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223</v>
      </c>
      <c r="BM133" s="227" t="s">
        <v>340</v>
      </c>
    </row>
    <row r="134" s="2" customFormat="1" ht="21.75" customHeight="1">
      <c r="A134" s="41"/>
      <c r="B134" s="42"/>
      <c r="C134" s="281" t="s">
        <v>342</v>
      </c>
      <c r="D134" s="281" t="s">
        <v>412</v>
      </c>
      <c r="E134" s="282" t="s">
        <v>1083</v>
      </c>
      <c r="F134" s="283" t="s">
        <v>1084</v>
      </c>
      <c r="G134" s="284" t="s">
        <v>692</v>
      </c>
      <c r="H134" s="285">
        <v>7</v>
      </c>
      <c r="I134" s="286"/>
      <c r="J134" s="287">
        <f>ROUND(I134*H134,2)</f>
        <v>0</v>
      </c>
      <c r="K134" s="283" t="s">
        <v>19</v>
      </c>
      <c r="L134" s="288"/>
      <c r="M134" s="289" t="s">
        <v>19</v>
      </c>
      <c r="N134" s="290" t="s">
        <v>43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298</v>
      </c>
      <c r="AT134" s="227" t="s">
        <v>412</v>
      </c>
      <c r="AU134" s="227" t="s">
        <v>81</v>
      </c>
      <c r="AY134" s="20" t="s">
        <v>215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223</v>
      </c>
      <c r="BM134" s="227" t="s">
        <v>345</v>
      </c>
    </row>
    <row r="135" s="12" customFormat="1" ht="22.8" customHeight="1">
      <c r="A135" s="12"/>
      <c r="B135" s="200"/>
      <c r="C135" s="201"/>
      <c r="D135" s="202" t="s">
        <v>71</v>
      </c>
      <c r="E135" s="214" t="s">
        <v>1085</v>
      </c>
      <c r="F135" s="214" t="s">
        <v>1086</v>
      </c>
      <c r="G135" s="201"/>
      <c r="H135" s="201"/>
      <c r="I135" s="204"/>
      <c r="J135" s="215">
        <f>BK135</f>
        <v>0</v>
      </c>
      <c r="K135" s="201"/>
      <c r="L135" s="206"/>
      <c r="M135" s="207"/>
      <c r="N135" s="208"/>
      <c r="O135" s="208"/>
      <c r="P135" s="209">
        <f>SUM(P136:P138)</f>
        <v>0</v>
      </c>
      <c r="Q135" s="208"/>
      <c r="R135" s="209">
        <f>SUM(R136:R138)</f>
        <v>0</v>
      </c>
      <c r="S135" s="208"/>
      <c r="T135" s="210">
        <f>SUM(T136:T138)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1" t="s">
        <v>79</v>
      </c>
      <c r="AT135" s="212" t="s">
        <v>71</v>
      </c>
      <c r="AU135" s="212" t="s">
        <v>79</v>
      </c>
      <c r="AY135" s="211" t="s">
        <v>215</v>
      </c>
      <c r="BK135" s="213">
        <f>SUM(BK136:BK138)</f>
        <v>0</v>
      </c>
    </row>
    <row r="136" s="2" customFormat="1" ht="33" customHeight="1">
      <c r="A136" s="41"/>
      <c r="B136" s="42"/>
      <c r="C136" s="281" t="s">
        <v>306</v>
      </c>
      <c r="D136" s="281" t="s">
        <v>412</v>
      </c>
      <c r="E136" s="282" t="s">
        <v>1087</v>
      </c>
      <c r="F136" s="283" t="s">
        <v>1088</v>
      </c>
      <c r="G136" s="284" t="s">
        <v>692</v>
      </c>
      <c r="H136" s="285">
        <v>5</v>
      </c>
      <c r="I136" s="286"/>
      <c r="J136" s="287">
        <f>ROUND(I136*H136,2)</f>
        <v>0</v>
      </c>
      <c r="K136" s="283" t="s">
        <v>19</v>
      </c>
      <c r="L136" s="288"/>
      <c r="M136" s="289" t="s">
        <v>19</v>
      </c>
      <c r="N136" s="290" t="s">
        <v>43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298</v>
      </c>
      <c r="AT136" s="227" t="s">
        <v>412</v>
      </c>
      <c r="AU136" s="227" t="s">
        <v>81</v>
      </c>
      <c r="AY136" s="20" t="s">
        <v>215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223</v>
      </c>
      <c r="BM136" s="227" t="s">
        <v>350</v>
      </c>
    </row>
    <row r="137" s="2" customFormat="1" ht="37.8" customHeight="1">
      <c r="A137" s="41"/>
      <c r="B137" s="42"/>
      <c r="C137" s="281" t="s">
        <v>322</v>
      </c>
      <c r="D137" s="281" t="s">
        <v>412</v>
      </c>
      <c r="E137" s="282" t="s">
        <v>1089</v>
      </c>
      <c r="F137" s="283" t="s">
        <v>1090</v>
      </c>
      <c r="G137" s="284" t="s">
        <v>692</v>
      </c>
      <c r="H137" s="285">
        <v>1</v>
      </c>
      <c r="I137" s="286"/>
      <c r="J137" s="287">
        <f>ROUND(I137*H137,2)</f>
        <v>0</v>
      </c>
      <c r="K137" s="283" t="s">
        <v>19</v>
      </c>
      <c r="L137" s="288"/>
      <c r="M137" s="289" t="s">
        <v>19</v>
      </c>
      <c r="N137" s="290" t="s">
        <v>43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298</v>
      </c>
      <c r="AT137" s="227" t="s">
        <v>412</v>
      </c>
      <c r="AU137" s="227" t="s">
        <v>81</v>
      </c>
      <c r="AY137" s="20" t="s">
        <v>215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223</v>
      </c>
      <c r="BM137" s="227" t="s">
        <v>354</v>
      </c>
    </row>
    <row r="138" s="2" customFormat="1" ht="37.8" customHeight="1">
      <c r="A138" s="41"/>
      <c r="B138" s="42"/>
      <c r="C138" s="281" t="s">
        <v>360</v>
      </c>
      <c r="D138" s="281" t="s">
        <v>412</v>
      </c>
      <c r="E138" s="282" t="s">
        <v>1091</v>
      </c>
      <c r="F138" s="283" t="s">
        <v>1092</v>
      </c>
      <c r="G138" s="284" t="s">
        <v>692</v>
      </c>
      <c r="H138" s="285">
        <v>1</v>
      </c>
      <c r="I138" s="286"/>
      <c r="J138" s="287">
        <f>ROUND(I138*H138,2)</f>
        <v>0</v>
      </c>
      <c r="K138" s="283" t="s">
        <v>19</v>
      </c>
      <c r="L138" s="288"/>
      <c r="M138" s="289" t="s">
        <v>19</v>
      </c>
      <c r="N138" s="290" t="s">
        <v>43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298</v>
      </c>
      <c r="AT138" s="227" t="s">
        <v>412</v>
      </c>
      <c r="AU138" s="227" t="s">
        <v>81</v>
      </c>
      <c r="AY138" s="20" t="s">
        <v>215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223</v>
      </c>
      <c r="BM138" s="227" t="s">
        <v>487</v>
      </c>
    </row>
    <row r="139" s="12" customFormat="1" ht="22.8" customHeight="1">
      <c r="A139" s="12"/>
      <c r="B139" s="200"/>
      <c r="C139" s="201"/>
      <c r="D139" s="202" t="s">
        <v>71</v>
      </c>
      <c r="E139" s="214" t="s">
        <v>1093</v>
      </c>
      <c r="F139" s="214" t="s">
        <v>1094</v>
      </c>
      <c r="G139" s="201"/>
      <c r="H139" s="201"/>
      <c r="I139" s="204"/>
      <c r="J139" s="215">
        <f>BK139</f>
        <v>0</v>
      </c>
      <c r="K139" s="201"/>
      <c r="L139" s="206"/>
      <c r="M139" s="207"/>
      <c r="N139" s="208"/>
      <c r="O139" s="208"/>
      <c r="P139" s="209">
        <f>SUM(P140:P141)</f>
        <v>0</v>
      </c>
      <c r="Q139" s="208"/>
      <c r="R139" s="209">
        <f>SUM(R140:R141)</f>
        <v>0</v>
      </c>
      <c r="S139" s="208"/>
      <c r="T139" s="210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1" t="s">
        <v>79</v>
      </c>
      <c r="AT139" s="212" t="s">
        <v>71</v>
      </c>
      <c r="AU139" s="212" t="s">
        <v>79</v>
      </c>
      <c r="AY139" s="211" t="s">
        <v>215</v>
      </c>
      <c r="BK139" s="213">
        <f>SUM(BK140:BK141)</f>
        <v>0</v>
      </c>
    </row>
    <row r="140" s="2" customFormat="1" ht="16.5" customHeight="1">
      <c r="A140" s="41"/>
      <c r="B140" s="42"/>
      <c r="C140" s="281" t="s">
        <v>368</v>
      </c>
      <c r="D140" s="281" t="s">
        <v>412</v>
      </c>
      <c r="E140" s="282" t="s">
        <v>1095</v>
      </c>
      <c r="F140" s="283" t="s">
        <v>1096</v>
      </c>
      <c r="G140" s="284" t="s">
        <v>692</v>
      </c>
      <c r="H140" s="285">
        <v>7</v>
      </c>
      <c r="I140" s="286"/>
      <c r="J140" s="287">
        <f>ROUND(I140*H140,2)</f>
        <v>0</v>
      </c>
      <c r="K140" s="283" t="s">
        <v>19</v>
      </c>
      <c r="L140" s="288"/>
      <c r="M140" s="289" t="s">
        <v>19</v>
      </c>
      <c r="N140" s="290" t="s">
        <v>43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298</v>
      </c>
      <c r="AT140" s="227" t="s">
        <v>412</v>
      </c>
      <c r="AU140" s="227" t="s">
        <v>81</v>
      </c>
      <c r="AY140" s="20" t="s">
        <v>215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223</v>
      </c>
      <c r="BM140" s="227" t="s">
        <v>498</v>
      </c>
    </row>
    <row r="141" s="2" customFormat="1" ht="16.5" customHeight="1">
      <c r="A141" s="41"/>
      <c r="B141" s="42"/>
      <c r="C141" s="281" t="s">
        <v>376</v>
      </c>
      <c r="D141" s="281" t="s">
        <v>412</v>
      </c>
      <c r="E141" s="282" t="s">
        <v>1097</v>
      </c>
      <c r="F141" s="283" t="s">
        <v>1098</v>
      </c>
      <c r="G141" s="284" t="s">
        <v>692</v>
      </c>
      <c r="H141" s="285">
        <v>7</v>
      </c>
      <c r="I141" s="286"/>
      <c r="J141" s="287">
        <f>ROUND(I141*H141,2)</f>
        <v>0</v>
      </c>
      <c r="K141" s="283" t="s">
        <v>19</v>
      </c>
      <c r="L141" s="288"/>
      <c r="M141" s="289" t="s">
        <v>19</v>
      </c>
      <c r="N141" s="290" t="s">
        <v>43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298</v>
      </c>
      <c r="AT141" s="227" t="s">
        <v>412</v>
      </c>
      <c r="AU141" s="227" t="s">
        <v>81</v>
      </c>
      <c r="AY141" s="20" t="s">
        <v>215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223</v>
      </c>
      <c r="BM141" s="227" t="s">
        <v>379</v>
      </c>
    </row>
    <row r="142" s="12" customFormat="1" ht="22.8" customHeight="1">
      <c r="A142" s="12"/>
      <c r="B142" s="200"/>
      <c r="C142" s="201"/>
      <c r="D142" s="202" t="s">
        <v>71</v>
      </c>
      <c r="E142" s="214" t="s">
        <v>1099</v>
      </c>
      <c r="F142" s="214" t="s">
        <v>1100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SUM(P143:P145)</f>
        <v>0</v>
      </c>
      <c r="Q142" s="208"/>
      <c r="R142" s="209">
        <f>SUM(R143:R145)</f>
        <v>0</v>
      </c>
      <c r="S142" s="208"/>
      <c r="T142" s="210">
        <f>SUM(T143:T145)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79</v>
      </c>
      <c r="AT142" s="212" t="s">
        <v>71</v>
      </c>
      <c r="AU142" s="212" t="s">
        <v>79</v>
      </c>
      <c r="AY142" s="211" t="s">
        <v>215</v>
      </c>
      <c r="BK142" s="213">
        <f>SUM(BK143:BK145)</f>
        <v>0</v>
      </c>
    </row>
    <row r="143" s="2" customFormat="1" ht="37.8" customHeight="1">
      <c r="A143" s="41"/>
      <c r="B143" s="42"/>
      <c r="C143" s="281" t="s">
        <v>7</v>
      </c>
      <c r="D143" s="281" t="s">
        <v>412</v>
      </c>
      <c r="E143" s="282" t="s">
        <v>1101</v>
      </c>
      <c r="F143" s="283" t="s">
        <v>1102</v>
      </c>
      <c r="G143" s="284" t="s">
        <v>692</v>
      </c>
      <c r="H143" s="285">
        <v>2</v>
      </c>
      <c r="I143" s="286"/>
      <c r="J143" s="287">
        <f>ROUND(I143*H143,2)</f>
        <v>0</v>
      </c>
      <c r="K143" s="283" t="s">
        <v>19</v>
      </c>
      <c r="L143" s="288"/>
      <c r="M143" s="289" t="s">
        <v>19</v>
      </c>
      <c r="N143" s="290" t="s">
        <v>43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298</v>
      </c>
      <c r="AT143" s="227" t="s">
        <v>412</v>
      </c>
      <c r="AU143" s="227" t="s">
        <v>81</v>
      </c>
      <c r="AY143" s="20" t="s">
        <v>215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223</v>
      </c>
      <c r="BM143" s="227" t="s">
        <v>525</v>
      </c>
    </row>
    <row r="144" s="2" customFormat="1" ht="37.8" customHeight="1">
      <c r="A144" s="41"/>
      <c r="B144" s="42"/>
      <c r="C144" s="281" t="s">
        <v>596</v>
      </c>
      <c r="D144" s="281" t="s">
        <v>412</v>
      </c>
      <c r="E144" s="282" t="s">
        <v>1103</v>
      </c>
      <c r="F144" s="283" t="s">
        <v>1104</v>
      </c>
      <c r="G144" s="284" t="s">
        <v>692</v>
      </c>
      <c r="H144" s="285">
        <v>5</v>
      </c>
      <c r="I144" s="286"/>
      <c r="J144" s="287">
        <f>ROUND(I144*H144,2)</f>
        <v>0</v>
      </c>
      <c r="K144" s="283" t="s">
        <v>19</v>
      </c>
      <c r="L144" s="288"/>
      <c r="M144" s="289" t="s">
        <v>19</v>
      </c>
      <c r="N144" s="290" t="s">
        <v>43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298</v>
      </c>
      <c r="AT144" s="227" t="s">
        <v>412</v>
      </c>
      <c r="AU144" s="227" t="s">
        <v>81</v>
      </c>
      <c r="AY144" s="20" t="s">
        <v>215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223</v>
      </c>
      <c r="BM144" s="227" t="s">
        <v>531</v>
      </c>
    </row>
    <row r="145" s="2" customFormat="1" ht="16.5" customHeight="1">
      <c r="A145" s="41"/>
      <c r="B145" s="42"/>
      <c r="C145" s="281" t="s">
        <v>442</v>
      </c>
      <c r="D145" s="281" t="s">
        <v>412</v>
      </c>
      <c r="E145" s="282" t="s">
        <v>1105</v>
      </c>
      <c r="F145" s="283" t="s">
        <v>1106</v>
      </c>
      <c r="G145" s="284" t="s">
        <v>692</v>
      </c>
      <c r="H145" s="285">
        <v>7</v>
      </c>
      <c r="I145" s="286"/>
      <c r="J145" s="287">
        <f>ROUND(I145*H145,2)</f>
        <v>0</v>
      </c>
      <c r="K145" s="283" t="s">
        <v>19</v>
      </c>
      <c r="L145" s="288"/>
      <c r="M145" s="289" t="s">
        <v>19</v>
      </c>
      <c r="N145" s="290" t="s">
        <v>43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298</v>
      </c>
      <c r="AT145" s="227" t="s">
        <v>412</v>
      </c>
      <c r="AU145" s="227" t="s">
        <v>81</v>
      </c>
      <c r="AY145" s="20" t="s">
        <v>215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223</v>
      </c>
      <c r="BM145" s="227" t="s">
        <v>443</v>
      </c>
    </row>
    <row r="146" s="12" customFormat="1" ht="22.8" customHeight="1">
      <c r="A146" s="12"/>
      <c r="B146" s="200"/>
      <c r="C146" s="201"/>
      <c r="D146" s="202" t="s">
        <v>71</v>
      </c>
      <c r="E146" s="214" t="s">
        <v>1107</v>
      </c>
      <c r="F146" s="214" t="s">
        <v>1108</v>
      </c>
      <c r="G146" s="201"/>
      <c r="H146" s="201"/>
      <c r="I146" s="204"/>
      <c r="J146" s="215">
        <f>BK146</f>
        <v>0</v>
      </c>
      <c r="K146" s="201"/>
      <c r="L146" s="206"/>
      <c r="M146" s="207"/>
      <c r="N146" s="208"/>
      <c r="O146" s="208"/>
      <c r="P146" s="209">
        <f>P147</f>
        <v>0</v>
      </c>
      <c r="Q146" s="208"/>
      <c r="R146" s="209">
        <f>R147</f>
        <v>0</v>
      </c>
      <c r="S146" s="208"/>
      <c r="T146" s="21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1" t="s">
        <v>79</v>
      </c>
      <c r="AT146" s="212" t="s">
        <v>71</v>
      </c>
      <c r="AU146" s="212" t="s">
        <v>79</v>
      </c>
      <c r="AY146" s="211" t="s">
        <v>215</v>
      </c>
      <c r="BK146" s="213">
        <f>BK147</f>
        <v>0</v>
      </c>
    </row>
    <row r="147" s="2" customFormat="1" ht="37.8" customHeight="1">
      <c r="A147" s="41"/>
      <c r="B147" s="42"/>
      <c r="C147" s="281" t="s">
        <v>449</v>
      </c>
      <c r="D147" s="281" t="s">
        <v>412</v>
      </c>
      <c r="E147" s="282" t="s">
        <v>1109</v>
      </c>
      <c r="F147" s="283" t="s">
        <v>1110</v>
      </c>
      <c r="G147" s="284" t="s">
        <v>692</v>
      </c>
      <c r="H147" s="285">
        <v>2</v>
      </c>
      <c r="I147" s="286"/>
      <c r="J147" s="287">
        <f>ROUND(I147*H147,2)</f>
        <v>0</v>
      </c>
      <c r="K147" s="283" t="s">
        <v>19</v>
      </c>
      <c r="L147" s="288"/>
      <c r="M147" s="289" t="s">
        <v>19</v>
      </c>
      <c r="N147" s="290" t="s">
        <v>43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298</v>
      </c>
      <c r="AT147" s="227" t="s">
        <v>412</v>
      </c>
      <c r="AU147" s="227" t="s">
        <v>81</v>
      </c>
      <c r="AY147" s="20" t="s">
        <v>215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223</v>
      </c>
      <c r="BM147" s="227" t="s">
        <v>452</v>
      </c>
    </row>
    <row r="148" s="12" customFormat="1" ht="22.8" customHeight="1">
      <c r="A148" s="12"/>
      <c r="B148" s="200"/>
      <c r="C148" s="201"/>
      <c r="D148" s="202" t="s">
        <v>71</v>
      </c>
      <c r="E148" s="214" t="s">
        <v>1111</v>
      </c>
      <c r="F148" s="214" t="s">
        <v>1112</v>
      </c>
      <c r="G148" s="201"/>
      <c r="H148" s="201"/>
      <c r="I148" s="204"/>
      <c r="J148" s="215">
        <f>BK148</f>
        <v>0</v>
      </c>
      <c r="K148" s="201"/>
      <c r="L148" s="206"/>
      <c r="M148" s="207"/>
      <c r="N148" s="208"/>
      <c r="O148" s="208"/>
      <c r="P148" s="209">
        <f>SUM(P149:P153)</f>
        <v>0</v>
      </c>
      <c r="Q148" s="208"/>
      <c r="R148" s="209">
        <f>SUM(R149:R153)</f>
        <v>0</v>
      </c>
      <c r="S148" s="208"/>
      <c r="T148" s="210">
        <f>SUM(T149:T153)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79</v>
      </c>
      <c r="AT148" s="212" t="s">
        <v>71</v>
      </c>
      <c r="AU148" s="212" t="s">
        <v>79</v>
      </c>
      <c r="AY148" s="211" t="s">
        <v>215</v>
      </c>
      <c r="BK148" s="213">
        <f>SUM(BK149:BK153)</f>
        <v>0</v>
      </c>
    </row>
    <row r="149" s="2" customFormat="1" ht="24.15" customHeight="1">
      <c r="A149" s="41"/>
      <c r="B149" s="42"/>
      <c r="C149" s="281" t="s">
        <v>454</v>
      </c>
      <c r="D149" s="281" t="s">
        <v>412</v>
      </c>
      <c r="E149" s="282" t="s">
        <v>1113</v>
      </c>
      <c r="F149" s="283" t="s">
        <v>1114</v>
      </c>
      <c r="G149" s="284" t="s">
        <v>259</v>
      </c>
      <c r="H149" s="285">
        <v>132</v>
      </c>
      <c r="I149" s="286"/>
      <c r="J149" s="287">
        <f>ROUND(I149*H149,2)</f>
        <v>0</v>
      </c>
      <c r="K149" s="283" t="s">
        <v>1115</v>
      </c>
      <c r="L149" s="288"/>
      <c r="M149" s="289" t="s">
        <v>19</v>
      </c>
      <c r="N149" s="290" t="s">
        <v>43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298</v>
      </c>
      <c r="AT149" s="227" t="s">
        <v>412</v>
      </c>
      <c r="AU149" s="227" t="s">
        <v>81</v>
      </c>
      <c r="AY149" s="20" t="s">
        <v>215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223</v>
      </c>
      <c r="BM149" s="227" t="s">
        <v>457</v>
      </c>
    </row>
    <row r="150" s="2" customFormat="1" ht="24.15" customHeight="1">
      <c r="A150" s="41"/>
      <c r="B150" s="42"/>
      <c r="C150" s="281" t="s">
        <v>459</v>
      </c>
      <c r="D150" s="281" t="s">
        <v>412</v>
      </c>
      <c r="E150" s="282" t="s">
        <v>1116</v>
      </c>
      <c r="F150" s="283" t="s">
        <v>1117</v>
      </c>
      <c r="G150" s="284" t="s">
        <v>259</v>
      </c>
      <c r="H150" s="285">
        <v>32</v>
      </c>
      <c r="I150" s="286"/>
      <c r="J150" s="287">
        <f>ROUND(I150*H150,2)</f>
        <v>0</v>
      </c>
      <c r="K150" s="283" t="s">
        <v>1115</v>
      </c>
      <c r="L150" s="288"/>
      <c r="M150" s="289" t="s">
        <v>19</v>
      </c>
      <c r="N150" s="290" t="s">
        <v>43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298</v>
      </c>
      <c r="AT150" s="227" t="s">
        <v>412</v>
      </c>
      <c r="AU150" s="227" t="s">
        <v>81</v>
      </c>
      <c r="AY150" s="20" t="s">
        <v>215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223</v>
      </c>
      <c r="BM150" s="227" t="s">
        <v>462</v>
      </c>
    </row>
    <row r="151" s="2" customFormat="1" ht="16.5" customHeight="1">
      <c r="A151" s="41"/>
      <c r="B151" s="42"/>
      <c r="C151" s="281" t="s">
        <v>465</v>
      </c>
      <c r="D151" s="281" t="s">
        <v>412</v>
      </c>
      <c r="E151" s="282" t="s">
        <v>1118</v>
      </c>
      <c r="F151" s="283" t="s">
        <v>1119</v>
      </c>
      <c r="G151" s="284" t="s">
        <v>259</v>
      </c>
      <c r="H151" s="285">
        <v>150</v>
      </c>
      <c r="I151" s="286"/>
      <c r="J151" s="287">
        <f>ROUND(I151*H151,2)</f>
        <v>0</v>
      </c>
      <c r="K151" s="283" t="s">
        <v>1115</v>
      </c>
      <c r="L151" s="288"/>
      <c r="M151" s="289" t="s">
        <v>19</v>
      </c>
      <c r="N151" s="290" t="s">
        <v>43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298</v>
      </c>
      <c r="AT151" s="227" t="s">
        <v>412</v>
      </c>
      <c r="AU151" s="227" t="s">
        <v>81</v>
      </c>
      <c r="AY151" s="20" t="s">
        <v>215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223</v>
      </c>
      <c r="BM151" s="227" t="s">
        <v>466</v>
      </c>
    </row>
    <row r="152" s="2" customFormat="1" ht="16.5" customHeight="1">
      <c r="A152" s="41"/>
      <c r="B152" s="42"/>
      <c r="C152" s="281" t="s">
        <v>340</v>
      </c>
      <c r="D152" s="281" t="s">
        <v>412</v>
      </c>
      <c r="E152" s="282" t="s">
        <v>1120</v>
      </c>
      <c r="F152" s="283" t="s">
        <v>1121</v>
      </c>
      <c r="G152" s="284" t="s">
        <v>692</v>
      </c>
      <c r="H152" s="285">
        <v>1</v>
      </c>
      <c r="I152" s="286"/>
      <c r="J152" s="287">
        <f>ROUND(I152*H152,2)</f>
        <v>0</v>
      </c>
      <c r="K152" s="283" t="s">
        <v>19</v>
      </c>
      <c r="L152" s="288"/>
      <c r="M152" s="289" t="s">
        <v>19</v>
      </c>
      <c r="N152" s="290" t="s">
        <v>43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298</v>
      </c>
      <c r="AT152" s="227" t="s">
        <v>412</v>
      </c>
      <c r="AU152" s="227" t="s">
        <v>81</v>
      </c>
      <c r="AY152" s="20" t="s">
        <v>215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223</v>
      </c>
      <c r="BM152" s="227" t="s">
        <v>746</v>
      </c>
    </row>
    <row r="153" s="2" customFormat="1" ht="16.5" customHeight="1">
      <c r="A153" s="41"/>
      <c r="B153" s="42"/>
      <c r="C153" s="281" t="s">
        <v>947</v>
      </c>
      <c r="D153" s="281" t="s">
        <v>412</v>
      </c>
      <c r="E153" s="282" t="s">
        <v>1122</v>
      </c>
      <c r="F153" s="283" t="s">
        <v>1123</v>
      </c>
      <c r="G153" s="284" t="s">
        <v>278</v>
      </c>
      <c r="H153" s="285">
        <v>0.22400000000000001</v>
      </c>
      <c r="I153" s="286"/>
      <c r="J153" s="287">
        <f>ROUND(I153*H153,2)</f>
        <v>0</v>
      </c>
      <c r="K153" s="283" t="s">
        <v>19</v>
      </c>
      <c r="L153" s="288"/>
      <c r="M153" s="289" t="s">
        <v>19</v>
      </c>
      <c r="N153" s="290" t="s">
        <v>43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298</v>
      </c>
      <c r="AT153" s="227" t="s">
        <v>412</v>
      </c>
      <c r="AU153" s="227" t="s">
        <v>81</v>
      </c>
      <c r="AY153" s="20" t="s">
        <v>215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223</v>
      </c>
      <c r="BM153" s="227" t="s">
        <v>948</v>
      </c>
    </row>
    <row r="154" s="12" customFormat="1" ht="22.8" customHeight="1">
      <c r="A154" s="12"/>
      <c r="B154" s="200"/>
      <c r="C154" s="201"/>
      <c r="D154" s="202" t="s">
        <v>71</v>
      </c>
      <c r="E154" s="214" t="s">
        <v>1124</v>
      </c>
      <c r="F154" s="214" t="s">
        <v>1125</v>
      </c>
      <c r="G154" s="201"/>
      <c r="H154" s="201"/>
      <c r="I154" s="204"/>
      <c r="J154" s="215">
        <f>BK154</f>
        <v>0</v>
      </c>
      <c r="K154" s="201"/>
      <c r="L154" s="206"/>
      <c r="M154" s="207"/>
      <c r="N154" s="208"/>
      <c r="O154" s="208"/>
      <c r="P154" s="209">
        <f>P155</f>
        <v>0</v>
      </c>
      <c r="Q154" s="208"/>
      <c r="R154" s="209">
        <f>R155</f>
        <v>0</v>
      </c>
      <c r="S154" s="208"/>
      <c r="T154" s="21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1" t="s">
        <v>79</v>
      </c>
      <c r="AT154" s="212" t="s">
        <v>71</v>
      </c>
      <c r="AU154" s="212" t="s">
        <v>79</v>
      </c>
      <c r="AY154" s="211" t="s">
        <v>215</v>
      </c>
      <c r="BK154" s="213">
        <f>BK155</f>
        <v>0</v>
      </c>
    </row>
    <row r="155" s="2" customFormat="1" ht="76.35" customHeight="1">
      <c r="A155" s="41"/>
      <c r="B155" s="42"/>
      <c r="C155" s="281" t="s">
        <v>345</v>
      </c>
      <c r="D155" s="281" t="s">
        <v>412</v>
      </c>
      <c r="E155" s="282" t="s">
        <v>1126</v>
      </c>
      <c r="F155" s="283" t="s">
        <v>1127</v>
      </c>
      <c r="G155" s="284" t="s">
        <v>692</v>
      </c>
      <c r="H155" s="285">
        <v>1</v>
      </c>
      <c r="I155" s="286"/>
      <c r="J155" s="287">
        <f>ROUND(I155*H155,2)</f>
        <v>0</v>
      </c>
      <c r="K155" s="283" t="s">
        <v>19</v>
      </c>
      <c r="L155" s="288"/>
      <c r="M155" s="289" t="s">
        <v>19</v>
      </c>
      <c r="N155" s="290" t="s">
        <v>43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298</v>
      </c>
      <c r="AT155" s="227" t="s">
        <v>412</v>
      </c>
      <c r="AU155" s="227" t="s">
        <v>81</v>
      </c>
      <c r="AY155" s="20" t="s">
        <v>215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223</v>
      </c>
      <c r="BM155" s="227" t="s">
        <v>949</v>
      </c>
    </row>
    <row r="156" s="12" customFormat="1" ht="22.8" customHeight="1">
      <c r="A156" s="12"/>
      <c r="B156" s="200"/>
      <c r="C156" s="201"/>
      <c r="D156" s="202" t="s">
        <v>71</v>
      </c>
      <c r="E156" s="214" t="s">
        <v>1128</v>
      </c>
      <c r="F156" s="214" t="s">
        <v>1050</v>
      </c>
      <c r="G156" s="201"/>
      <c r="H156" s="201"/>
      <c r="I156" s="204"/>
      <c r="J156" s="215">
        <f>BK156</f>
        <v>0</v>
      </c>
      <c r="K156" s="201"/>
      <c r="L156" s="206"/>
      <c r="M156" s="207"/>
      <c r="N156" s="208"/>
      <c r="O156" s="208"/>
      <c r="P156" s="209">
        <f>SUM(P157:P164)</f>
        <v>0</v>
      </c>
      <c r="Q156" s="208"/>
      <c r="R156" s="209">
        <f>SUM(R157:R164)</f>
        <v>0</v>
      </c>
      <c r="S156" s="208"/>
      <c r="T156" s="210">
        <f>SUM(T157:T164)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1" t="s">
        <v>79</v>
      </c>
      <c r="AT156" s="212" t="s">
        <v>71</v>
      </c>
      <c r="AU156" s="212" t="s">
        <v>79</v>
      </c>
      <c r="AY156" s="211" t="s">
        <v>215</v>
      </c>
      <c r="BK156" s="213">
        <f>SUM(BK157:BK164)</f>
        <v>0</v>
      </c>
    </row>
    <row r="157" s="2" customFormat="1" ht="37.8" customHeight="1">
      <c r="A157" s="41"/>
      <c r="B157" s="42"/>
      <c r="C157" s="216" t="s">
        <v>951</v>
      </c>
      <c r="D157" s="216" t="s">
        <v>218</v>
      </c>
      <c r="E157" s="217" t="s">
        <v>1129</v>
      </c>
      <c r="F157" s="218" t="s">
        <v>1130</v>
      </c>
      <c r="G157" s="219" t="s">
        <v>259</v>
      </c>
      <c r="H157" s="220">
        <v>12</v>
      </c>
      <c r="I157" s="221"/>
      <c r="J157" s="222">
        <f>ROUND(I157*H157,2)</f>
        <v>0</v>
      </c>
      <c r="K157" s="218" t="s">
        <v>1115</v>
      </c>
      <c r="L157" s="47"/>
      <c r="M157" s="223" t="s">
        <v>19</v>
      </c>
      <c r="N157" s="224" t="s">
        <v>43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223</v>
      </c>
      <c r="AT157" s="227" t="s">
        <v>218</v>
      </c>
      <c r="AU157" s="227" t="s">
        <v>81</v>
      </c>
      <c r="AY157" s="20" t="s">
        <v>215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223</v>
      </c>
      <c r="BM157" s="227" t="s">
        <v>952</v>
      </c>
    </row>
    <row r="158" s="2" customFormat="1">
      <c r="A158" s="41"/>
      <c r="B158" s="42"/>
      <c r="C158" s="43"/>
      <c r="D158" s="229" t="s">
        <v>224</v>
      </c>
      <c r="E158" s="43"/>
      <c r="F158" s="230" t="s">
        <v>1131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224</v>
      </c>
      <c r="AU158" s="20" t="s">
        <v>81</v>
      </c>
    </row>
    <row r="159" s="2" customFormat="1" ht="49.05" customHeight="1">
      <c r="A159" s="41"/>
      <c r="B159" s="42"/>
      <c r="C159" s="216" t="s">
        <v>350</v>
      </c>
      <c r="D159" s="216" t="s">
        <v>218</v>
      </c>
      <c r="E159" s="217" t="s">
        <v>1132</v>
      </c>
      <c r="F159" s="218" t="s">
        <v>1133</v>
      </c>
      <c r="G159" s="219" t="s">
        <v>259</v>
      </c>
      <c r="H159" s="220">
        <v>123</v>
      </c>
      <c r="I159" s="221"/>
      <c r="J159" s="222">
        <f>ROUND(I159*H159,2)</f>
        <v>0</v>
      </c>
      <c r="K159" s="218" t="s">
        <v>1115</v>
      </c>
      <c r="L159" s="47"/>
      <c r="M159" s="223" t="s">
        <v>19</v>
      </c>
      <c r="N159" s="224" t="s">
        <v>43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223</v>
      </c>
      <c r="AT159" s="227" t="s">
        <v>218</v>
      </c>
      <c r="AU159" s="227" t="s">
        <v>81</v>
      </c>
      <c r="AY159" s="20" t="s">
        <v>215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223</v>
      </c>
      <c r="BM159" s="227" t="s">
        <v>955</v>
      </c>
    </row>
    <row r="160" s="2" customFormat="1">
      <c r="A160" s="41"/>
      <c r="B160" s="42"/>
      <c r="C160" s="43"/>
      <c r="D160" s="229" t="s">
        <v>224</v>
      </c>
      <c r="E160" s="43"/>
      <c r="F160" s="230" t="s">
        <v>1134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224</v>
      </c>
      <c r="AU160" s="20" t="s">
        <v>81</v>
      </c>
    </row>
    <row r="161" s="2" customFormat="1" ht="49.05" customHeight="1">
      <c r="A161" s="41"/>
      <c r="B161" s="42"/>
      <c r="C161" s="216" t="s">
        <v>470</v>
      </c>
      <c r="D161" s="216" t="s">
        <v>218</v>
      </c>
      <c r="E161" s="217" t="s">
        <v>1135</v>
      </c>
      <c r="F161" s="218" t="s">
        <v>1136</v>
      </c>
      <c r="G161" s="219" t="s">
        <v>259</v>
      </c>
      <c r="H161" s="220">
        <v>90</v>
      </c>
      <c r="I161" s="221"/>
      <c r="J161" s="222">
        <f>ROUND(I161*H161,2)</f>
        <v>0</v>
      </c>
      <c r="K161" s="218" t="s">
        <v>1115</v>
      </c>
      <c r="L161" s="47"/>
      <c r="M161" s="223" t="s">
        <v>19</v>
      </c>
      <c r="N161" s="224" t="s">
        <v>43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223</v>
      </c>
      <c r="AT161" s="227" t="s">
        <v>218</v>
      </c>
      <c r="AU161" s="227" t="s">
        <v>81</v>
      </c>
      <c r="AY161" s="20" t="s">
        <v>215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223</v>
      </c>
      <c r="BM161" s="227" t="s">
        <v>471</v>
      </c>
    </row>
    <row r="162" s="2" customFormat="1">
      <c r="A162" s="41"/>
      <c r="B162" s="42"/>
      <c r="C162" s="43"/>
      <c r="D162" s="229" t="s">
        <v>224</v>
      </c>
      <c r="E162" s="43"/>
      <c r="F162" s="230" t="s">
        <v>1137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224</v>
      </c>
      <c r="AU162" s="20" t="s">
        <v>81</v>
      </c>
    </row>
    <row r="163" s="2" customFormat="1" ht="55.5" customHeight="1">
      <c r="A163" s="41"/>
      <c r="B163" s="42"/>
      <c r="C163" s="216" t="s">
        <v>354</v>
      </c>
      <c r="D163" s="216" t="s">
        <v>218</v>
      </c>
      <c r="E163" s="217" t="s">
        <v>1138</v>
      </c>
      <c r="F163" s="218" t="s">
        <v>1139</v>
      </c>
      <c r="G163" s="219" t="s">
        <v>259</v>
      </c>
      <c r="H163" s="220">
        <v>52</v>
      </c>
      <c r="I163" s="221"/>
      <c r="J163" s="222">
        <f>ROUND(I163*H163,2)</f>
        <v>0</v>
      </c>
      <c r="K163" s="218" t="s">
        <v>1115</v>
      </c>
      <c r="L163" s="47"/>
      <c r="M163" s="223" t="s">
        <v>19</v>
      </c>
      <c r="N163" s="224" t="s">
        <v>43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223</v>
      </c>
      <c r="AT163" s="227" t="s">
        <v>218</v>
      </c>
      <c r="AU163" s="227" t="s">
        <v>81</v>
      </c>
      <c r="AY163" s="20" t="s">
        <v>215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223</v>
      </c>
      <c r="BM163" s="227" t="s">
        <v>478</v>
      </c>
    </row>
    <row r="164" s="2" customFormat="1">
      <c r="A164" s="41"/>
      <c r="B164" s="42"/>
      <c r="C164" s="43"/>
      <c r="D164" s="229" t="s">
        <v>224</v>
      </c>
      <c r="E164" s="43"/>
      <c r="F164" s="230" t="s">
        <v>1140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224</v>
      </c>
      <c r="AU164" s="20" t="s">
        <v>81</v>
      </c>
    </row>
    <row r="165" s="12" customFormat="1" ht="22.8" customHeight="1">
      <c r="A165" s="12"/>
      <c r="B165" s="200"/>
      <c r="C165" s="201"/>
      <c r="D165" s="202" t="s">
        <v>71</v>
      </c>
      <c r="E165" s="214" t="s">
        <v>1141</v>
      </c>
      <c r="F165" s="214" t="s">
        <v>1142</v>
      </c>
      <c r="G165" s="201"/>
      <c r="H165" s="201"/>
      <c r="I165" s="204"/>
      <c r="J165" s="215">
        <f>BK165</f>
        <v>0</v>
      </c>
      <c r="K165" s="201"/>
      <c r="L165" s="206"/>
      <c r="M165" s="207"/>
      <c r="N165" s="208"/>
      <c r="O165" s="208"/>
      <c r="P165" s="209">
        <f>SUM(P166:P173)</f>
        <v>0</v>
      </c>
      <c r="Q165" s="208"/>
      <c r="R165" s="209">
        <f>SUM(R166:R173)</f>
        <v>0</v>
      </c>
      <c r="S165" s="208"/>
      <c r="T165" s="210">
        <f>SUM(T166:T173)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1" t="s">
        <v>79</v>
      </c>
      <c r="AT165" s="212" t="s">
        <v>71</v>
      </c>
      <c r="AU165" s="212" t="s">
        <v>79</v>
      </c>
      <c r="AY165" s="211" t="s">
        <v>215</v>
      </c>
      <c r="BK165" s="213">
        <f>SUM(BK166:BK173)</f>
        <v>0</v>
      </c>
    </row>
    <row r="166" s="2" customFormat="1" ht="37.8" customHeight="1">
      <c r="A166" s="41"/>
      <c r="B166" s="42"/>
      <c r="C166" s="216" t="s">
        <v>481</v>
      </c>
      <c r="D166" s="216" t="s">
        <v>218</v>
      </c>
      <c r="E166" s="217" t="s">
        <v>1143</v>
      </c>
      <c r="F166" s="218" t="s">
        <v>1144</v>
      </c>
      <c r="G166" s="219" t="s">
        <v>692</v>
      </c>
      <c r="H166" s="220">
        <v>9</v>
      </c>
      <c r="I166" s="221"/>
      <c r="J166" s="222">
        <f>ROUND(I166*H166,2)</f>
        <v>0</v>
      </c>
      <c r="K166" s="218" t="s">
        <v>1115</v>
      </c>
      <c r="L166" s="47"/>
      <c r="M166" s="223" t="s">
        <v>19</v>
      </c>
      <c r="N166" s="224" t="s">
        <v>43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223</v>
      </c>
      <c r="AT166" s="227" t="s">
        <v>218</v>
      </c>
      <c r="AU166" s="227" t="s">
        <v>81</v>
      </c>
      <c r="AY166" s="20" t="s">
        <v>215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223</v>
      </c>
      <c r="BM166" s="227" t="s">
        <v>484</v>
      </c>
    </row>
    <row r="167" s="2" customFormat="1">
      <c r="A167" s="41"/>
      <c r="B167" s="42"/>
      <c r="C167" s="43"/>
      <c r="D167" s="229" t="s">
        <v>224</v>
      </c>
      <c r="E167" s="43"/>
      <c r="F167" s="230" t="s">
        <v>1145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224</v>
      </c>
      <c r="AU167" s="20" t="s">
        <v>81</v>
      </c>
    </row>
    <row r="168" s="2" customFormat="1" ht="37.8" customHeight="1">
      <c r="A168" s="41"/>
      <c r="B168" s="42"/>
      <c r="C168" s="216" t="s">
        <v>487</v>
      </c>
      <c r="D168" s="216" t="s">
        <v>218</v>
      </c>
      <c r="E168" s="217" t="s">
        <v>1146</v>
      </c>
      <c r="F168" s="218" t="s">
        <v>1147</v>
      </c>
      <c r="G168" s="219" t="s">
        <v>692</v>
      </c>
      <c r="H168" s="220">
        <v>12</v>
      </c>
      <c r="I168" s="221"/>
      <c r="J168" s="222">
        <f>ROUND(I168*H168,2)</f>
        <v>0</v>
      </c>
      <c r="K168" s="218" t="s">
        <v>1115</v>
      </c>
      <c r="L168" s="47"/>
      <c r="M168" s="223" t="s">
        <v>19</v>
      </c>
      <c r="N168" s="224" t="s">
        <v>43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223</v>
      </c>
      <c r="AT168" s="227" t="s">
        <v>218</v>
      </c>
      <c r="AU168" s="227" t="s">
        <v>81</v>
      </c>
      <c r="AY168" s="20" t="s">
        <v>215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223</v>
      </c>
      <c r="BM168" s="227" t="s">
        <v>490</v>
      </c>
    </row>
    <row r="169" s="2" customFormat="1">
      <c r="A169" s="41"/>
      <c r="B169" s="42"/>
      <c r="C169" s="43"/>
      <c r="D169" s="229" t="s">
        <v>224</v>
      </c>
      <c r="E169" s="43"/>
      <c r="F169" s="230" t="s">
        <v>1148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224</v>
      </c>
      <c r="AU169" s="20" t="s">
        <v>81</v>
      </c>
    </row>
    <row r="170" s="2" customFormat="1" ht="37.8" customHeight="1">
      <c r="A170" s="41"/>
      <c r="B170" s="42"/>
      <c r="C170" s="216" t="s">
        <v>493</v>
      </c>
      <c r="D170" s="216" t="s">
        <v>218</v>
      </c>
      <c r="E170" s="217" t="s">
        <v>1149</v>
      </c>
      <c r="F170" s="218" t="s">
        <v>1150</v>
      </c>
      <c r="G170" s="219" t="s">
        <v>692</v>
      </c>
      <c r="H170" s="220">
        <v>14</v>
      </c>
      <c r="I170" s="221"/>
      <c r="J170" s="222">
        <f>ROUND(I170*H170,2)</f>
        <v>0</v>
      </c>
      <c r="K170" s="218" t="s">
        <v>1115</v>
      </c>
      <c r="L170" s="47"/>
      <c r="M170" s="223" t="s">
        <v>19</v>
      </c>
      <c r="N170" s="224" t="s">
        <v>43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223</v>
      </c>
      <c r="AT170" s="227" t="s">
        <v>218</v>
      </c>
      <c r="AU170" s="227" t="s">
        <v>81</v>
      </c>
      <c r="AY170" s="20" t="s">
        <v>215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223</v>
      </c>
      <c r="BM170" s="227" t="s">
        <v>496</v>
      </c>
    </row>
    <row r="171" s="2" customFormat="1">
      <c r="A171" s="41"/>
      <c r="B171" s="42"/>
      <c r="C171" s="43"/>
      <c r="D171" s="229" t="s">
        <v>224</v>
      </c>
      <c r="E171" s="43"/>
      <c r="F171" s="230" t="s">
        <v>1151</v>
      </c>
      <c r="G171" s="43"/>
      <c r="H171" s="43"/>
      <c r="I171" s="231"/>
      <c r="J171" s="43"/>
      <c r="K171" s="43"/>
      <c r="L171" s="47"/>
      <c r="M171" s="232"/>
      <c r="N171" s="233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224</v>
      </c>
      <c r="AU171" s="20" t="s">
        <v>81</v>
      </c>
    </row>
    <row r="172" s="2" customFormat="1" ht="37.8" customHeight="1">
      <c r="A172" s="41"/>
      <c r="B172" s="42"/>
      <c r="C172" s="216" t="s">
        <v>498</v>
      </c>
      <c r="D172" s="216" t="s">
        <v>218</v>
      </c>
      <c r="E172" s="217" t="s">
        <v>1152</v>
      </c>
      <c r="F172" s="218" t="s">
        <v>1153</v>
      </c>
      <c r="G172" s="219" t="s">
        <v>692</v>
      </c>
      <c r="H172" s="220">
        <v>12</v>
      </c>
      <c r="I172" s="221"/>
      <c r="J172" s="222">
        <f>ROUND(I172*H172,2)</f>
        <v>0</v>
      </c>
      <c r="K172" s="218" t="s">
        <v>1115</v>
      </c>
      <c r="L172" s="47"/>
      <c r="M172" s="223" t="s">
        <v>19</v>
      </c>
      <c r="N172" s="224" t="s">
        <v>43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223</v>
      </c>
      <c r="AT172" s="227" t="s">
        <v>218</v>
      </c>
      <c r="AU172" s="227" t="s">
        <v>81</v>
      </c>
      <c r="AY172" s="20" t="s">
        <v>215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223</v>
      </c>
      <c r="BM172" s="227" t="s">
        <v>501</v>
      </c>
    </row>
    <row r="173" s="2" customFormat="1">
      <c r="A173" s="41"/>
      <c r="B173" s="42"/>
      <c r="C173" s="43"/>
      <c r="D173" s="229" t="s">
        <v>224</v>
      </c>
      <c r="E173" s="43"/>
      <c r="F173" s="230" t="s">
        <v>1154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224</v>
      </c>
      <c r="AU173" s="20" t="s">
        <v>81</v>
      </c>
    </row>
    <row r="174" s="12" customFormat="1" ht="22.8" customHeight="1">
      <c r="A174" s="12"/>
      <c r="B174" s="200"/>
      <c r="C174" s="201"/>
      <c r="D174" s="202" t="s">
        <v>71</v>
      </c>
      <c r="E174" s="214" t="s">
        <v>1155</v>
      </c>
      <c r="F174" s="214" t="s">
        <v>1062</v>
      </c>
      <c r="G174" s="201"/>
      <c r="H174" s="201"/>
      <c r="I174" s="204"/>
      <c r="J174" s="215">
        <f>BK174</f>
        <v>0</v>
      </c>
      <c r="K174" s="201"/>
      <c r="L174" s="206"/>
      <c r="M174" s="207"/>
      <c r="N174" s="208"/>
      <c r="O174" s="208"/>
      <c r="P174" s="209">
        <f>SUM(P175:P178)</f>
        <v>0</v>
      </c>
      <c r="Q174" s="208"/>
      <c r="R174" s="209">
        <f>SUM(R175:R178)</f>
        <v>0</v>
      </c>
      <c r="S174" s="208"/>
      <c r="T174" s="210">
        <f>SUM(T175:T178)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1" t="s">
        <v>79</v>
      </c>
      <c r="AT174" s="212" t="s">
        <v>71</v>
      </c>
      <c r="AU174" s="212" t="s">
        <v>79</v>
      </c>
      <c r="AY174" s="211" t="s">
        <v>215</v>
      </c>
      <c r="BK174" s="213">
        <f>SUM(BK175:BK178)</f>
        <v>0</v>
      </c>
    </row>
    <row r="175" s="2" customFormat="1" ht="24.15" customHeight="1">
      <c r="A175" s="41"/>
      <c r="B175" s="42"/>
      <c r="C175" s="216" t="s">
        <v>504</v>
      </c>
      <c r="D175" s="216" t="s">
        <v>218</v>
      </c>
      <c r="E175" s="217" t="s">
        <v>1156</v>
      </c>
      <c r="F175" s="218" t="s">
        <v>1157</v>
      </c>
      <c r="G175" s="219" t="s">
        <v>692</v>
      </c>
      <c r="H175" s="220">
        <v>31</v>
      </c>
      <c r="I175" s="221"/>
      <c r="J175" s="222">
        <f>ROUND(I175*H175,2)</f>
        <v>0</v>
      </c>
      <c r="K175" s="218" t="s">
        <v>1115</v>
      </c>
      <c r="L175" s="47"/>
      <c r="M175" s="223" t="s">
        <v>19</v>
      </c>
      <c r="N175" s="224" t="s">
        <v>43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223</v>
      </c>
      <c r="AT175" s="227" t="s">
        <v>218</v>
      </c>
      <c r="AU175" s="227" t="s">
        <v>81</v>
      </c>
      <c r="AY175" s="20" t="s">
        <v>215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223</v>
      </c>
      <c r="BM175" s="227" t="s">
        <v>507</v>
      </c>
    </row>
    <row r="176" s="2" customFormat="1">
      <c r="A176" s="41"/>
      <c r="B176" s="42"/>
      <c r="C176" s="43"/>
      <c r="D176" s="229" t="s">
        <v>224</v>
      </c>
      <c r="E176" s="43"/>
      <c r="F176" s="230" t="s">
        <v>1158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224</v>
      </c>
      <c r="AU176" s="20" t="s">
        <v>81</v>
      </c>
    </row>
    <row r="177" s="2" customFormat="1" ht="49.05" customHeight="1">
      <c r="A177" s="41"/>
      <c r="B177" s="42"/>
      <c r="C177" s="216" t="s">
        <v>379</v>
      </c>
      <c r="D177" s="216" t="s">
        <v>218</v>
      </c>
      <c r="E177" s="217" t="s">
        <v>1159</v>
      </c>
      <c r="F177" s="218" t="s">
        <v>1160</v>
      </c>
      <c r="G177" s="219" t="s">
        <v>259</v>
      </c>
      <c r="H177" s="220">
        <v>160</v>
      </c>
      <c r="I177" s="221"/>
      <c r="J177" s="222">
        <f>ROUND(I177*H177,2)</f>
        <v>0</v>
      </c>
      <c r="K177" s="218" t="s">
        <v>1115</v>
      </c>
      <c r="L177" s="47"/>
      <c r="M177" s="223" t="s">
        <v>19</v>
      </c>
      <c r="N177" s="224" t="s">
        <v>43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223</v>
      </c>
      <c r="AT177" s="227" t="s">
        <v>218</v>
      </c>
      <c r="AU177" s="227" t="s">
        <v>81</v>
      </c>
      <c r="AY177" s="20" t="s">
        <v>215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223</v>
      </c>
      <c r="BM177" s="227" t="s">
        <v>514</v>
      </c>
    </row>
    <row r="178" s="2" customFormat="1">
      <c r="A178" s="41"/>
      <c r="B178" s="42"/>
      <c r="C178" s="43"/>
      <c r="D178" s="229" t="s">
        <v>224</v>
      </c>
      <c r="E178" s="43"/>
      <c r="F178" s="230" t="s">
        <v>1161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224</v>
      </c>
      <c r="AU178" s="20" t="s">
        <v>81</v>
      </c>
    </row>
    <row r="179" s="12" customFormat="1" ht="22.8" customHeight="1">
      <c r="A179" s="12"/>
      <c r="B179" s="200"/>
      <c r="C179" s="201"/>
      <c r="D179" s="202" t="s">
        <v>71</v>
      </c>
      <c r="E179" s="214" t="s">
        <v>1162</v>
      </c>
      <c r="F179" s="214" t="s">
        <v>1072</v>
      </c>
      <c r="G179" s="201"/>
      <c r="H179" s="201"/>
      <c r="I179" s="204"/>
      <c r="J179" s="215">
        <f>BK179</f>
        <v>0</v>
      </c>
      <c r="K179" s="201"/>
      <c r="L179" s="206"/>
      <c r="M179" s="207"/>
      <c r="N179" s="208"/>
      <c r="O179" s="208"/>
      <c r="P179" s="209">
        <f>SUM(P180:P181)</f>
        <v>0</v>
      </c>
      <c r="Q179" s="208"/>
      <c r="R179" s="209">
        <f>SUM(R180:R181)</f>
        <v>0</v>
      </c>
      <c r="S179" s="208"/>
      <c r="T179" s="210">
        <f>SUM(T180:T181)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1" t="s">
        <v>79</v>
      </c>
      <c r="AT179" s="212" t="s">
        <v>71</v>
      </c>
      <c r="AU179" s="212" t="s">
        <v>79</v>
      </c>
      <c r="AY179" s="211" t="s">
        <v>215</v>
      </c>
      <c r="BK179" s="213">
        <f>SUM(BK180:BK181)</f>
        <v>0</v>
      </c>
    </row>
    <row r="180" s="2" customFormat="1" ht="33" customHeight="1">
      <c r="A180" s="41"/>
      <c r="B180" s="42"/>
      <c r="C180" s="216" t="s">
        <v>519</v>
      </c>
      <c r="D180" s="216" t="s">
        <v>218</v>
      </c>
      <c r="E180" s="217" t="s">
        <v>1163</v>
      </c>
      <c r="F180" s="218" t="s">
        <v>1164</v>
      </c>
      <c r="G180" s="219" t="s">
        <v>692</v>
      </c>
      <c r="H180" s="220">
        <v>7</v>
      </c>
      <c r="I180" s="221"/>
      <c r="J180" s="222">
        <f>ROUND(I180*H180,2)</f>
        <v>0</v>
      </c>
      <c r="K180" s="218" t="s">
        <v>1115</v>
      </c>
      <c r="L180" s="47"/>
      <c r="M180" s="223" t="s">
        <v>19</v>
      </c>
      <c r="N180" s="224" t="s">
        <v>43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223</v>
      </c>
      <c r="AT180" s="227" t="s">
        <v>218</v>
      </c>
      <c r="AU180" s="227" t="s">
        <v>81</v>
      </c>
      <c r="AY180" s="20" t="s">
        <v>215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223</v>
      </c>
      <c r="BM180" s="227" t="s">
        <v>522</v>
      </c>
    </row>
    <row r="181" s="2" customFormat="1">
      <c r="A181" s="41"/>
      <c r="B181" s="42"/>
      <c r="C181" s="43"/>
      <c r="D181" s="229" t="s">
        <v>224</v>
      </c>
      <c r="E181" s="43"/>
      <c r="F181" s="230" t="s">
        <v>1165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224</v>
      </c>
      <c r="AU181" s="20" t="s">
        <v>81</v>
      </c>
    </row>
    <row r="182" s="12" customFormat="1" ht="22.8" customHeight="1">
      <c r="A182" s="12"/>
      <c r="B182" s="200"/>
      <c r="C182" s="201"/>
      <c r="D182" s="202" t="s">
        <v>71</v>
      </c>
      <c r="E182" s="214" t="s">
        <v>1166</v>
      </c>
      <c r="F182" s="214" t="s">
        <v>1086</v>
      </c>
      <c r="G182" s="201"/>
      <c r="H182" s="201"/>
      <c r="I182" s="204"/>
      <c r="J182" s="215">
        <f>BK182</f>
        <v>0</v>
      </c>
      <c r="K182" s="201"/>
      <c r="L182" s="206"/>
      <c r="M182" s="207"/>
      <c r="N182" s="208"/>
      <c r="O182" s="208"/>
      <c r="P182" s="209">
        <f>SUM(P183:P184)</f>
        <v>0</v>
      </c>
      <c r="Q182" s="208"/>
      <c r="R182" s="209">
        <f>SUM(R183:R184)</f>
        <v>0</v>
      </c>
      <c r="S182" s="208"/>
      <c r="T182" s="210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1" t="s">
        <v>79</v>
      </c>
      <c r="AT182" s="212" t="s">
        <v>71</v>
      </c>
      <c r="AU182" s="212" t="s">
        <v>79</v>
      </c>
      <c r="AY182" s="211" t="s">
        <v>215</v>
      </c>
      <c r="BK182" s="213">
        <f>SUM(BK183:BK184)</f>
        <v>0</v>
      </c>
    </row>
    <row r="183" s="2" customFormat="1" ht="24.15" customHeight="1">
      <c r="A183" s="41"/>
      <c r="B183" s="42"/>
      <c r="C183" s="216" t="s">
        <v>525</v>
      </c>
      <c r="D183" s="216" t="s">
        <v>218</v>
      </c>
      <c r="E183" s="217" t="s">
        <v>1167</v>
      </c>
      <c r="F183" s="218" t="s">
        <v>1168</v>
      </c>
      <c r="G183" s="219" t="s">
        <v>692</v>
      </c>
      <c r="H183" s="220">
        <v>7</v>
      </c>
      <c r="I183" s="221"/>
      <c r="J183" s="222">
        <f>ROUND(I183*H183,2)</f>
        <v>0</v>
      </c>
      <c r="K183" s="218" t="s">
        <v>1115</v>
      </c>
      <c r="L183" s="47"/>
      <c r="M183" s="223" t="s">
        <v>19</v>
      </c>
      <c r="N183" s="224" t="s">
        <v>43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223</v>
      </c>
      <c r="AT183" s="227" t="s">
        <v>218</v>
      </c>
      <c r="AU183" s="227" t="s">
        <v>81</v>
      </c>
      <c r="AY183" s="20" t="s">
        <v>215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223</v>
      </c>
      <c r="BM183" s="227" t="s">
        <v>526</v>
      </c>
    </row>
    <row r="184" s="2" customFormat="1">
      <c r="A184" s="41"/>
      <c r="B184" s="42"/>
      <c r="C184" s="43"/>
      <c r="D184" s="229" t="s">
        <v>224</v>
      </c>
      <c r="E184" s="43"/>
      <c r="F184" s="230" t="s">
        <v>1169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224</v>
      </c>
      <c r="AU184" s="20" t="s">
        <v>81</v>
      </c>
    </row>
    <row r="185" s="12" customFormat="1" ht="22.8" customHeight="1">
      <c r="A185" s="12"/>
      <c r="B185" s="200"/>
      <c r="C185" s="201"/>
      <c r="D185" s="202" t="s">
        <v>71</v>
      </c>
      <c r="E185" s="214" t="s">
        <v>1170</v>
      </c>
      <c r="F185" s="214" t="s">
        <v>1094</v>
      </c>
      <c r="G185" s="201"/>
      <c r="H185" s="201"/>
      <c r="I185" s="204"/>
      <c r="J185" s="215">
        <f>BK185</f>
        <v>0</v>
      </c>
      <c r="K185" s="201"/>
      <c r="L185" s="206"/>
      <c r="M185" s="207"/>
      <c r="N185" s="208"/>
      <c r="O185" s="208"/>
      <c r="P185" s="209">
        <f>SUM(P186:P189)</f>
        <v>0</v>
      </c>
      <c r="Q185" s="208"/>
      <c r="R185" s="209">
        <f>SUM(R186:R189)</f>
        <v>0</v>
      </c>
      <c r="S185" s="208"/>
      <c r="T185" s="210">
        <f>SUM(T186:T189)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1" t="s">
        <v>79</v>
      </c>
      <c r="AT185" s="212" t="s">
        <v>71</v>
      </c>
      <c r="AU185" s="212" t="s">
        <v>79</v>
      </c>
      <c r="AY185" s="211" t="s">
        <v>215</v>
      </c>
      <c r="BK185" s="213">
        <f>SUM(BK186:BK189)</f>
        <v>0</v>
      </c>
    </row>
    <row r="186" s="2" customFormat="1" ht="16.5" customHeight="1">
      <c r="A186" s="41"/>
      <c r="B186" s="42"/>
      <c r="C186" s="216" t="s">
        <v>528</v>
      </c>
      <c r="D186" s="216" t="s">
        <v>218</v>
      </c>
      <c r="E186" s="217" t="s">
        <v>1171</v>
      </c>
      <c r="F186" s="218" t="s">
        <v>1172</v>
      </c>
      <c r="G186" s="219" t="s">
        <v>692</v>
      </c>
      <c r="H186" s="220">
        <v>7</v>
      </c>
      <c r="I186" s="221"/>
      <c r="J186" s="222">
        <f>ROUND(I186*H186,2)</f>
        <v>0</v>
      </c>
      <c r="K186" s="218" t="s">
        <v>1115</v>
      </c>
      <c r="L186" s="47"/>
      <c r="M186" s="223" t="s">
        <v>19</v>
      </c>
      <c r="N186" s="224" t="s">
        <v>43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223</v>
      </c>
      <c r="AT186" s="227" t="s">
        <v>218</v>
      </c>
      <c r="AU186" s="227" t="s">
        <v>81</v>
      </c>
      <c r="AY186" s="20" t="s">
        <v>215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223</v>
      </c>
      <c r="BM186" s="227" t="s">
        <v>529</v>
      </c>
    </row>
    <row r="187" s="2" customFormat="1">
      <c r="A187" s="41"/>
      <c r="B187" s="42"/>
      <c r="C187" s="43"/>
      <c r="D187" s="229" t="s">
        <v>224</v>
      </c>
      <c r="E187" s="43"/>
      <c r="F187" s="230" t="s">
        <v>1173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224</v>
      </c>
      <c r="AU187" s="20" t="s">
        <v>81</v>
      </c>
    </row>
    <row r="188" s="2" customFormat="1" ht="24.15" customHeight="1">
      <c r="A188" s="41"/>
      <c r="B188" s="42"/>
      <c r="C188" s="216" t="s">
        <v>531</v>
      </c>
      <c r="D188" s="216" t="s">
        <v>218</v>
      </c>
      <c r="E188" s="217" t="s">
        <v>1174</v>
      </c>
      <c r="F188" s="218" t="s">
        <v>1175</v>
      </c>
      <c r="G188" s="219" t="s">
        <v>692</v>
      </c>
      <c r="H188" s="220">
        <v>7</v>
      </c>
      <c r="I188" s="221"/>
      <c r="J188" s="222">
        <f>ROUND(I188*H188,2)</f>
        <v>0</v>
      </c>
      <c r="K188" s="218" t="s">
        <v>1115</v>
      </c>
      <c r="L188" s="47"/>
      <c r="M188" s="223" t="s">
        <v>19</v>
      </c>
      <c r="N188" s="224" t="s">
        <v>43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223</v>
      </c>
      <c r="AT188" s="227" t="s">
        <v>218</v>
      </c>
      <c r="AU188" s="227" t="s">
        <v>81</v>
      </c>
      <c r="AY188" s="20" t="s">
        <v>215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223</v>
      </c>
      <c r="BM188" s="227" t="s">
        <v>271</v>
      </c>
    </row>
    <row r="189" s="2" customFormat="1">
      <c r="A189" s="41"/>
      <c r="B189" s="42"/>
      <c r="C189" s="43"/>
      <c r="D189" s="229" t="s">
        <v>224</v>
      </c>
      <c r="E189" s="43"/>
      <c r="F189" s="230" t="s">
        <v>1176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224</v>
      </c>
      <c r="AU189" s="20" t="s">
        <v>81</v>
      </c>
    </row>
    <row r="190" s="12" customFormat="1" ht="22.8" customHeight="1">
      <c r="A190" s="12"/>
      <c r="B190" s="200"/>
      <c r="C190" s="201"/>
      <c r="D190" s="202" t="s">
        <v>71</v>
      </c>
      <c r="E190" s="214" t="s">
        <v>1177</v>
      </c>
      <c r="F190" s="214" t="s">
        <v>1100</v>
      </c>
      <c r="G190" s="201"/>
      <c r="H190" s="201"/>
      <c r="I190" s="204"/>
      <c r="J190" s="215">
        <f>BK190</f>
        <v>0</v>
      </c>
      <c r="K190" s="201"/>
      <c r="L190" s="206"/>
      <c r="M190" s="207"/>
      <c r="N190" s="208"/>
      <c r="O190" s="208"/>
      <c r="P190" s="209">
        <f>SUM(P191:P194)</f>
        <v>0</v>
      </c>
      <c r="Q190" s="208"/>
      <c r="R190" s="209">
        <f>SUM(R191:R194)</f>
        <v>0</v>
      </c>
      <c r="S190" s="208"/>
      <c r="T190" s="210">
        <f>SUM(T191:T194)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1" t="s">
        <v>79</v>
      </c>
      <c r="AT190" s="212" t="s">
        <v>71</v>
      </c>
      <c r="AU190" s="212" t="s">
        <v>79</v>
      </c>
      <c r="AY190" s="211" t="s">
        <v>215</v>
      </c>
      <c r="BK190" s="213">
        <f>SUM(BK191:BK194)</f>
        <v>0</v>
      </c>
    </row>
    <row r="191" s="2" customFormat="1" ht="24.15" customHeight="1">
      <c r="A191" s="41"/>
      <c r="B191" s="42"/>
      <c r="C191" s="216" t="s">
        <v>532</v>
      </c>
      <c r="D191" s="216" t="s">
        <v>218</v>
      </c>
      <c r="E191" s="217" t="s">
        <v>1178</v>
      </c>
      <c r="F191" s="218" t="s">
        <v>1179</v>
      </c>
      <c r="G191" s="219" t="s">
        <v>692</v>
      </c>
      <c r="H191" s="220">
        <v>7</v>
      </c>
      <c r="I191" s="221"/>
      <c r="J191" s="222">
        <f>ROUND(I191*H191,2)</f>
        <v>0</v>
      </c>
      <c r="K191" s="218" t="s">
        <v>1115</v>
      </c>
      <c r="L191" s="47"/>
      <c r="M191" s="223" t="s">
        <v>19</v>
      </c>
      <c r="N191" s="224" t="s">
        <v>43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223</v>
      </c>
      <c r="AT191" s="227" t="s">
        <v>218</v>
      </c>
      <c r="AU191" s="227" t="s">
        <v>81</v>
      </c>
      <c r="AY191" s="20" t="s">
        <v>215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223</v>
      </c>
      <c r="BM191" s="227" t="s">
        <v>533</v>
      </c>
    </row>
    <row r="192" s="2" customFormat="1">
      <c r="A192" s="41"/>
      <c r="B192" s="42"/>
      <c r="C192" s="43"/>
      <c r="D192" s="229" t="s">
        <v>224</v>
      </c>
      <c r="E192" s="43"/>
      <c r="F192" s="230" t="s">
        <v>1180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224</v>
      </c>
      <c r="AU192" s="20" t="s">
        <v>81</v>
      </c>
    </row>
    <row r="193" s="2" customFormat="1" ht="16.5" customHeight="1">
      <c r="A193" s="41"/>
      <c r="B193" s="42"/>
      <c r="C193" s="216" t="s">
        <v>443</v>
      </c>
      <c r="D193" s="216" t="s">
        <v>218</v>
      </c>
      <c r="E193" s="217" t="s">
        <v>1181</v>
      </c>
      <c r="F193" s="218" t="s">
        <v>1182</v>
      </c>
      <c r="G193" s="219" t="s">
        <v>1183</v>
      </c>
      <c r="H193" s="220">
        <v>3.5</v>
      </c>
      <c r="I193" s="221"/>
      <c r="J193" s="222">
        <f>ROUND(I193*H193,2)</f>
        <v>0</v>
      </c>
      <c r="K193" s="218" t="s">
        <v>19</v>
      </c>
      <c r="L193" s="47"/>
      <c r="M193" s="223" t="s">
        <v>19</v>
      </c>
      <c r="N193" s="224" t="s">
        <v>43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223</v>
      </c>
      <c r="AT193" s="227" t="s">
        <v>218</v>
      </c>
      <c r="AU193" s="227" t="s">
        <v>81</v>
      </c>
      <c r="AY193" s="20" t="s">
        <v>215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223</v>
      </c>
      <c r="BM193" s="227" t="s">
        <v>536</v>
      </c>
    </row>
    <row r="194" s="2" customFormat="1" ht="16.5" customHeight="1">
      <c r="A194" s="41"/>
      <c r="B194" s="42"/>
      <c r="C194" s="216" t="s">
        <v>540</v>
      </c>
      <c r="D194" s="216" t="s">
        <v>218</v>
      </c>
      <c r="E194" s="217" t="s">
        <v>1184</v>
      </c>
      <c r="F194" s="218" t="s">
        <v>1185</v>
      </c>
      <c r="G194" s="219" t="s">
        <v>1183</v>
      </c>
      <c r="H194" s="220">
        <v>14</v>
      </c>
      <c r="I194" s="221"/>
      <c r="J194" s="222">
        <f>ROUND(I194*H194,2)</f>
        <v>0</v>
      </c>
      <c r="K194" s="218" t="s">
        <v>19</v>
      </c>
      <c r="L194" s="47"/>
      <c r="M194" s="223" t="s">
        <v>19</v>
      </c>
      <c r="N194" s="224" t="s">
        <v>43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223</v>
      </c>
      <c r="AT194" s="227" t="s">
        <v>218</v>
      </c>
      <c r="AU194" s="227" t="s">
        <v>81</v>
      </c>
      <c r="AY194" s="20" t="s">
        <v>215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223</v>
      </c>
      <c r="BM194" s="227" t="s">
        <v>541</v>
      </c>
    </row>
    <row r="195" s="12" customFormat="1" ht="22.8" customHeight="1">
      <c r="A195" s="12"/>
      <c r="B195" s="200"/>
      <c r="C195" s="201"/>
      <c r="D195" s="202" t="s">
        <v>71</v>
      </c>
      <c r="E195" s="214" t="s">
        <v>1186</v>
      </c>
      <c r="F195" s="214" t="s">
        <v>1108</v>
      </c>
      <c r="G195" s="201"/>
      <c r="H195" s="201"/>
      <c r="I195" s="204"/>
      <c r="J195" s="215">
        <f>BK195</f>
        <v>0</v>
      </c>
      <c r="K195" s="201"/>
      <c r="L195" s="206"/>
      <c r="M195" s="207"/>
      <c r="N195" s="208"/>
      <c r="O195" s="208"/>
      <c r="P195" s="209">
        <f>SUM(P196:P197)</f>
        <v>0</v>
      </c>
      <c r="Q195" s="208"/>
      <c r="R195" s="209">
        <f>SUM(R196:R197)</f>
        <v>0</v>
      </c>
      <c r="S195" s="208"/>
      <c r="T195" s="210">
        <f>SUM(T196:T197)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1" t="s">
        <v>79</v>
      </c>
      <c r="AT195" s="212" t="s">
        <v>71</v>
      </c>
      <c r="AU195" s="212" t="s">
        <v>79</v>
      </c>
      <c r="AY195" s="211" t="s">
        <v>215</v>
      </c>
      <c r="BK195" s="213">
        <f>SUM(BK196:BK197)</f>
        <v>0</v>
      </c>
    </row>
    <row r="196" s="2" customFormat="1" ht="37.8" customHeight="1">
      <c r="A196" s="41"/>
      <c r="B196" s="42"/>
      <c r="C196" s="216" t="s">
        <v>452</v>
      </c>
      <c r="D196" s="216" t="s">
        <v>218</v>
      </c>
      <c r="E196" s="217" t="s">
        <v>1187</v>
      </c>
      <c r="F196" s="218" t="s">
        <v>1188</v>
      </c>
      <c r="G196" s="219" t="s">
        <v>692</v>
      </c>
      <c r="H196" s="220">
        <v>2</v>
      </c>
      <c r="I196" s="221"/>
      <c r="J196" s="222">
        <f>ROUND(I196*H196,2)</f>
        <v>0</v>
      </c>
      <c r="K196" s="218" t="s">
        <v>1115</v>
      </c>
      <c r="L196" s="47"/>
      <c r="M196" s="223" t="s">
        <v>19</v>
      </c>
      <c r="N196" s="224" t="s">
        <v>43</v>
      </c>
      <c r="O196" s="87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223</v>
      </c>
      <c r="AT196" s="227" t="s">
        <v>218</v>
      </c>
      <c r="AU196" s="227" t="s">
        <v>81</v>
      </c>
      <c r="AY196" s="20" t="s">
        <v>215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20" t="s">
        <v>79</v>
      </c>
      <c r="BK196" s="228">
        <f>ROUND(I196*H196,2)</f>
        <v>0</v>
      </c>
      <c r="BL196" s="20" t="s">
        <v>223</v>
      </c>
      <c r="BM196" s="227" t="s">
        <v>542</v>
      </c>
    </row>
    <row r="197" s="2" customFormat="1">
      <c r="A197" s="41"/>
      <c r="B197" s="42"/>
      <c r="C197" s="43"/>
      <c r="D197" s="229" t="s">
        <v>224</v>
      </c>
      <c r="E197" s="43"/>
      <c r="F197" s="230" t="s">
        <v>1189</v>
      </c>
      <c r="G197" s="43"/>
      <c r="H197" s="43"/>
      <c r="I197" s="231"/>
      <c r="J197" s="43"/>
      <c r="K197" s="43"/>
      <c r="L197" s="47"/>
      <c r="M197" s="232"/>
      <c r="N197" s="233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224</v>
      </c>
      <c r="AU197" s="20" t="s">
        <v>81</v>
      </c>
    </row>
    <row r="198" s="12" customFormat="1" ht="22.8" customHeight="1">
      <c r="A198" s="12"/>
      <c r="B198" s="200"/>
      <c r="C198" s="201"/>
      <c r="D198" s="202" t="s">
        <v>71</v>
      </c>
      <c r="E198" s="214" t="s">
        <v>1190</v>
      </c>
      <c r="F198" s="214" t="s">
        <v>1191</v>
      </c>
      <c r="G198" s="201"/>
      <c r="H198" s="201"/>
      <c r="I198" s="204"/>
      <c r="J198" s="215">
        <f>BK198</f>
        <v>0</v>
      </c>
      <c r="K198" s="201"/>
      <c r="L198" s="206"/>
      <c r="M198" s="207"/>
      <c r="N198" s="208"/>
      <c r="O198" s="208"/>
      <c r="P198" s="209">
        <f>SUM(P199:P224)</f>
        <v>0</v>
      </c>
      <c r="Q198" s="208"/>
      <c r="R198" s="209">
        <f>SUM(R199:R224)</f>
        <v>0</v>
      </c>
      <c r="S198" s="208"/>
      <c r="T198" s="210">
        <f>SUM(T199:T224)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1" t="s">
        <v>79</v>
      </c>
      <c r="AT198" s="212" t="s">
        <v>71</v>
      </c>
      <c r="AU198" s="212" t="s">
        <v>79</v>
      </c>
      <c r="AY198" s="211" t="s">
        <v>215</v>
      </c>
      <c r="BK198" s="213">
        <f>SUM(BK199:BK224)</f>
        <v>0</v>
      </c>
    </row>
    <row r="199" s="2" customFormat="1" ht="24.15" customHeight="1">
      <c r="A199" s="41"/>
      <c r="B199" s="42"/>
      <c r="C199" s="216" t="s">
        <v>543</v>
      </c>
      <c r="D199" s="216" t="s">
        <v>218</v>
      </c>
      <c r="E199" s="217" t="s">
        <v>1192</v>
      </c>
      <c r="F199" s="218" t="s">
        <v>1193</v>
      </c>
      <c r="G199" s="219" t="s">
        <v>1194</v>
      </c>
      <c r="H199" s="220">
        <v>0.152</v>
      </c>
      <c r="I199" s="221"/>
      <c r="J199" s="222">
        <f>ROUND(I199*H199,2)</f>
        <v>0</v>
      </c>
      <c r="K199" s="218" t="s">
        <v>1115</v>
      </c>
      <c r="L199" s="47"/>
      <c r="M199" s="223" t="s">
        <v>19</v>
      </c>
      <c r="N199" s="224" t="s">
        <v>43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223</v>
      </c>
      <c r="AT199" s="227" t="s">
        <v>218</v>
      </c>
      <c r="AU199" s="227" t="s">
        <v>81</v>
      </c>
      <c r="AY199" s="20" t="s">
        <v>215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223</v>
      </c>
      <c r="BM199" s="227" t="s">
        <v>544</v>
      </c>
    </row>
    <row r="200" s="2" customFormat="1">
      <c r="A200" s="41"/>
      <c r="B200" s="42"/>
      <c r="C200" s="43"/>
      <c r="D200" s="229" t="s">
        <v>224</v>
      </c>
      <c r="E200" s="43"/>
      <c r="F200" s="230" t="s">
        <v>1195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224</v>
      </c>
      <c r="AU200" s="20" t="s">
        <v>81</v>
      </c>
    </row>
    <row r="201" s="2" customFormat="1" ht="21.75" customHeight="1">
      <c r="A201" s="41"/>
      <c r="B201" s="42"/>
      <c r="C201" s="216" t="s">
        <v>457</v>
      </c>
      <c r="D201" s="216" t="s">
        <v>218</v>
      </c>
      <c r="E201" s="217" t="s">
        <v>1196</v>
      </c>
      <c r="F201" s="218" t="s">
        <v>1197</v>
      </c>
      <c r="G201" s="219" t="s">
        <v>1194</v>
      </c>
      <c r="H201" s="220">
        <v>0.152</v>
      </c>
      <c r="I201" s="221"/>
      <c r="J201" s="222">
        <f>ROUND(I201*H201,2)</f>
        <v>0</v>
      </c>
      <c r="K201" s="218" t="s">
        <v>1115</v>
      </c>
      <c r="L201" s="47"/>
      <c r="M201" s="223" t="s">
        <v>19</v>
      </c>
      <c r="N201" s="224" t="s">
        <v>43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223</v>
      </c>
      <c r="AT201" s="227" t="s">
        <v>218</v>
      </c>
      <c r="AU201" s="227" t="s">
        <v>81</v>
      </c>
      <c r="AY201" s="20" t="s">
        <v>215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223</v>
      </c>
      <c r="BM201" s="227" t="s">
        <v>1198</v>
      </c>
    </row>
    <row r="202" s="2" customFormat="1">
      <c r="A202" s="41"/>
      <c r="B202" s="42"/>
      <c r="C202" s="43"/>
      <c r="D202" s="229" t="s">
        <v>224</v>
      </c>
      <c r="E202" s="43"/>
      <c r="F202" s="230" t="s">
        <v>1199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224</v>
      </c>
      <c r="AU202" s="20" t="s">
        <v>81</v>
      </c>
    </row>
    <row r="203" s="2" customFormat="1" ht="16.5" customHeight="1">
      <c r="A203" s="41"/>
      <c r="B203" s="42"/>
      <c r="C203" s="216" t="s">
        <v>1200</v>
      </c>
      <c r="D203" s="216" t="s">
        <v>218</v>
      </c>
      <c r="E203" s="217" t="s">
        <v>1201</v>
      </c>
      <c r="F203" s="218" t="s">
        <v>1202</v>
      </c>
      <c r="G203" s="219" t="s">
        <v>1183</v>
      </c>
      <c r="H203" s="220">
        <v>20</v>
      </c>
      <c r="I203" s="221"/>
      <c r="J203" s="222">
        <f>ROUND(I203*H203,2)</f>
        <v>0</v>
      </c>
      <c r="K203" s="218" t="s">
        <v>19</v>
      </c>
      <c r="L203" s="47"/>
      <c r="M203" s="223" t="s">
        <v>19</v>
      </c>
      <c r="N203" s="224" t="s">
        <v>43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223</v>
      </c>
      <c r="AT203" s="227" t="s">
        <v>218</v>
      </c>
      <c r="AU203" s="227" t="s">
        <v>81</v>
      </c>
      <c r="AY203" s="20" t="s">
        <v>215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223</v>
      </c>
      <c r="BM203" s="227" t="s">
        <v>1203</v>
      </c>
    </row>
    <row r="204" s="2" customFormat="1" ht="66.75" customHeight="1">
      <c r="A204" s="41"/>
      <c r="B204" s="42"/>
      <c r="C204" s="216" t="s">
        <v>462</v>
      </c>
      <c r="D204" s="216" t="s">
        <v>218</v>
      </c>
      <c r="E204" s="217" t="s">
        <v>1204</v>
      </c>
      <c r="F204" s="218" t="s">
        <v>1205</v>
      </c>
      <c r="G204" s="219" t="s">
        <v>259</v>
      </c>
      <c r="H204" s="220">
        <v>152</v>
      </c>
      <c r="I204" s="221"/>
      <c r="J204" s="222">
        <f>ROUND(I204*H204,2)</f>
        <v>0</v>
      </c>
      <c r="K204" s="218" t="s">
        <v>1115</v>
      </c>
      <c r="L204" s="47"/>
      <c r="M204" s="223" t="s">
        <v>19</v>
      </c>
      <c r="N204" s="224" t="s">
        <v>43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223</v>
      </c>
      <c r="AT204" s="227" t="s">
        <v>218</v>
      </c>
      <c r="AU204" s="227" t="s">
        <v>81</v>
      </c>
      <c r="AY204" s="20" t="s">
        <v>215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223</v>
      </c>
      <c r="BM204" s="227" t="s">
        <v>1206</v>
      </c>
    </row>
    <row r="205" s="2" customFormat="1">
      <c r="A205" s="41"/>
      <c r="B205" s="42"/>
      <c r="C205" s="43"/>
      <c r="D205" s="229" t="s">
        <v>224</v>
      </c>
      <c r="E205" s="43"/>
      <c r="F205" s="230" t="s">
        <v>1207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224</v>
      </c>
      <c r="AU205" s="20" t="s">
        <v>81</v>
      </c>
    </row>
    <row r="206" s="2" customFormat="1" ht="55.5" customHeight="1">
      <c r="A206" s="41"/>
      <c r="B206" s="42"/>
      <c r="C206" s="216" t="s">
        <v>1208</v>
      </c>
      <c r="D206" s="216" t="s">
        <v>218</v>
      </c>
      <c r="E206" s="217" t="s">
        <v>1209</v>
      </c>
      <c r="F206" s="218" t="s">
        <v>1210</v>
      </c>
      <c r="G206" s="219" t="s">
        <v>259</v>
      </c>
      <c r="H206" s="220">
        <v>152</v>
      </c>
      <c r="I206" s="221"/>
      <c r="J206" s="222">
        <f>ROUND(I206*H206,2)</f>
        <v>0</v>
      </c>
      <c r="K206" s="218" t="s">
        <v>1115</v>
      </c>
      <c r="L206" s="47"/>
      <c r="M206" s="223" t="s">
        <v>19</v>
      </c>
      <c r="N206" s="224" t="s">
        <v>43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223</v>
      </c>
      <c r="AT206" s="227" t="s">
        <v>218</v>
      </c>
      <c r="AU206" s="227" t="s">
        <v>81</v>
      </c>
      <c r="AY206" s="20" t="s">
        <v>215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223</v>
      </c>
      <c r="BM206" s="227" t="s">
        <v>1211</v>
      </c>
    </row>
    <row r="207" s="2" customFormat="1">
      <c r="A207" s="41"/>
      <c r="B207" s="42"/>
      <c r="C207" s="43"/>
      <c r="D207" s="229" t="s">
        <v>224</v>
      </c>
      <c r="E207" s="43"/>
      <c r="F207" s="230" t="s">
        <v>1212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224</v>
      </c>
      <c r="AU207" s="20" t="s">
        <v>81</v>
      </c>
    </row>
    <row r="208" s="2" customFormat="1" ht="37.8" customHeight="1">
      <c r="A208" s="41"/>
      <c r="B208" s="42"/>
      <c r="C208" s="216" t="s">
        <v>466</v>
      </c>
      <c r="D208" s="216" t="s">
        <v>218</v>
      </c>
      <c r="E208" s="217" t="s">
        <v>1213</v>
      </c>
      <c r="F208" s="218" t="s">
        <v>1214</v>
      </c>
      <c r="G208" s="219" t="s">
        <v>259</v>
      </c>
      <c r="H208" s="220">
        <v>132</v>
      </c>
      <c r="I208" s="221"/>
      <c r="J208" s="222">
        <f>ROUND(I208*H208,2)</f>
        <v>0</v>
      </c>
      <c r="K208" s="218" t="s">
        <v>1115</v>
      </c>
      <c r="L208" s="47"/>
      <c r="M208" s="223" t="s">
        <v>19</v>
      </c>
      <c r="N208" s="224" t="s">
        <v>43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223</v>
      </c>
      <c r="AT208" s="227" t="s">
        <v>218</v>
      </c>
      <c r="AU208" s="227" t="s">
        <v>81</v>
      </c>
      <c r="AY208" s="20" t="s">
        <v>215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223</v>
      </c>
      <c r="BM208" s="227" t="s">
        <v>1215</v>
      </c>
    </row>
    <row r="209" s="2" customFormat="1">
      <c r="A209" s="41"/>
      <c r="B209" s="42"/>
      <c r="C209" s="43"/>
      <c r="D209" s="229" t="s">
        <v>224</v>
      </c>
      <c r="E209" s="43"/>
      <c r="F209" s="230" t="s">
        <v>1216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224</v>
      </c>
      <c r="AU209" s="20" t="s">
        <v>81</v>
      </c>
    </row>
    <row r="210" s="2" customFormat="1" ht="37.8" customHeight="1">
      <c r="A210" s="41"/>
      <c r="B210" s="42"/>
      <c r="C210" s="216" t="s">
        <v>1217</v>
      </c>
      <c r="D210" s="216" t="s">
        <v>218</v>
      </c>
      <c r="E210" s="217" t="s">
        <v>1218</v>
      </c>
      <c r="F210" s="218" t="s">
        <v>1219</v>
      </c>
      <c r="G210" s="219" t="s">
        <v>259</v>
      </c>
      <c r="H210" s="220">
        <v>32</v>
      </c>
      <c r="I210" s="221"/>
      <c r="J210" s="222">
        <f>ROUND(I210*H210,2)</f>
        <v>0</v>
      </c>
      <c r="K210" s="218" t="s">
        <v>1115</v>
      </c>
      <c r="L210" s="47"/>
      <c r="M210" s="223" t="s">
        <v>19</v>
      </c>
      <c r="N210" s="224" t="s">
        <v>43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223</v>
      </c>
      <c r="AT210" s="227" t="s">
        <v>218</v>
      </c>
      <c r="AU210" s="227" t="s">
        <v>81</v>
      </c>
      <c r="AY210" s="20" t="s">
        <v>215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223</v>
      </c>
      <c r="BM210" s="227" t="s">
        <v>1220</v>
      </c>
    </row>
    <row r="211" s="2" customFormat="1">
      <c r="A211" s="41"/>
      <c r="B211" s="42"/>
      <c r="C211" s="43"/>
      <c r="D211" s="229" t="s">
        <v>224</v>
      </c>
      <c r="E211" s="43"/>
      <c r="F211" s="230" t="s">
        <v>1221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224</v>
      </c>
      <c r="AU211" s="20" t="s">
        <v>81</v>
      </c>
    </row>
    <row r="212" s="2" customFormat="1" ht="33" customHeight="1">
      <c r="A212" s="41"/>
      <c r="B212" s="42"/>
      <c r="C212" s="216" t="s">
        <v>746</v>
      </c>
      <c r="D212" s="216" t="s">
        <v>218</v>
      </c>
      <c r="E212" s="217" t="s">
        <v>1222</v>
      </c>
      <c r="F212" s="218" t="s">
        <v>1223</v>
      </c>
      <c r="G212" s="219" t="s">
        <v>278</v>
      </c>
      <c r="H212" s="220">
        <v>0.22400000000000001</v>
      </c>
      <c r="I212" s="221"/>
      <c r="J212" s="222">
        <f>ROUND(I212*H212,2)</f>
        <v>0</v>
      </c>
      <c r="K212" s="218" t="s">
        <v>1115</v>
      </c>
      <c r="L212" s="47"/>
      <c r="M212" s="223" t="s">
        <v>19</v>
      </c>
      <c r="N212" s="224" t="s">
        <v>43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223</v>
      </c>
      <c r="AT212" s="227" t="s">
        <v>218</v>
      </c>
      <c r="AU212" s="227" t="s">
        <v>81</v>
      </c>
      <c r="AY212" s="20" t="s">
        <v>215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223</v>
      </c>
      <c r="BM212" s="227" t="s">
        <v>1224</v>
      </c>
    </row>
    <row r="213" s="2" customFormat="1">
      <c r="A213" s="41"/>
      <c r="B213" s="42"/>
      <c r="C213" s="43"/>
      <c r="D213" s="229" t="s">
        <v>224</v>
      </c>
      <c r="E213" s="43"/>
      <c r="F213" s="230" t="s">
        <v>1225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224</v>
      </c>
      <c r="AU213" s="20" t="s">
        <v>81</v>
      </c>
    </row>
    <row r="214" s="2" customFormat="1" ht="49.05" customHeight="1">
      <c r="A214" s="41"/>
      <c r="B214" s="42"/>
      <c r="C214" s="216" t="s">
        <v>1226</v>
      </c>
      <c r="D214" s="216" t="s">
        <v>218</v>
      </c>
      <c r="E214" s="217" t="s">
        <v>1227</v>
      </c>
      <c r="F214" s="218" t="s">
        <v>1228</v>
      </c>
      <c r="G214" s="219" t="s">
        <v>692</v>
      </c>
      <c r="H214" s="220">
        <v>2</v>
      </c>
      <c r="I214" s="221"/>
      <c r="J214" s="222">
        <f>ROUND(I214*H214,2)</f>
        <v>0</v>
      </c>
      <c r="K214" s="218" t="s">
        <v>1115</v>
      </c>
      <c r="L214" s="47"/>
      <c r="M214" s="223" t="s">
        <v>19</v>
      </c>
      <c r="N214" s="224" t="s">
        <v>43</v>
      </c>
      <c r="O214" s="87"/>
      <c r="P214" s="225">
        <f>O214*H214</f>
        <v>0</v>
      </c>
      <c r="Q214" s="225">
        <v>0</v>
      </c>
      <c r="R214" s="225">
        <f>Q214*H214</f>
        <v>0</v>
      </c>
      <c r="S214" s="225">
        <v>0</v>
      </c>
      <c r="T214" s="226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223</v>
      </c>
      <c r="AT214" s="227" t="s">
        <v>218</v>
      </c>
      <c r="AU214" s="227" t="s">
        <v>81</v>
      </c>
      <c r="AY214" s="20" t="s">
        <v>215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20" t="s">
        <v>79</v>
      </c>
      <c r="BK214" s="228">
        <f>ROUND(I214*H214,2)</f>
        <v>0</v>
      </c>
      <c r="BL214" s="20" t="s">
        <v>223</v>
      </c>
      <c r="BM214" s="227" t="s">
        <v>1229</v>
      </c>
    </row>
    <row r="215" s="2" customFormat="1">
      <c r="A215" s="41"/>
      <c r="B215" s="42"/>
      <c r="C215" s="43"/>
      <c r="D215" s="229" t="s">
        <v>224</v>
      </c>
      <c r="E215" s="43"/>
      <c r="F215" s="230" t="s">
        <v>1230</v>
      </c>
      <c r="G215" s="43"/>
      <c r="H215" s="43"/>
      <c r="I215" s="231"/>
      <c r="J215" s="43"/>
      <c r="K215" s="43"/>
      <c r="L215" s="47"/>
      <c r="M215" s="232"/>
      <c r="N215" s="233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224</v>
      </c>
      <c r="AU215" s="20" t="s">
        <v>81</v>
      </c>
    </row>
    <row r="216" s="2" customFormat="1" ht="44.25" customHeight="1">
      <c r="A216" s="41"/>
      <c r="B216" s="42"/>
      <c r="C216" s="216" t="s">
        <v>948</v>
      </c>
      <c r="D216" s="216" t="s">
        <v>218</v>
      </c>
      <c r="E216" s="217" t="s">
        <v>1231</v>
      </c>
      <c r="F216" s="218" t="s">
        <v>1232</v>
      </c>
      <c r="G216" s="219" t="s">
        <v>278</v>
      </c>
      <c r="H216" s="220">
        <v>5.3200000000000003</v>
      </c>
      <c r="I216" s="221"/>
      <c r="J216" s="222">
        <f>ROUND(I216*H216,2)</f>
        <v>0</v>
      </c>
      <c r="K216" s="218" t="s">
        <v>1115</v>
      </c>
      <c r="L216" s="47"/>
      <c r="M216" s="223" t="s">
        <v>19</v>
      </c>
      <c r="N216" s="224" t="s">
        <v>43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223</v>
      </c>
      <c r="AT216" s="227" t="s">
        <v>218</v>
      </c>
      <c r="AU216" s="227" t="s">
        <v>81</v>
      </c>
      <c r="AY216" s="20" t="s">
        <v>215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223</v>
      </c>
      <c r="BM216" s="227" t="s">
        <v>1233</v>
      </c>
    </row>
    <row r="217" s="2" customFormat="1">
      <c r="A217" s="41"/>
      <c r="B217" s="42"/>
      <c r="C217" s="43"/>
      <c r="D217" s="229" t="s">
        <v>224</v>
      </c>
      <c r="E217" s="43"/>
      <c r="F217" s="230" t="s">
        <v>1234</v>
      </c>
      <c r="G217" s="43"/>
      <c r="H217" s="43"/>
      <c r="I217" s="231"/>
      <c r="J217" s="43"/>
      <c r="K217" s="43"/>
      <c r="L217" s="47"/>
      <c r="M217" s="232"/>
      <c r="N217" s="233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224</v>
      </c>
      <c r="AU217" s="20" t="s">
        <v>81</v>
      </c>
    </row>
    <row r="218" s="2" customFormat="1" ht="55.5" customHeight="1">
      <c r="A218" s="41"/>
      <c r="B218" s="42"/>
      <c r="C218" s="216" t="s">
        <v>1235</v>
      </c>
      <c r="D218" s="216" t="s">
        <v>218</v>
      </c>
      <c r="E218" s="217" t="s">
        <v>1236</v>
      </c>
      <c r="F218" s="218" t="s">
        <v>1237</v>
      </c>
      <c r="G218" s="219" t="s">
        <v>278</v>
      </c>
      <c r="H218" s="220">
        <v>106.40000000000001</v>
      </c>
      <c r="I218" s="221"/>
      <c r="J218" s="222">
        <f>ROUND(I218*H218,2)</f>
        <v>0</v>
      </c>
      <c r="K218" s="218" t="s">
        <v>1115</v>
      </c>
      <c r="L218" s="47"/>
      <c r="M218" s="223" t="s">
        <v>19</v>
      </c>
      <c r="N218" s="224" t="s">
        <v>43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223</v>
      </c>
      <c r="AT218" s="227" t="s">
        <v>218</v>
      </c>
      <c r="AU218" s="227" t="s">
        <v>81</v>
      </c>
      <c r="AY218" s="20" t="s">
        <v>215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223</v>
      </c>
      <c r="BM218" s="227" t="s">
        <v>1238</v>
      </c>
    </row>
    <row r="219" s="2" customFormat="1">
      <c r="A219" s="41"/>
      <c r="B219" s="42"/>
      <c r="C219" s="43"/>
      <c r="D219" s="229" t="s">
        <v>224</v>
      </c>
      <c r="E219" s="43"/>
      <c r="F219" s="230" t="s">
        <v>1239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224</v>
      </c>
      <c r="AU219" s="20" t="s">
        <v>81</v>
      </c>
    </row>
    <row r="220" s="2" customFormat="1" ht="33" customHeight="1">
      <c r="A220" s="41"/>
      <c r="B220" s="42"/>
      <c r="C220" s="216" t="s">
        <v>949</v>
      </c>
      <c r="D220" s="216" t="s">
        <v>218</v>
      </c>
      <c r="E220" s="217" t="s">
        <v>1240</v>
      </c>
      <c r="F220" s="218" t="s">
        <v>1241</v>
      </c>
      <c r="G220" s="219" t="s">
        <v>331</v>
      </c>
      <c r="H220" s="220">
        <v>9.5399999999999991</v>
      </c>
      <c r="I220" s="221"/>
      <c r="J220" s="222">
        <f>ROUND(I220*H220,2)</f>
        <v>0</v>
      </c>
      <c r="K220" s="218" t="s">
        <v>1115</v>
      </c>
      <c r="L220" s="47"/>
      <c r="M220" s="223" t="s">
        <v>19</v>
      </c>
      <c r="N220" s="224" t="s">
        <v>43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223</v>
      </c>
      <c r="AT220" s="227" t="s">
        <v>218</v>
      </c>
      <c r="AU220" s="227" t="s">
        <v>81</v>
      </c>
      <c r="AY220" s="20" t="s">
        <v>215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223</v>
      </c>
      <c r="BM220" s="227" t="s">
        <v>910</v>
      </c>
    </row>
    <row r="221" s="2" customFormat="1">
      <c r="A221" s="41"/>
      <c r="B221" s="42"/>
      <c r="C221" s="43"/>
      <c r="D221" s="229" t="s">
        <v>224</v>
      </c>
      <c r="E221" s="43"/>
      <c r="F221" s="230" t="s">
        <v>1242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224</v>
      </c>
      <c r="AU221" s="20" t="s">
        <v>81</v>
      </c>
    </row>
    <row r="222" s="2" customFormat="1" ht="16.5" customHeight="1">
      <c r="A222" s="41"/>
      <c r="B222" s="42"/>
      <c r="C222" s="216" t="s">
        <v>1243</v>
      </c>
      <c r="D222" s="216" t="s">
        <v>218</v>
      </c>
      <c r="E222" s="217" t="s">
        <v>1244</v>
      </c>
      <c r="F222" s="218" t="s">
        <v>1245</v>
      </c>
      <c r="G222" s="219" t="s">
        <v>1183</v>
      </c>
      <c r="H222" s="220">
        <v>4</v>
      </c>
      <c r="I222" s="221"/>
      <c r="J222" s="222">
        <f>ROUND(I222*H222,2)</f>
        <v>0</v>
      </c>
      <c r="K222" s="218" t="s">
        <v>19</v>
      </c>
      <c r="L222" s="47"/>
      <c r="M222" s="223" t="s">
        <v>19</v>
      </c>
      <c r="N222" s="224" t="s">
        <v>43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223</v>
      </c>
      <c r="AT222" s="227" t="s">
        <v>218</v>
      </c>
      <c r="AU222" s="227" t="s">
        <v>81</v>
      </c>
      <c r="AY222" s="20" t="s">
        <v>215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223</v>
      </c>
      <c r="BM222" s="227" t="s">
        <v>1246</v>
      </c>
    </row>
    <row r="223" s="2" customFormat="1" ht="16.5" customHeight="1">
      <c r="A223" s="41"/>
      <c r="B223" s="42"/>
      <c r="C223" s="216" t="s">
        <v>952</v>
      </c>
      <c r="D223" s="216" t="s">
        <v>218</v>
      </c>
      <c r="E223" s="217" t="s">
        <v>1247</v>
      </c>
      <c r="F223" s="218" t="s">
        <v>1248</v>
      </c>
      <c r="G223" s="219" t="s">
        <v>1183</v>
      </c>
      <c r="H223" s="220">
        <v>0.29999999999999999</v>
      </c>
      <c r="I223" s="221"/>
      <c r="J223" s="222">
        <f>ROUND(I223*H223,2)</f>
        <v>0</v>
      </c>
      <c r="K223" s="218" t="s">
        <v>19</v>
      </c>
      <c r="L223" s="47"/>
      <c r="M223" s="223" t="s">
        <v>19</v>
      </c>
      <c r="N223" s="224" t="s">
        <v>43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223</v>
      </c>
      <c r="AT223" s="227" t="s">
        <v>218</v>
      </c>
      <c r="AU223" s="227" t="s">
        <v>81</v>
      </c>
      <c r="AY223" s="20" t="s">
        <v>215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223</v>
      </c>
      <c r="BM223" s="227" t="s">
        <v>1249</v>
      </c>
    </row>
    <row r="224" s="2" customFormat="1" ht="16.5" customHeight="1">
      <c r="A224" s="41"/>
      <c r="B224" s="42"/>
      <c r="C224" s="216" t="s">
        <v>1250</v>
      </c>
      <c r="D224" s="216" t="s">
        <v>218</v>
      </c>
      <c r="E224" s="217" t="s">
        <v>1251</v>
      </c>
      <c r="F224" s="218" t="s">
        <v>1252</v>
      </c>
      <c r="G224" s="219" t="s">
        <v>1183</v>
      </c>
      <c r="H224" s="220">
        <v>3</v>
      </c>
      <c r="I224" s="221"/>
      <c r="J224" s="222">
        <f>ROUND(I224*H224,2)</f>
        <v>0</v>
      </c>
      <c r="K224" s="218" t="s">
        <v>19</v>
      </c>
      <c r="L224" s="47"/>
      <c r="M224" s="223" t="s">
        <v>19</v>
      </c>
      <c r="N224" s="224" t="s">
        <v>43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223</v>
      </c>
      <c r="AT224" s="227" t="s">
        <v>218</v>
      </c>
      <c r="AU224" s="227" t="s">
        <v>81</v>
      </c>
      <c r="AY224" s="20" t="s">
        <v>215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223</v>
      </c>
      <c r="BM224" s="227" t="s">
        <v>1253</v>
      </c>
    </row>
    <row r="225" s="12" customFormat="1" ht="22.8" customHeight="1">
      <c r="A225" s="12"/>
      <c r="B225" s="200"/>
      <c r="C225" s="201"/>
      <c r="D225" s="202" t="s">
        <v>71</v>
      </c>
      <c r="E225" s="214" t="s">
        <v>1254</v>
      </c>
      <c r="F225" s="214" t="s">
        <v>1255</v>
      </c>
      <c r="G225" s="201"/>
      <c r="H225" s="201"/>
      <c r="I225" s="204"/>
      <c r="J225" s="215">
        <f>BK225</f>
        <v>0</v>
      </c>
      <c r="K225" s="201"/>
      <c r="L225" s="206"/>
      <c r="M225" s="207"/>
      <c r="N225" s="208"/>
      <c r="O225" s="208"/>
      <c r="P225" s="209">
        <f>SUM(P226:P235)</f>
        <v>0</v>
      </c>
      <c r="Q225" s="208"/>
      <c r="R225" s="209">
        <f>SUM(R226:R235)</f>
        <v>0</v>
      </c>
      <c r="S225" s="208"/>
      <c r="T225" s="210">
        <f>SUM(T226:T235)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1" t="s">
        <v>79</v>
      </c>
      <c r="AT225" s="212" t="s">
        <v>71</v>
      </c>
      <c r="AU225" s="212" t="s">
        <v>79</v>
      </c>
      <c r="AY225" s="211" t="s">
        <v>215</v>
      </c>
      <c r="BK225" s="213">
        <f>SUM(BK226:BK235)</f>
        <v>0</v>
      </c>
    </row>
    <row r="226" s="2" customFormat="1" ht="37.8" customHeight="1">
      <c r="A226" s="41"/>
      <c r="B226" s="42"/>
      <c r="C226" s="216" t="s">
        <v>955</v>
      </c>
      <c r="D226" s="216" t="s">
        <v>218</v>
      </c>
      <c r="E226" s="217" t="s">
        <v>1256</v>
      </c>
      <c r="F226" s="218" t="s">
        <v>1257</v>
      </c>
      <c r="G226" s="219" t="s">
        <v>692</v>
      </c>
      <c r="H226" s="220">
        <v>3</v>
      </c>
      <c r="I226" s="221"/>
      <c r="J226" s="222">
        <f>ROUND(I226*H226,2)</f>
        <v>0</v>
      </c>
      <c r="K226" s="218" t="s">
        <v>1115</v>
      </c>
      <c r="L226" s="47"/>
      <c r="M226" s="223" t="s">
        <v>19</v>
      </c>
      <c r="N226" s="224" t="s">
        <v>43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223</v>
      </c>
      <c r="AT226" s="227" t="s">
        <v>218</v>
      </c>
      <c r="AU226" s="227" t="s">
        <v>81</v>
      </c>
      <c r="AY226" s="20" t="s">
        <v>215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223</v>
      </c>
      <c r="BM226" s="227" t="s">
        <v>1258</v>
      </c>
    </row>
    <row r="227" s="2" customFormat="1">
      <c r="A227" s="41"/>
      <c r="B227" s="42"/>
      <c r="C227" s="43"/>
      <c r="D227" s="229" t="s">
        <v>224</v>
      </c>
      <c r="E227" s="43"/>
      <c r="F227" s="230" t="s">
        <v>1259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224</v>
      </c>
      <c r="AU227" s="20" t="s">
        <v>81</v>
      </c>
    </row>
    <row r="228" s="2" customFormat="1" ht="37.8" customHeight="1">
      <c r="A228" s="41"/>
      <c r="B228" s="42"/>
      <c r="C228" s="216" t="s">
        <v>1260</v>
      </c>
      <c r="D228" s="216" t="s">
        <v>218</v>
      </c>
      <c r="E228" s="217" t="s">
        <v>1261</v>
      </c>
      <c r="F228" s="218" t="s">
        <v>1262</v>
      </c>
      <c r="G228" s="219" t="s">
        <v>692</v>
      </c>
      <c r="H228" s="220">
        <v>2</v>
      </c>
      <c r="I228" s="221"/>
      <c r="J228" s="222">
        <f>ROUND(I228*H228,2)</f>
        <v>0</v>
      </c>
      <c r="K228" s="218" t="s">
        <v>1115</v>
      </c>
      <c r="L228" s="47"/>
      <c r="M228" s="223" t="s">
        <v>19</v>
      </c>
      <c r="N228" s="224" t="s">
        <v>43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223</v>
      </c>
      <c r="AT228" s="227" t="s">
        <v>218</v>
      </c>
      <c r="AU228" s="227" t="s">
        <v>81</v>
      </c>
      <c r="AY228" s="20" t="s">
        <v>215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223</v>
      </c>
      <c r="BM228" s="227" t="s">
        <v>1263</v>
      </c>
    </row>
    <row r="229" s="2" customFormat="1">
      <c r="A229" s="41"/>
      <c r="B229" s="42"/>
      <c r="C229" s="43"/>
      <c r="D229" s="229" t="s">
        <v>224</v>
      </c>
      <c r="E229" s="43"/>
      <c r="F229" s="230" t="s">
        <v>1264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224</v>
      </c>
      <c r="AU229" s="20" t="s">
        <v>81</v>
      </c>
    </row>
    <row r="230" s="2" customFormat="1" ht="24.15" customHeight="1">
      <c r="A230" s="41"/>
      <c r="B230" s="42"/>
      <c r="C230" s="216" t="s">
        <v>471</v>
      </c>
      <c r="D230" s="216" t="s">
        <v>218</v>
      </c>
      <c r="E230" s="217" t="s">
        <v>1265</v>
      </c>
      <c r="F230" s="218" t="s">
        <v>1266</v>
      </c>
      <c r="G230" s="219" t="s">
        <v>1183</v>
      </c>
      <c r="H230" s="220">
        <v>1.5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43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223</v>
      </c>
      <c r="AT230" s="227" t="s">
        <v>218</v>
      </c>
      <c r="AU230" s="227" t="s">
        <v>81</v>
      </c>
      <c r="AY230" s="20" t="s">
        <v>215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223</v>
      </c>
      <c r="BM230" s="227" t="s">
        <v>1267</v>
      </c>
    </row>
    <row r="231" s="2" customFormat="1" ht="16.5" customHeight="1">
      <c r="A231" s="41"/>
      <c r="B231" s="42"/>
      <c r="C231" s="216" t="s">
        <v>1268</v>
      </c>
      <c r="D231" s="216" t="s">
        <v>218</v>
      </c>
      <c r="E231" s="217" t="s">
        <v>1269</v>
      </c>
      <c r="F231" s="218" t="s">
        <v>1270</v>
      </c>
      <c r="G231" s="219" t="s">
        <v>1183</v>
      </c>
      <c r="H231" s="220">
        <v>0.40000000000000002</v>
      </c>
      <c r="I231" s="221"/>
      <c r="J231" s="222">
        <f>ROUND(I231*H231,2)</f>
        <v>0</v>
      </c>
      <c r="K231" s="218" t="s">
        <v>19</v>
      </c>
      <c r="L231" s="47"/>
      <c r="M231" s="223" t="s">
        <v>19</v>
      </c>
      <c r="N231" s="224" t="s">
        <v>43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223</v>
      </c>
      <c r="AT231" s="227" t="s">
        <v>218</v>
      </c>
      <c r="AU231" s="227" t="s">
        <v>81</v>
      </c>
      <c r="AY231" s="20" t="s">
        <v>215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223</v>
      </c>
      <c r="BM231" s="227" t="s">
        <v>1271</v>
      </c>
    </row>
    <row r="232" s="2" customFormat="1" ht="21.75" customHeight="1">
      <c r="A232" s="41"/>
      <c r="B232" s="42"/>
      <c r="C232" s="216" t="s">
        <v>478</v>
      </c>
      <c r="D232" s="216" t="s">
        <v>218</v>
      </c>
      <c r="E232" s="217" t="s">
        <v>1272</v>
      </c>
      <c r="F232" s="218" t="s">
        <v>1273</v>
      </c>
      <c r="G232" s="219" t="s">
        <v>1183</v>
      </c>
      <c r="H232" s="220">
        <v>6</v>
      </c>
      <c r="I232" s="221"/>
      <c r="J232" s="222">
        <f>ROUND(I232*H232,2)</f>
        <v>0</v>
      </c>
      <c r="K232" s="218" t="s">
        <v>19</v>
      </c>
      <c r="L232" s="47"/>
      <c r="M232" s="223" t="s">
        <v>19</v>
      </c>
      <c r="N232" s="224" t="s">
        <v>43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223</v>
      </c>
      <c r="AT232" s="227" t="s">
        <v>218</v>
      </c>
      <c r="AU232" s="227" t="s">
        <v>81</v>
      </c>
      <c r="AY232" s="20" t="s">
        <v>215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223</v>
      </c>
      <c r="BM232" s="227" t="s">
        <v>1274</v>
      </c>
    </row>
    <row r="233" s="2" customFormat="1" ht="24.15" customHeight="1">
      <c r="A233" s="41"/>
      <c r="B233" s="42"/>
      <c r="C233" s="216" t="s">
        <v>1275</v>
      </c>
      <c r="D233" s="216" t="s">
        <v>218</v>
      </c>
      <c r="E233" s="217" t="s">
        <v>1276</v>
      </c>
      <c r="F233" s="218" t="s">
        <v>1277</v>
      </c>
      <c r="G233" s="219" t="s">
        <v>1183</v>
      </c>
      <c r="H233" s="220">
        <v>2</v>
      </c>
      <c r="I233" s="221"/>
      <c r="J233" s="222">
        <f>ROUND(I233*H233,2)</f>
        <v>0</v>
      </c>
      <c r="K233" s="218" t="s">
        <v>19</v>
      </c>
      <c r="L233" s="47"/>
      <c r="M233" s="223" t="s">
        <v>19</v>
      </c>
      <c r="N233" s="224" t="s">
        <v>43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223</v>
      </c>
      <c r="AT233" s="227" t="s">
        <v>218</v>
      </c>
      <c r="AU233" s="227" t="s">
        <v>81</v>
      </c>
      <c r="AY233" s="20" t="s">
        <v>215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223</v>
      </c>
      <c r="BM233" s="227" t="s">
        <v>1278</v>
      </c>
    </row>
    <row r="234" s="2" customFormat="1" ht="24.15" customHeight="1">
      <c r="A234" s="41"/>
      <c r="B234" s="42"/>
      <c r="C234" s="216" t="s">
        <v>484</v>
      </c>
      <c r="D234" s="216" t="s">
        <v>218</v>
      </c>
      <c r="E234" s="217" t="s">
        <v>1279</v>
      </c>
      <c r="F234" s="218" t="s">
        <v>1280</v>
      </c>
      <c r="G234" s="219" t="s">
        <v>1183</v>
      </c>
      <c r="H234" s="220">
        <v>12</v>
      </c>
      <c r="I234" s="221"/>
      <c r="J234" s="222">
        <f>ROUND(I234*H234,2)</f>
        <v>0</v>
      </c>
      <c r="K234" s="218" t="s">
        <v>19</v>
      </c>
      <c r="L234" s="47"/>
      <c r="M234" s="223" t="s">
        <v>19</v>
      </c>
      <c r="N234" s="224" t="s">
        <v>43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223</v>
      </c>
      <c r="AT234" s="227" t="s">
        <v>218</v>
      </c>
      <c r="AU234" s="227" t="s">
        <v>81</v>
      </c>
      <c r="AY234" s="20" t="s">
        <v>215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223</v>
      </c>
      <c r="BM234" s="227" t="s">
        <v>1281</v>
      </c>
    </row>
    <row r="235" s="2" customFormat="1" ht="21.75" customHeight="1">
      <c r="A235" s="41"/>
      <c r="B235" s="42"/>
      <c r="C235" s="216" t="s">
        <v>1282</v>
      </c>
      <c r="D235" s="216" t="s">
        <v>218</v>
      </c>
      <c r="E235" s="217" t="s">
        <v>1283</v>
      </c>
      <c r="F235" s="218" t="s">
        <v>1284</v>
      </c>
      <c r="G235" s="219" t="s">
        <v>1183</v>
      </c>
      <c r="H235" s="220">
        <v>1</v>
      </c>
      <c r="I235" s="221"/>
      <c r="J235" s="222">
        <f>ROUND(I235*H235,2)</f>
        <v>0</v>
      </c>
      <c r="K235" s="218" t="s">
        <v>19</v>
      </c>
      <c r="L235" s="47"/>
      <c r="M235" s="223" t="s">
        <v>19</v>
      </c>
      <c r="N235" s="224" t="s">
        <v>43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223</v>
      </c>
      <c r="AT235" s="227" t="s">
        <v>218</v>
      </c>
      <c r="AU235" s="227" t="s">
        <v>81</v>
      </c>
      <c r="AY235" s="20" t="s">
        <v>215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223</v>
      </c>
      <c r="BM235" s="227" t="s">
        <v>1285</v>
      </c>
    </row>
    <row r="236" s="12" customFormat="1" ht="22.8" customHeight="1">
      <c r="A236" s="12"/>
      <c r="B236" s="200"/>
      <c r="C236" s="201"/>
      <c r="D236" s="202" t="s">
        <v>71</v>
      </c>
      <c r="E236" s="214" t="s">
        <v>1286</v>
      </c>
      <c r="F236" s="214" t="s">
        <v>1125</v>
      </c>
      <c r="G236" s="201"/>
      <c r="H236" s="201"/>
      <c r="I236" s="204"/>
      <c r="J236" s="215">
        <f>BK236</f>
        <v>0</v>
      </c>
      <c r="K236" s="201"/>
      <c r="L236" s="206"/>
      <c r="M236" s="207"/>
      <c r="N236" s="208"/>
      <c r="O236" s="208"/>
      <c r="P236" s="209">
        <f>SUM(P237:P248)</f>
        <v>0</v>
      </c>
      <c r="Q236" s="208"/>
      <c r="R236" s="209">
        <f>SUM(R237:R248)</f>
        <v>0</v>
      </c>
      <c r="S236" s="208"/>
      <c r="T236" s="210">
        <f>SUM(T237:T248)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11" t="s">
        <v>79</v>
      </c>
      <c r="AT236" s="212" t="s">
        <v>71</v>
      </c>
      <c r="AU236" s="212" t="s">
        <v>79</v>
      </c>
      <c r="AY236" s="211" t="s">
        <v>215</v>
      </c>
      <c r="BK236" s="213">
        <f>SUM(BK237:BK248)</f>
        <v>0</v>
      </c>
    </row>
    <row r="237" s="2" customFormat="1" ht="16.5" customHeight="1">
      <c r="A237" s="41"/>
      <c r="B237" s="42"/>
      <c r="C237" s="216" t="s">
        <v>490</v>
      </c>
      <c r="D237" s="216" t="s">
        <v>218</v>
      </c>
      <c r="E237" s="217" t="s">
        <v>1287</v>
      </c>
      <c r="F237" s="218" t="s">
        <v>1288</v>
      </c>
      <c r="G237" s="219" t="s">
        <v>1183</v>
      </c>
      <c r="H237" s="220">
        <v>2</v>
      </c>
      <c r="I237" s="221"/>
      <c r="J237" s="222">
        <f>ROUND(I237*H237,2)</f>
        <v>0</v>
      </c>
      <c r="K237" s="218" t="s">
        <v>19</v>
      </c>
      <c r="L237" s="47"/>
      <c r="M237" s="223" t="s">
        <v>19</v>
      </c>
      <c r="N237" s="224" t="s">
        <v>43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223</v>
      </c>
      <c r="AT237" s="227" t="s">
        <v>218</v>
      </c>
      <c r="AU237" s="227" t="s">
        <v>81</v>
      </c>
      <c r="AY237" s="20" t="s">
        <v>215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223</v>
      </c>
      <c r="BM237" s="227" t="s">
        <v>1289</v>
      </c>
    </row>
    <row r="238" s="2" customFormat="1" ht="24.15" customHeight="1">
      <c r="A238" s="41"/>
      <c r="B238" s="42"/>
      <c r="C238" s="216" t="s">
        <v>1290</v>
      </c>
      <c r="D238" s="216" t="s">
        <v>218</v>
      </c>
      <c r="E238" s="217" t="s">
        <v>1291</v>
      </c>
      <c r="F238" s="218" t="s">
        <v>1292</v>
      </c>
      <c r="G238" s="219" t="s">
        <v>1293</v>
      </c>
      <c r="H238" s="220">
        <v>10</v>
      </c>
      <c r="I238" s="221"/>
      <c r="J238" s="222">
        <f>ROUND(I238*H238,2)</f>
        <v>0</v>
      </c>
      <c r="K238" s="218" t="s">
        <v>19</v>
      </c>
      <c r="L238" s="47"/>
      <c r="M238" s="223" t="s">
        <v>19</v>
      </c>
      <c r="N238" s="224" t="s">
        <v>43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223</v>
      </c>
      <c r="AT238" s="227" t="s">
        <v>218</v>
      </c>
      <c r="AU238" s="227" t="s">
        <v>81</v>
      </c>
      <c r="AY238" s="20" t="s">
        <v>215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223</v>
      </c>
      <c r="BM238" s="227" t="s">
        <v>1294</v>
      </c>
    </row>
    <row r="239" s="2" customFormat="1" ht="16.5" customHeight="1">
      <c r="A239" s="41"/>
      <c r="B239" s="42"/>
      <c r="C239" s="216" t="s">
        <v>496</v>
      </c>
      <c r="D239" s="216" t="s">
        <v>218</v>
      </c>
      <c r="E239" s="217" t="s">
        <v>1295</v>
      </c>
      <c r="F239" s="218" t="s">
        <v>1296</v>
      </c>
      <c r="G239" s="219" t="s">
        <v>1183</v>
      </c>
      <c r="H239" s="220">
        <v>12</v>
      </c>
      <c r="I239" s="221"/>
      <c r="J239" s="222">
        <f>ROUND(I239*H239,2)</f>
        <v>0</v>
      </c>
      <c r="K239" s="218" t="s">
        <v>19</v>
      </c>
      <c r="L239" s="47"/>
      <c r="M239" s="223" t="s">
        <v>19</v>
      </c>
      <c r="N239" s="224" t="s">
        <v>43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223</v>
      </c>
      <c r="AT239" s="227" t="s">
        <v>218</v>
      </c>
      <c r="AU239" s="227" t="s">
        <v>81</v>
      </c>
      <c r="AY239" s="20" t="s">
        <v>215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223</v>
      </c>
      <c r="BM239" s="227" t="s">
        <v>1297</v>
      </c>
    </row>
    <row r="240" s="2" customFormat="1" ht="37.8" customHeight="1">
      <c r="A240" s="41"/>
      <c r="B240" s="42"/>
      <c r="C240" s="216" t="s">
        <v>1298</v>
      </c>
      <c r="D240" s="216" t="s">
        <v>218</v>
      </c>
      <c r="E240" s="217" t="s">
        <v>1299</v>
      </c>
      <c r="F240" s="218" t="s">
        <v>1300</v>
      </c>
      <c r="G240" s="219" t="s">
        <v>1183</v>
      </c>
      <c r="H240" s="220">
        <v>24</v>
      </c>
      <c r="I240" s="221"/>
      <c r="J240" s="222">
        <f>ROUND(I240*H240,2)</f>
        <v>0</v>
      </c>
      <c r="K240" s="218" t="s">
        <v>19</v>
      </c>
      <c r="L240" s="47"/>
      <c r="M240" s="223" t="s">
        <v>19</v>
      </c>
      <c r="N240" s="224" t="s">
        <v>43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223</v>
      </c>
      <c r="AT240" s="227" t="s">
        <v>218</v>
      </c>
      <c r="AU240" s="227" t="s">
        <v>81</v>
      </c>
      <c r="AY240" s="20" t="s">
        <v>215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223</v>
      </c>
      <c r="BM240" s="227" t="s">
        <v>1301</v>
      </c>
    </row>
    <row r="241" s="2" customFormat="1" ht="16.5" customHeight="1">
      <c r="A241" s="41"/>
      <c r="B241" s="42"/>
      <c r="C241" s="216" t="s">
        <v>501</v>
      </c>
      <c r="D241" s="216" t="s">
        <v>218</v>
      </c>
      <c r="E241" s="217" t="s">
        <v>1302</v>
      </c>
      <c r="F241" s="218" t="s">
        <v>1303</v>
      </c>
      <c r="G241" s="219" t="s">
        <v>1183</v>
      </c>
      <c r="H241" s="220">
        <v>8</v>
      </c>
      <c r="I241" s="221"/>
      <c r="J241" s="222">
        <f>ROUND(I241*H241,2)</f>
        <v>0</v>
      </c>
      <c r="K241" s="218" t="s">
        <v>19</v>
      </c>
      <c r="L241" s="47"/>
      <c r="M241" s="223" t="s">
        <v>19</v>
      </c>
      <c r="N241" s="224" t="s">
        <v>43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223</v>
      </c>
      <c r="AT241" s="227" t="s">
        <v>218</v>
      </c>
      <c r="AU241" s="227" t="s">
        <v>81</v>
      </c>
      <c r="AY241" s="20" t="s">
        <v>215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223</v>
      </c>
      <c r="BM241" s="227" t="s">
        <v>1304</v>
      </c>
    </row>
    <row r="242" s="2" customFormat="1" ht="24.15" customHeight="1">
      <c r="A242" s="41"/>
      <c r="B242" s="42"/>
      <c r="C242" s="216" t="s">
        <v>1305</v>
      </c>
      <c r="D242" s="216" t="s">
        <v>218</v>
      </c>
      <c r="E242" s="217" t="s">
        <v>1306</v>
      </c>
      <c r="F242" s="218" t="s">
        <v>1307</v>
      </c>
      <c r="G242" s="219" t="s">
        <v>1183</v>
      </c>
      <c r="H242" s="220">
        <v>8</v>
      </c>
      <c r="I242" s="221"/>
      <c r="J242" s="222">
        <f>ROUND(I242*H242,2)</f>
        <v>0</v>
      </c>
      <c r="K242" s="218" t="s">
        <v>19</v>
      </c>
      <c r="L242" s="47"/>
      <c r="M242" s="223" t="s">
        <v>19</v>
      </c>
      <c r="N242" s="224" t="s">
        <v>43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223</v>
      </c>
      <c r="AT242" s="227" t="s">
        <v>218</v>
      </c>
      <c r="AU242" s="227" t="s">
        <v>81</v>
      </c>
      <c r="AY242" s="20" t="s">
        <v>215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223</v>
      </c>
      <c r="BM242" s="227" t="s">
        <v>1308</v>
      </c>
    </row>
    <row r="243" s="2" customFormat="1" ht="44.25" customHeight="1">
      <c r="A243" s="41"/>
      <c r="B243" s="42"/>
      <c r="C243" s="216" t="s">
        <v>507</v>
      </c>
      <c r="D243" s="216" t="s">
        <v>218</v>
      </c>
      <c r="E243" s="217" t="s">
        <v>1309</v>
      </c>
      <c r="F243" s="218" t="s">
        <v>1310</v>
      </c>
      <c r="G243" s="219" t="s">
        <v>692</v>
      </c>
      <c r="H243" s="220">
        <v>1</v>
      </c>
      <c r="I243" s="221"/>
      <c r="J243" s="222">
        <f>ROUND(I243*H243,2)</f>
        <v>0</v>
      </c>
      <c r="K243" s="218" t="s">
        <v>1115</v>
      </c>
      <c r="L243" s="47"/>
      <c r="M243" s="223" t="s">
        <v>19</v>
      </c>
      <c r="N243" s="224" t="s">
        <v>43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223</v>
      </c>
      <c r="AT243" s="227" t="s">
        <v>218</v>
      </c>
      <c r="AU243" s="227" t="s">
        <v>81</v>
      </c>
      <c r="AY243" s="20" t="s">
        <v>215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223</v>
      </c>
      <c r="BM243" s="227" t="s">
        <v>1311</v>
      </c>
    </row>
    <row r="244" s="2" customFormat="1">
      <c r="A244" s="41"/>
      <c r="B244" s="42"/>
      <c r="C244" s="43"/>
      <c r="D244" s="229" t="s">
        <v>224</v>
      </c>
      <c r="E244" s="43"/>
      <c r="F244" s="230" t="s">
        <v>1312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224</v>
      </c>
      <c r="AU244" s="20" t="s">
        <v>81</v>
      </c>
    </row>
    <row r="245" s="2" customFormat="1" ht="24.15" customHeight="1">
      <c r="A245" s="41"/>
      <c r="B245" s="42"/>
      <c r="C245" s="216" t="s">
        <v>1313</v>
      </c>
      <c r="D245" s="216" t="s">
        <v>218</v>
      </c>
      <c r="E245" s="217" t="s">
        <v>1314</v>
      </c>
      <c r="F245" s="218" t="s">
        <v>1315</v>
      </c>
      <c r="G245" s="219" t="s">
        <v>692</v>
      </c>
      <c r="H245" s="220">
        <v>2</v>
      </c>
      <c r="I245" s="221"/>
      <c r="J245" s="222">
        <f>ROUND(I245*H245,2)</f>
        <v>0</v>
      </c>
      <c r="K245" s="218" t="s">
        <v>1115</v>
      </c>
      <c r="L245" s="47"/>
      <c r="M245" s="223" t="s">
        <v>19</v>
      </c>
      <c r="N245" s="224" t="s">
        <v>43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223</v>
      </c>
      <c r="AT245" s="227" t="s">
        <v>218</v>
      </c>
      <c r="AU245" s="227" t="s">
        <v>81</v>
      </c>
      <c r="AY245" s="20" t="s">
        <v>215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223</v>
      </c>
      <c r="BM245" s="227" t="s">
        <v>1316</v>
      </c>
    </row>
    <row r="246" s="2" customFormat="1">
      <c r="A246" s="41"/>
      <c r="B246" s="42"/>
      <c r="C246" s="43"/>
      <c r="D246" s="229" t="s">
        <v>224</v>
      </c>
      <c r="E246" s="43"/>
      <c r="F246" s="230" t="s">
        <v>1317</v>
      </c>
      <c r="G246" s="43"/>
      <c r="H246" s="43"/>
      <c r="I246" s="231"/>
      <c r="J246" s="43"/>
      <c r="K246" s="43"/>
      <c r="L246" s="47"/>
      <c r="M246" s="232"/>
      <c r="N246" s="233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224</v>
      </c>
      <c r="AU246" s="20" t="s">
        <v>81</v>
      </c>
    </row>
    <row r="247" s="2" customFormat="1" ht="24.15" customHeight="1">
      <c r="A247" s="41"/>
      <c r="B247" s="42"/>
      <c r="C247" s="216" t="s">
        <v>514</v>
      </c>
      <c r="D247" s="216" t="s">
        <v>218</v>
      </c>
      <c r="E247" s="217" t="s">
        <v>1318</v>
      </c>
      <c r="F247" s="218" t="s">
        <v>1319</v>
      </c>
      <c r="G247" s="219" t="s">
        <v>692</v>
      </c>
      <c r="H247" s="220">
        <v>1</v>
      </c>
      <c r="I247" s="221"/>
      <c r="J247" s="222">
        <f>ROUND(I247*H247,2)</f>
        <v>0</v>
      </c>
      <c r="K247" s="218" t="s">
        <v>1115</v>
      </c>
      <c r="L247" s="47"/>
      <c r="M247" s="223" t="s">
        <v>19</v>
      </c>
      <c r="N247" s="224" t="s">
        <v>43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223</v>
      </c>
      <c r="AT247" s="227" t="s">
        <v>218</v>
      </c>
      <c r="AU247" s="227" t="s">
        <v>81</v>
      </c>
      <c r="AY247" s="20" t="s">
        <v>215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223</v>
      </c>
      <c r="BM247" s="227" t="s">
        <v>1320</v>
      </c>
    </row>
    <row r="248" s="2" customFormat="1">
      <c r="A248" s="41"/>
      <c r="B248" s="42"/>
      <c r="C248" s="43"/>
      <c r="D248" s="229" t="s">
        <v>224</v>
      </c>
      <c r="E248" s="43"/>
      <c r="F248" s="230" t="s">
        <v>1321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224</v>
      </c>
      <c r="AU248" s="20" t="s">
        <v>81</v>
      </c>
    </row>
    <row r="249" s="12" customFormat="1" ht="22.8" customHeight="1">
      <c r="A249" s="12"/>
      <c r="B249" s="200"/>
      <c r="C249" s="201"/>
      <c r="D249" s="202" t="s">
        <v>71</v>
      </c>
      <c r="E249" s="214" t="s">
        <v>1322</v>
      </c>
      <c r="F249" s="214" t="s">
        <v>1323</v>
      </c>
      <c r="G249" s="201"/>
      <c r="H249" s="201"/>
      <c r="I249" s="204"/>
      <c r="J249" s="215">
        <f>BK249</f>
        <v>0</v>
      </c>
      <c r="K249" s="201"/>
      <c r="L249" s="206"/>
      <c r="M249" s="207"/>
      <c r="N249" s="208"/>
      <c r="O249" s="208"/>
      <c r="P249" s="209">
        <f>SUM(P250:P254)</f>
        <v>0</v>
      </c>
      <c r="Q249" s="208"/>
      <c r="R249" s="209">
        <f>SUM(R250:R254)</f>
        <v>0</v>
      </c>
      <c r="S249" s="208"/>
      <c r="T249" s="210">
        <f>SUM(T250:T254)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1" t="s">
        <v>81</v>
      </c>
      <c r="AT249" s="212" t="s">
        <v>71</v>
      </c>
      <c r="AU249" s="212" t="s">
        <v>79</v>
      </c>
      <c r="AY249" s="211" t="s">
        <v>215</v>
      </c>
      <c r="BK249" s="213">
        <f>SUM(BK250:BK254)</f>
        <v>0</v>
      </c>
    </row>
    <row r="250" s="2" customFormat="1" ht="44.25" customHeight="1">
      <c r="A250" s="41"/>
      <c r="B250" s="42"/>
      <c r="C250" s="216" t="s">
        <v>1324</v>
      </c>
      <c r="D250" s="216" t="s">
        <v>218</v>
      </c>
      <c r="E250" s="217" t="s">
        <v>1325</v>
      </c>
      <c r="F250" s="218" t="s">
        <v>1326</v>
      </c>
      <c r="G250" s="219" t="s">
        <v>1327</v>
      </c>
      <c r="H250" s="300"/>
      <c r="I250" s="221"/>
      <c r="J250" s="222">
        <f>ROUND(I250*H250,2)</f>
        <v>0</v>
      </c>
      <c r="K250" s="218" t="s">
        <v>1115</v>
      </c>
      <c r="L250" s="47"/>
      <c r="M250" s="223" t="s">
        <v>19</v>
      </c>
      <c r="N250" s="224" t="s">
        <v>43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306</v>
      </c>
      <c r="AT250" s="227" t="s">
        <v>218</v>
      </c>
      <c r="AU250" s="227" t="s">
        <v>81</v>
      </c>
      <c r="AY250" s="20" t="s">
        <v>215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306</v>
      </c>
      <c r="BM250" s="227" t="s">
        <v>1328</v>
      </c>
    </row>
    <row r="251" s="2" customFormat="1">
      <c r="A251" s="41"/>
      <c r="B251" s="42"/>
      <c r="C251" s="43"/>
      <c r="D251" s="229" t="s">
        <v>224</v>
      </c>
      <c r="E251" s="43"/>
      <c r="F251" s="230" t="s">
        <v>1329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224</v>
      </c>
      <c r="AU251" s="20" t="s">
        <v>81</v>
      </c>
    </row>
    <row r="252" s="13" customFormat="1">
      <c r="A252" s="13"/>
      <c r="B252" s="234"/>
      <c r="C252" s="235"/>
      <c r="D252" s="236" t="s">
        <v>226</v>
      </c>
      <c r="E252" s="237" t="s">
        <v>19</v>
      </c>
      <c r="F252" s="238" t="s">
        <v>1330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226</v>
      </c>
      <c r="AU252" s="244" t="s">
        <v>81</v>
      </c>
      <c r="AV252" s="13" t="s">
        <v>79</v>
      </c>
      <c r="AW252" s="13" t="s">
        <v>33</v>
      </c>
      <c r="AX252" s="13" t="s">
        <v>72</v>
      </c>
      <c r="AY252" s="244" t="s">
        <v>215</v>
      </c>
    </row>
    <row r="253" s="14" customFormat="1">
      <c r="A253" s="14"/>
      <c r="B253" s="245"/>
      <c r="C253" s="246"/>
      <c r="D253" s="236" t="s">
        <v>226</v>
      </c>
      <c r="E253" s="247" t="s">
        <v>19</v>
      </c>
      <c r="F253" s="248" t="s">
        <v>1331</v>
      </c>
      <c r="G253" s="246"/>
      <c r="H253" s="249">
        <v>0.029999999999999999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226</v>
      </c>
      <c r="AU253" s="255" t="s">
        <v>81</v>
      </c>
      <c r="AV253" s="14" t="s">
        <v>81</v>
      </c>
      <c r="AW253" s="14" t="s">
        <v>33</v>
      </c>
      <c r="AX253" s="14" t="s">
        <v>72</v>
      </c>
      <c r="AY253" s="255" t="s">
        <v>215</v>
      </c>
    </row>
    <row r="254" s="15" customFormat="1">
      <c r="A254" s="15"/>
      <c r="B254" s="256"/>
      <c r="C254" s="257"/>
      <c r="D254" s="236" t="s">
        <v>226</v>
      </c>
      <c r="E254" s="258" t="s">
        <v>19</v>
      </c>
      <c r="F254" s="259" t="s">
        <v>233</v>
      </c>
      <c r="G254" s="257"/>
      <c r="H254" s="260">
        <v>0.029999999999999999</v>
      </c>
      <c r="I254" s="261"/>
      <c r="J254" s="257"/>
      <c r="K254" s="257"/>
      <c r="L254" s="262"/>
      <c r="M254" s="278"/>
      <c r="N254" s="279"/>
      <c r="O254" s="279"/>
      <c r="P254" s="279"/>
      <c r="Q254" s="279"/>
      <c r="R254" s="279"/>
      <c r="S254" s="279"/>
      <c r="T254" s="280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6" t="s">
        <v>226</v>
      </c>
      <c r="AU254" s="266" t="s">
        <v>81</v>
      </c>
      <c r="AV254" s="15" t="s">
        <v>223</v>
      </c>
      <c r="AW254" s="15" t="s">
        <v>33</v>
      </c>
      <c r="AX254" s="15" t="s">
        <v>79</v>
      </c>
      <c r="AY254" s="266" t="s">
        <v>215</v>
      </c>
    </row>
    <row r="255" s="2" customFormat="1" ht="6.96" customHeight="1">
      <c r="A255" s="41"/>
      <c r="B255" s="62"/>
      <c r="C255" s="63"/>
      <c r="D255" s="63"/>
      <c r="E255" s="63"/>
      <c r="F255" s="63"/>
      <c r="G255" s="63"/>
      <c r="H255" s="63"/>
      <c r="I255" s="63"/>
      <c r="J255" s="63"/>
      <c r="K255" s="63"/>
      <c r="L255" s="47"/>
      <c r="M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</row>
  </sheetData>
  <sheetProtection sheet="1" autoFilter="0" formatColumns="0" formatRows="0" objects="1" scenarios="1" spinCount="100000" saltValue="EKGtdp4EdpdIv2fFEV2ffHnd2Rqu/jAOWD86a9+cUw3lI0IdzfDMXFSfNwyVKV8liUlzx6bz7zUOOb5Rzv9KXg==" hashValue="nnqMkYU3UddUBA3G/PQoWCi19ApJ0Rai3FasqR2LGvse2cC/zElQVPkv237O42AnCpvq2G6GhIRs+j0C2aL5YA==" algorithmName="SHA-512" password="CC35"/>
  <autoFilter ref="C113:K25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100:H100"/>
    <mergeCell ref="E104:H104"/>
    <mergeCell ref="E102:H102"/>
    <mergeCell ref="E106:H106"/>
    <mergeCell ref="L2:V2"/>
  </mergeCells>
  <hyperlinks>
    <hyperlink ref="F158" r:id="rId1" display="https://podminky.urs.cz/item/CS_URS_2024_01/741123224"/>
    <hyperlink ref="F160" r:id="rId2" display="https://podminky.urs.cz/item/CS_URS_2024_01/741122133"/>
    <hyperlink ref="F162" r:id="rId3" display="https://podminky.urs.cz/item/CS_URS_2024_01/741122122"/>
    <hyperlink ref="F164" r:id="rId4" display="https://podminky.urs.cz/item/CS_URS_2024_01/741120201"/>
    <hyperlink ref="F167" r:id="rId5" display="https://podminky.urs.cz/item/CS_URS_2024_01/741132133"/>
    <hyperlink ref="F169" r:id="rId6" display="https://podminky.urs.cz/item/CS_URS_2024_01/741132132"/>
    <hyperlink ref="F171" r:id="rId7" display="https://podminky.urs.cz/item/CS_URS_2024_01/741132103"/>
    <hyperlink ref="F173" r:id="rId8" display="https://podminky.urs.cz/item/CS_URS_2024_01/741130021"/>
    <hyperlink ref="F176" r:id="rId9" display="https://podminky.urs.cz/item/CS_URS_2024_01/741420022"/>
    <hyperlink ref="F178" r:id="rId10" display="https://podminky.urs.cz/item/CS_URS_2024_01/741410041"/>
    <hyperlink ref="F181" r:id="rId11" display="https://podminky.urs.cz/item/CS_URS_2024_01/210203901"/>
    <hyperlink ref="F184" r:id="rId12" display="https://podminky.urs.cz/item/CS_URS_2024_01/210204103"/>
    <hyperlink ref="F187" r:id="rId13" display="https://podminky.urs.cz/item/CS_URS_2024_01/210204201"/>
    <hyperlink ref="F189" r:id="rId14" display="https://podminky.urs.cz/item/CS_URS_2024_01/741320041"/>
    <hyperlink ref="F192" r:id="rId15" display="https://podminky.urs.cz/item/CS_URS_2024_01/210204011"/>
    <hyperlink ref="F197" r:id="rId16" display="https://podminky.urs.cz/item/CS_URS_2024_01/210101233"/>
    <hyperlink ref="F200" r:id="rId17" display="https://podminky.urs.cz/item/CS_URS_2024_01/460010024"/>
    <hyperlink ref="F202" r:id="rId18" display="https://podminky.urs.cz/item/CS_URS_2024_01/460010025"/>
    <hyperlink ref="F205" r:id="rId19" display="https://podminky.urs.cz/item/CS_URS_2024_01/460171172"/>
    <hyperlink ref="F207" r:id="rId20" display="https://podminky.urs.cz/item/CS_URS_2024_01/460431182"/>
    <hyperlink ref="F209" r:id="rId21" display="https://podminky.urs.cz/item/CS_URS_2024_01/460791212"/>
    <hyperlink ref="F211" r:id="rId22" display="https://podminky.urs.cz/item/CS_URS_2024_01/460791213"/>
    <hyperlink ref="F213" r:id="rId23" display="https://podminky.urs.cz/item/CS_URS_2024_01/460641112"/>
    <hyperlink ref="F215" r:id="rId24" display="https://podminky.urs.cz/item/CS_URS_2024_01/460191113"/>
    <hyperlink ref="F217" r:id="rId25" display="https://podminky.urs.cz/item/CS_URS_2024_01/460341113"/>
    <hyperlink ref="F219" r:id="rId26" display="https://podminky.urs.cz/item/CS_URS_2024_01/460341121"/>
    <hyperlink ref="F221" r:id="rId27" display="https://podminky.urs.cz/item/CS_URS_2024_01/460361111"/>
    <hyperlink ref="F227" r:id="rId28" display="https://podminky.urs.cz/item/CS_URS_2024_01/741372831"/>
    <hyperlink ref="F229" r:id="rId29" display="https://podminky.urs.cz/item/CS_URS_2024_01/741372821"/>
    <hyperlink ref="F244" r:id="rId30" display="https://podminky.urs.cz/item/CS_URS_2024_01/741810002"/>
    <hyperlink ref="F246" r:id="rId31" display="https://podminky.urs.cz/item/CS_URS_2024_01/741820011"/>
    <hyperlink ref="F248" r:id="rId32" display="https://podminky.urs.cz/item/CS_URS_2024_01/741820102"/>
    <hyperlink ref="F251" r:id="rId33" display="https://podminky.urs.cz/item/CS_URS_2024_01/9987412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4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1332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1333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ROUND(J91,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ROUND((SUM(BE91:BE198)),  2)</f>
        <v>0</v>
      </c>
      <c r="G35" s="41"/>
      <c r="H35" s="41"/>
      <c r="I35" s="161">
        <v>0.20999999999999999</v>
      </c>
      <c r="J35" s="160">
        <f>ROUND(((SUM(BE91:BE198))*I35),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ROUND((SUM(BF91:BF198)),  2)</f>
        <v>0</v>
      </c>
      <c r="G36" s="41"/>
      <c r="H36" s="41"/>
      <c r="I36" s="161">
        <v>0.12</v>
      </c>
      <c r="J36" s="160">
        <f>ROUND(((SUM(BF91:BF198))*I36),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ROUND((SUM(BG91:BG198)),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ROUND((SUM(BH91:BH198)),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ROUND((SUM(BI91:BI198)),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1332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2023-065-03-01 - SO-03 - Náves - bourací práce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J92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671</v>
      </c>
      <c r="E65" s="186"/>
      <c r="F65" s="186"/>
      <c r="G65" s="186"/>
      <c r="H65" s="186"/>
      <c r="I65" s="186"/>
      <c r="J65" s="187">
        <f>J93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199</v>
      </c>
      <c r="E66" s="186"/>
      <c r="F66" s="186"/>
      <c r="G66" s="186"/>
      <c r="H66" s="186"/>
      <c r="I66" s="186"/>
      <c r="J66" s="187">
        <f>J136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8"/>
      <c r="C67" s="179"/>
      <c r="D67" s="180" t="s">
        <v>1022</v>
      </c>
      <c r="E67" s="181"/>
      <c r="F67" s="181"/>
      <c r="G67" s="181"/>
      <c r="H67" s="181"/>
      <c r="I67" s="181"/>
      <c r="J67" s="182">
        <f>J166</f>
        <v>0</v>
      </c>
      <c r="K67" s="179"/>
      <c r="L67" s="18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4"/>
      <c r="C68" s="128"/>
      <c r="D68" s="185" t="s">
        <v>1044</v>
      </c>
      <c r="E68" s="186"/>
      <c r="F68" s="186"/>
      <c r="G68" s="186"/>
      <c r="H68" s="186"/>
      <c r="I68" s="186"/>
      <c r="J68" s="187">
        <f>J167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1334</v>
      </c>
      <c r="E69" s="186"/>
      <c r="F69" s="186"/>
      <c r="G69" s="186"/>
      <c r="H69" s="186"/>
      <c r="I69" s="186"/>
      <c r="J69" s="187">
        <f>J174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200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Vědomice - Úprava ulice Na Zavadilce</v>
      </c>
      <c r="F79" s="35"/>
      <c r="G79" s="35"/>
      <c r="H79" s="35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186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1"/>
      <c r="B81" s="42"/>
      <c r="C81" s="43"/>
      <c r="D81" s="43"/>
      <c r="E81" s="173" t="s">
        <v>1332</v>
      </c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188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E11</f>
        <v>2023-065-03-01 - SO-03 - Náves - bourací práce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21</v>
      </c>
      <c r="D85" s="43"/>
      <c r="E85" s="43"/>
      <c r="F85" s="30" t="str">
        <f>F14</f>
        <v xml:space="preserve">k.ú. Vědomice </v>
      </c>
      <c r="G85" s="43"/>
      <c r="H85" s="43"/>
      <c r="I85" s="35" t="s">
        <v>23</v>
      </c>
      <c r="J85" s="75" t="str">
        <f>IF(J14="","",J14)</f>
        <v>16. 4. 2024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40.05" customHeight="1">
      <c r="A87" s="41"/>
      <c r="B87" s="42"/>
      <c r="C87" s="35" t="s">
        <v>25</v>
      </c>
      <c r="D87" s="43"/>
      <c r="E87" s="43"/>
      <c r="F87" s="30" t="str">
        <f>E17</f>
        <v>Obec Vědomice, Na Průhonu 270, Roudnice nad Labem</v>
      </c>
      <c r="G87" s="43"/>
      <c r="H87" s="43"/>
      <c r="I87" s="35" t="s">
        <v>31</v>
      </c>
      <c r="J87" s="39" t="str">
        <f>E23</f>
        <v>Ing. arch. Pavel Šulc Ph.D.Krásného 351/8, Praha 6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29</v>
      </c>
      <c r="D88" s="43"/>
      <c r="E88" s="43"/>
      <c r="F88" s="30" t="str">
        <f>IF(E20="","",E20)</f>
        <v>Vyplň údaj</v>
      </c>
      <c r="G88" s="43"/>
      <c r="H88" s="43"/>
      <c r="I88" s="35" t="s">
        <v>34</v>
      </c>
      <c r="J88" s="39" t="str">
        <f>E26</f>
        <v>Ing. Dana Mlejnková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9"/>
      <c r="B90" s="190"/>
      <c r="C90" s="191" t="s">
        <v>201</v>
      </c>
      <c r="D90" s="192" t="s">
        <v>57</v>
      </c>
      <c r="E90" s="192" t="s">
        <v>53</v>
      </c>
      <c r="F90" s="192" t="s">
        <v>54</v>
      </c>
      <c r="G90" s="192" t="s">
        <v>202</v>
      </c>
      <c r="H90" s="192" t="s">
        <v>203</v>
      </c>
      <c r="I90" s="192" t="s">
        <v>204</v>
      </c>
      <c r="J90" s="192" t="s">
        <v>192</v>
      </c>
      <c r="K90" s="193" t="s">
        <v>205</v>
      </c>
      <c r="L90" s="194"/>
      <c r="M90" s="95" t="s">
        <v>19</v>
      </c>
      <c r="N90" s="96" t="s">
        <v>42</v>
      </c>
      <c r="O90" s="96" t="s">
        <v>206</v>
      </c>
      <c r="P90" s="96" t="s">
        <v>207</v>
      </c>
      <c r="Q90" s="96" t="s">
        <v>208</v>
      </c>
      <c r="R90" s="96" t="s">
        <v>209</v>
      </c>
      <c r="S90" s="96" t="s">
        <v>210</v>
      </c>
      <c r="T90" s="97" t="s">
        <v>211</v>
      </c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</row>
    <row r="91" s="2" customFormat="1" ht="22.8" customHeight="1">
      <c r="A91" s="41"/>
      <c r="B91" s="42"/>
      <c r="C91" s="102" t="s">
        <v>212</v>
      </c>
      <c r="D91" s="43"/>
      <c r="E91" s="43"/>
      <c r="F91" s="43"/>
      <c r="G91" s="43"/>
      <c r="H91" s="43"/>
      <c r="I91" s="43"/>
      <c r="J91" s="195">
        <f>BK91</f>
        <v>0</v>
      </c>
      <c r="K91" s="43"/>
      <c r="L91" s="47"/>
      <c r="M91" s="98"/>
      <c r="N91" s="196"/>
      <c r="O91" s="99"/>
      <c r="P91" s="197">
        <f>P92+P166</f>
        <v>0</v>
      </c>
      <c r="Q91" s="99"/>
      <c r="R91" s="197">
        <f>R92+R166</f>
        <v>0</v>
      </c>
      <c r="S91" s="99"/>
      <c r="T91" s="198">
        <f>T92+T166</f>
        <v>7.5529999999999999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71</v>
      </c>
      <c r="AU91" s="20" t="s">
        <v>193</v>
      </c>
      <c r="BK91" s="199">
        <f>BK92+BK166</f>
        <v>0</v>
      </c>
    </row>
    <row r="92" s="12" customFormat="1" ht="25.92" customHeight="1">
      <c r="A92" s="12"/>
      <c r="B92" s="200"/>
      <c r="C92" s="201"/>
      <c r="D92" s="202" t="s">
        <v>71</v>
      </c>
      <c r="E92" s="203" t="s">
        <v>213</v>
      </c>
      <c r="F92" s="203" t="s">
        <v>214</v>
      </c>
      <c r="G92" s="201"/>
      <c r="H92" s="201"/>
      <c r="I92" s="204"/>
      <c r="J92" s="205">
        <f>BK92</f>
        <v>0</v>
      </c>
      <c r="K92" s="201"/>
      <c r="L92" s="206"/>
      <c r="M92" s="207"/>
      <c r="N92" s="208"/>
      <c r="O92" s="208"/>
      <c r="P92" s="209">
        <f>P93+P136</f>
        <v>0</v>
      </c>
      <c r="Q92" s="208"/>
      <c r="R92" s="209">
        <f>R93+R136</f>
        <v>0</v>
      </c>
      <c r="S92" s="208"/>
      <c r="T92" s="210">
        <f>T93+T136</f>
        <v>4.7169999999999996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79</v>
      </c>
      <c r="AT92" s="212" t="s">
        <v>71</v>
      </c>
      <c r="AU92" s="212" t="s">
        <v>72</v>
      </c>
      <c r="AY92" s="211" t="s">
        <v>215</v>
      </c>
      <c r="BK92" s="213">
        <f>BK93+BK136</f>
        <v>0</v>
      </c>
    </row>
    <row r="93" s="12" customFormat="1" ht="22.8" customHeight="1">
      <c r="A93" s="12"/>
      <c r="B93" s="200"/>
      <c r="C93" s="201"/>
      <c r="D93" s="202" t="s">
        <v>71</v>
      </c>
      <c r="E93" s="214" t="s">
        <v>542</v>
      </c>
      <c r="F93" s="214" t="s">
        <v>726</v>
      </c>
      <c r="G93" s="201"/>
      <c r="H93" s="201"/>
      <c r="I93" s="204"/>
      <c r="J93" s="215">
        <f>BK93</f>
        <v>0</v>
      </c>
      <c r="K93" s="201"/>
      <c r="L93" s="206"/>
      <c r="M93" s="207"/>
      <c r="N93" s="208"/>
      <c r="O93" s="208"/>
      <c r="P93" s="209">
        <f>SUM(P94:P135)</f>
        <v>0</v>
      </c>
      <c r="Q93" s="208"/>
      <c r="R93" s="209">
        <f>SUM(R94:R135)</f>
        <v>0</v>
      </c>
      <c r="S93" s="208"/>
      <c r="T93" s="210">
        <f>SUM(T94:T135)</f>
        <v>4.7169999999999996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79</v>
      </c>
      <c r="AT93" s="212" t="s">
        <v>71</v>
      </c>
      <c r="AU93" s="212" t="s">
        <v>79</v>
      </c>
      <c r="AY93" s="211" t="s">
        <v>215</v>
      </c>
      <c r="BK93" s="213">
        <f>SUM(BK94:BK135)</f>
        <v>0</v>
      </c>
    </row>
    <row r="94" s="2" customFormat="1" ht="16.5" customHeight="1">
      <c r="A94" s="41"/>
      <c r="B94" s="42"/>
      <c r="C94" s="216" t="s">
        <v>79</v>
      </c>
      <c r="D94" s="216" t="s">
        <v>218</v>
      </c>
      <c r="E94" s="217" t="s">
        <v>1335</v>
      </c>
      <c r="F94" s="218" t="s">
        <v>1336</v>
      </c>
      <c r="G94" s="219" t="s">
        <v>278</v>
      </c>
      <c r="H94" s="220">
        <v>1.792</v>
      </c>
      <c r="I94" s="221"/>
      <c r="J94" s="222">
        <f>ROUND(I94*H94,2)</f>
        <v>0</v>
      </c>
      <c r="K94" s="218" t="s">
        <v>222</v>
      </c>
      <c r="L94" s="47"/>
      <c r="M94" s="223" t="s">
        <v>19</v>
      </c>
      <c r="N94" s="224" t="s">
        <v>43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2</v>
      </c>
      <c r="T94" s="226">
        <f>S94*H94</f>
        <v>3.5840000000000001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223</v>
      </c>
      <c r="AT94" s="227" t="s">
        <v>218</v>
      </c>
      <c r="AU94" s="227" t="s">
        <v>81</v>
      </c>
      <c r="AY94" s="20" t="s">
        <v>215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20" t="s">
        <v>79</v>
      </c>
      <c r="BK94" s="228">
        <f>ROUND(I94*H94,2)</f>
        <v>0</v>
      </c>
      <c r="BL94" s="20" t="s">
        <v>223</v>
      </c>
      <c r="BM94" s="227" t="s">
        <v>81</v>
      </c>
    </row>
    <row r="95" s="2" customFormat="1">
      <c r="A95" s="41"/>
      <c r="B95" s="42"/>
      <c r="C95" s="43"/>
      <c r="D95" s="229" t="s">
        <v>224</v>
      </c>
      <c r="E95" s="43"/>
      <c r="F95" s="230" t="s">
        <v>1337</v>
      </c>
      <c r="G95" s="43"/>
      <c r="H95" s="43"/>
      <c r="I95" s="231"/>
      <c r="J95" s="43"/>
      <c r="K95" s="43"/>
      <c r="L95" s="47"/>
      <c r="M95" s="232"/>
      <c r="N95" s="233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224</v>
      </c>
      <c r="AU95" s="20" t="s">
        <v>81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407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1338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1339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4" customFormat="1">
      <c r="A99" s="14"/>
      <c r="B99" s="245"/>
      <c r="C99" s="246"/>
      <c r="D99" s="236" t="s">
        <v>226</v>
      </c>
      <c r="E99" s="247" t="s">
        <v>19</v>
      </c>
      <c r="F99" s="248" t="s">
        <v>1340</v>
      </c>
      <c r="G99" s="246"/>
      <c r="H99" s="249">
        <v>0.51200000000000001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226</v>
      </c>
      <c r="AU99" s="255" t="s">
        <v>81</v>
      </c>
      <c r="AV99" s="14" t="s">
        <v>81</v>
      </c>
      <c r="AW99" s="14" t="s">
        <v>33</v>
      </c>
      <c r="AX99" s="14" t="s">
        <v>72</v>
      </c>
      <c r="AY99" s="255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407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1341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1342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1343</v>
      </c>
      <c r="G103" s="246"/>
      <c r="H103" s="249">
        <v>0.64000000000000001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407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1344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1342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4" customFormat="1">
      <c r="A107" s="14"/>
      <c r="B107" s="245"/>
      <c r="C107" s="246"/>
      <c r="D107" s="236" t="s">
        <v>226</v>
      </c>
      <c r="E107" s="247" t="s">
        <v>19</v>
      </c>
      <c r="F107" s="248" t="s">
        <v>1343</v>
      </c>
      <c r="G107" s="246"/>
      <c r="H107" s="249">
        <v>0.64000000000000001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226</v>
      </c>
      <c r="AU107" s="255" t="s">
        <v>81</v>
      </c>
      <c r="AV107" s="14" t="s">
        <v>81</v>
      </c>
      <c r="AW107" s="14" t="s">
        <v>33</v>
      </c>
      <c r="AX107" s="14" t="s">
        <v>72</v>
      </c>
      <c r="AY107" s="255" t="s">
        <v>215</v>
      </c>
    </row>
    <row r="108" s="15" customFormat="1">
      <c r="A108" s="15"/>
      <c r="B108" s="256"/>
      <c r="C108" s="257"/>
      <c r="D108" s="236" t="s">
        <v>226</v>
      </c>
      <c r="E108" s="258" t="s">
        <v>19</v>
      </c>
      <c r="F108" s="259" t="s">
        <v>233</v>
      </c>
      <c r="G108" s="257"/>
      <c r="H108" s="260">
        <v>1.7920000000000003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226</v>
      </c>
      <c r="AU108" s="266" t="s">
        <v>81</v>
      </c>
      <c r="AV108" s="15" t="s">
        <v>223</v>
      </c>
      <c r="AW108" s="15" t="s">
        <v>33</v>
      </c>
      <c r="AX108" s="15" t="s">
        <v>79</v>
      </c>
      <c r="AY108" s="266" t="s">
        <v>215</v>
      </c>
    </row>
    <row r="109" s="2" customFormat="1" ht="16.5" customHeight="1">
      <c r="A109" s="41"/>
      <c r="B109" s="42"/>
      <c r="C109" s="216" t="s">
        <v>81</v>
      </c>
      <c r="D109" s="216" t="s">
        <v>218</v>
      </c>
      <c r="E109" s="217" t="s">
        <v>1345</v>
      </c>
      <c r="F109" s="218" t="s">
        <v>1346</v>
      </c>
      <c r="G109" s="219" t="s">
        <v>692</v>
      </c>
      <c r="H109" s="220">
        <v>2</v>
      </c>
      <c r="I109" s="221"/>
      <c r="J109" s="222">
        <f>ROUND(I109*H109,2)</f>
        <v>0</v>
      </c>
      <c r="K109" s="218" t="s">
        <v>222</v>
      </c>
      <c r="L109" s="47"/>
      <c r="M109" s="223" t="s">
        <v>19</v>
      </c>
      <c r="N109" s="224" t="s">
        <v>43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0.48199999999999998</v>
      </c>
      <c r="T109" s="226">
        <f>S109*H109</f>
        <v>0.96399999999999997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223</v>
      </c>
      <c r="AT109" s="227" t="s">
        <v>218</v>
      </c>
      <c r="AU109" s="227" t="s">
        <v>81</v>
      </c>
      <c r="AY109" s="20" t="s">
        <v>215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223</v>
      </c>
      <c r="BM109" s="227" t="s">
        <v>223</v>
      </c>
    </row>
    <row r="110" s="2" customFormat="1">
      <c r="A110" s="41"/>
      <c r="B110" s="42"/>
      <c r="C110" s="43"/>
      <c r="D110" s="229" t="s">
        <v>224</v>
      </c>
      <c r="E110" s="43"/>
      <c r="F110" s="230" t="s">
        <v>1347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224</v>
      </c>
      <c r="AU110" s="20" t="s">
        <v>81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407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1348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3" customFormat="1">
      <c r="A113" s="13"/>
      <c r="B113" s="234"/>
      <c r="C113" s="235"/>
      <c r="D113" s="236" t="s">
        <v>226</v>
      </c>
      <c r="E113" s="237" t="s">
        <v>19</v>
      </c>
      <c r="F113" s="238" t="s">
        <v>1349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226</v>
      </c>
      <c r="AU113" s="244" t="s">
        <v>81</v>
      </c>
      <c r="AV113" s="13" t="s">
        <v>79</v>
      </c>
      <c r="AW113" s="13" t="s">
        <v>33</v>
      </c>
      <c r="AX113" s="13" t="s">
        <v>72</v>
      </c>
      <c r="AY113" s="244" t="s">
        <v>215</v>
      </c>
    </row>
    <row r="114" s="14" customFormat="1">
      <c r="A114" s="14"/>
      <c r="B114" s="245"/>
      <c r="C114" s="246"/>
      <c r="D114" s="236" t="s">
        <v>226</v>
      </c>
      <c r="E114" s="247" t="s">
        <v>19</v>
      </c>
      <c r="F114" s="248" t="s">
        <v>81</v>
      </c>
      <c r="G114" s="246"/>
      <c r="H114" s="249">
        <v>2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226</v>
      </c>
      <c r="AU114" s="255" t="s">
        <v>81</v>
      </c>
      <c r="AV114" s="14" t="s">
        <v>81</v>
      </c>
      <c r="AW114" s="14" t="s">
        <v>33</v>
      </c>
      <c r="AX114" s="14" t="s">
        <v>72</v>
      </c>
      <c r="AY114" s="255" t="s">
        <v>215</v>
      </c>
    </row>
    <row r="115" s="15" customFormat="1">
      <c r="A115" s="15"/>
      <c r="B115" s="256"/>
      <c r="C115" s="257"/>
      <c r="D115" s="236" t="s">
        <v>226</v>
      </c>
      <c r="E115" s="258" t="s">
        <v>19</v>
      </c>
      <c r="F115" s="259" t="s">
        <v>233</v>
      </c>
      <c r="G115" s="257"/>
      <c r="H115" s="260">
        <v>2</v>
      </c>
      <c r="I115" s="261"/>
      <c r="J115" s="257"/>
      <c r="K115" s="257"/>
      <c r="L115" s="262"/>
      <c r="M115" s="263"/>
      <c r="N115" s="264"/>
      <c r="O115" s="264"/>
      <c r="P115" s="264"/>
      <c r="Q115" s="264"/>
      <c r="R115" s="264"/>
      <c r="S115" s="264"/>
      <c r="T115" s="26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6" t="s">
        <v>226</v>
      </c>
      <c r="AU115" s="266" t="s">
        <v>81</v>
      </c>
      <c r="AV115" s="15" t="s">
        <v>223</v>
      </c>
      <c r="AW115" s="15" t="s">
        <v>33</v>
      </c>
      <c r="AX115" s="15" t="s">
        <v>79</v>
      </c>
      <c r="AY115" s="266" t="s">
        <v>215</v>
      </c>
    </row>
    <row r="116" s="2" customFormat="1" ht="16.5" customHeight="1">
      <c r="A116" s="41"/>
      <c r="B116" s="42"/>
      <c r="C116" s="216" t="s">
        <v>105</v>
      </c>
      <c r="D116" s="216" t="s">
        <v>218</v>
      </c>
      <c r="E116" s="217" t="s">
        <v>1350</v>
      </c>
      <c r="F116" s="218" t="s">
        <v>1351</v>
      </c>
      <c r="G116" s="219" t="s">
        <v>692</v>
      </c>
      <c r="H116" s="220">
        <v>1</v>
      </c>
      <c r="I116" s="221"/>
      <c r="J116" s="222">
        <f>ROUND(I116*H116,2)</f>
        <v>0</v>
      </c>
      <c r="K116" s="218" t="s">
        <v>222</v>
      </c>
      <c r="L116" s="47"/>
      <c r="M116" s="223" t="s">
        <v>19</v>
      </c>
      <c r="N116" s="224" t="s">
        <v>43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0.086999999999999994</v>
      </c>
      <c r="T116" s="226">
        <f>S116*H116</f>
        <v>0.086999999999999994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223</v>
      </c>
      <c r="AT116" s="227" t="s">
        <v>218</v>
      </c>
      <c r="AU116" s="227" t="s">
        <v>81</v>
      </c>
      <c r="AY116" s="20" t="s">
        <v>215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223</v>
      </c>
      <c r="BM116" s="227" t="s">
        <v>275</v>
      </c>
    </row>
    <row r="117" s="2" customFormat="1">
      <c r="A117" s="41"/>
      <c r="B117" s="42"/>
      <c r="C117" s="43"/>
      <c r="D117" s="229" t="s">
        <v>224</v>
      </c>
      <c r="E117" s="43"/>
      <c r="F117" s="230" t="s">
        <v>1352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224</v>
      </c>
      <c r="AU117" s="20" t="s">
        <v>81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407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1353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1354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4" customFormat="1">
      <c r="A121" s="14"/>
      <c r="B121" s="245"/>
      <c r="C121" s="246"/>
      <c r="D121" s="236" t="s">
        <v>226</v>
      </c>
      <c r="E121" s="247" t="s">
        <v>19</v>
      </c>
      <c r="F121" s="248" t="s">
        <v>79</v>
      </c>
      <c r="G121" s="246"/>
      <c r="H121" s="249">
        <v>1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226</v>
      </c>
      <c r="AU121" s="255" t="s">
        <v>81</v>
      </c>
      <c r="AV121" s="14" t="s">
        <v>81</v>
      </c>
      <c r="AW121" s="14" t="s">
        <v>33</v>
      </c>
      <c r="AX121" s="14" t="s">
        <v>72</v>
      </c>
      <c r="AY121" s="255" t="s">
        <v>215</v>
      </c>
    </row>
    <row r="122" s="15" customFormat="1">
      <c r="A122" s="15"/>
      <c r="B122" s="256"/>
      <c r="C122" s="257"/>
      <c r="D122" s="236" t="s">
        <v>226</v>
      </c>
      <c r="E122" s="258" t="s">
        <v>19</v>
      </c>
      <c r="F122" s="259" t="s">
        <v>233</v>
      </c>
      <c r="G122" s="257"/>
      <c r="H122" s="260">
        <v>1</v>
      </c>
      <c r="I122" s="261"/>
      <c r="J122" s="257"/>
      <c r="K122" s="257"/>
      <c r="L122" s="262"/>
      <c r="M122" s="263"/>
      <c r="N122" s="264"/>
      <c r="O122" s="264"/>
      <c r="P122" s="264"/>
      <c r="Q122" s="264"/>
      <c r="R122" s="264"/>
      <c r="S122" s="264"/>
      <c r="T122" s="26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6" t="s">
        <v>226</v>
      </c>
      <c r="AU122" s="266" t="s">
        <v>81</v>
      </c>
      <c r="AV122" s="15" t="s">
        <v>223</v>
      </c>
      <c r="AW122" s="15" t="s">
        <v>33</v>
      </c>
      <c r="AX122" s="15" t="s">
        <v>79</v>
      </c>
      <c r="AY122" s="266" t="s">
        <v>215</v>
      </c>
    </row>
    <row r="123" s="2" customFormat="1" ht="16.5" customHeight="1">
      <c r="A123" s="41"/>
      <c r="B123" s="42"/>
      <c r="C123" s="216" t="s">
        <v>223</v>
      </c>
      <c r="D123" s="216" t="s">
        <v>218</v>
      </c>
      <c r="E123" s="217" t="s">
        <v>1355</v>
      </c>
      <c r="F123" s="218" t="s">
        <v>1356</v>
      </c>
      <c r="G123" s="219" t="s">
        <v>692</v>
      </c>
      <c r="H123" s="220">
        <v>1</v>
      </c>
      <c r="I123" s="221"/>
      <c r="J123" s="222">
        <f>ROUND(I123*H123,2)</f>
        <v>0</v>
      </c>
      <c r="K123" s="218" t="s">
        <v>19</v>
      </c>
      <c r="L123" s="47"/>
      <c r="M123" s="223" t="s">
        <v>19</v>
      </c>
      <c r="N123" s="224" t="s">
        <v>43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223</v>
      </c>
      <c r="AT123" s="227" t="s">
        <v>218</v>
      </c>
      <c r="AU123" s="227" t="s">
        <v>81</v>
      </c>
      <c r="AY123" s="20" t="s">
        <v>215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223</v>
      </c>
      <c r="BM123" s="227" t="s">
        <v>298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407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3" customFormat="1">
      <c r="A125" s="13"/>
      <c r="B125" s="234"/>
      <c r="C125" s="235"/>
      <c r="D125" s="236" t="s">
        <v>226</v>
      </c>
      <c r="E125" s="237" t="s">
        <v>19</v>
      </c>
      <c r="F125" s="238" t="s">
        <v>1357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226</v>
      </c>
      <c r="AU125" s="244" t="s">
        <v>81</v>
      </c>
      <c r="AV125" s="13" t="s">
        <v>79</v>
      </c>
      <c r="AW125" s="13" t="s">
        <v>33</v>
      </c>
      <c r="AX125" s="13" t="s">
        <v>72</v>
      </c>
      <c r="AY125" s="244" t="s">
        <v>215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1358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4" customFormat="1">
      <c r="A127" s="14"/>
      <c r="B127" s="245"/>
      <c r="C127" s="246"/>
      <c r="D127" s="236" t="s">
        <v>226</v>
      </c>
      <c r="E127" s="247" t="s">
        <v>19</v>
      </c>
      <c r="F127" s="248" t="s">
        <v>79</v>
      </c>
      <c r="G127" s="246"/>
      <c r="H127" s="249">
        <v>1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226</v>
      </c>
      <c r="AU127" s="255" t="s">
        <v>81</v>
      </c>
      <c r="AV127" s="14" t="s">
        <v>81</v>
      </c>
      <c r="AW127" s="14" t="s">
        <v>33</v>
      </c>
      <c r="AX127" s="14" t="s">
        <v>72</v>
      </c>
      <c r="AY127" s="255" t="s">
        <v>215</v>
      </c>
    </row>
    <row r="128" s="15" customFormat="1">
      <c r="A128" s="15"/>
      <c r="B128" s="256"/>
      <c r="C128" s="257"/>
      <c r="D128" s="236" t="s">
        <v>226</v>
      </c>
      <c r="E128" s="258" t="s">
        <v>19</v>
      </c>
      <c r="F128" s="259" t="s">
        <v>233</v>
      </c>
      <c r="G128" s="257"/>
      <c r="H128" s="260">
        <v>1</v>
      </c>
      <c r="I128" s="261"/>
      <c r="J128" s="257"/>
      <c r="K128" s="257"/>
      <c r="L128" s="262"/>
      <c r="M128" s="263"/>
      <c r="N128" s="264"/>
      <c r="O128" s="264"/>
      <c r="P128" s="264"/>
      <c r="Q128" s="264"/>
      <c r="R128" s="264"/>
      <c r="S128" s="264"/>
      <c r="T128" s="26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6" t="s">
        <v>226</v>
      </c>
      <c r="AU128" s="266" t="s">
        <v>81</v>
      </c>
      <c r="AV128" s="15" t="s">
        <v>223</v>
      </c>
      <c r="AW128" s="15" t="s">
        <v>33</v>
      </c>
      <c r="AX128" s="15" t="s">
        <v>79</v>
      </c>
      <c r="AY128" s="266" t="s">
        <v>215</v>
      </c>
    </row>
    <row r="129" s="2" customFormat="1" ht="55.5" customHeight="1">
      <c r="A129" s="41"/>
      <c r="B129" s="42"/>
      <c r="C129" s="216" t="s">
        <v>256</v>
      </c>
      <c r="D129" s="216" t="s">
        <v>218</v>
      </c>
      <c r="E129" s="217" t="s">
        <v>727</v>
      </c>
      <c r="F129" s="218" t="s">
        <v>728</v>
      </c>
      <c r="G129" s="219" t="s">
        <v>692</v>
      </c>
      <c r="H129" s="220">
        <v>1</v>
      </c>
      <c r="I129" s="221"/>
      <c r="J129" s="222">
        <f>ROUND(I129*H129,2)</f>
        <v>0</v>
      </c>
      <c r="K129" s="218" t="s">
        <v>222</v>
      </c>
      <c r="L129" s="47"/>
      <c r="M129" s="223" t="s">
        <v>19</v>
      </c>
      <c r="N129" s="224" t="s">
        <v>43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0.082000000000000003</v>
      </c>
      <c r="T129" s="226">
        <f>S129*H129</f>
        <v>0.082000000000000003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223</v>
      </c>
      <c r="AT129" s="227" t="s">
        <v>218</v>
      </c>
      <c r="AU129" s="227" t="s">
        <v>81</v>
      </c>
      <c r="AY129" s="20" t="s">
        <v>215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223</v>
      </c>
      <c r="BM129" s="227" t="s">
        <v>313</v>
      </c>
    </row>
    <row r="130" s="2" customFormat="1">
      <c r="A130" s="41"/>
      <c r="B130" s="42"/>
      <c r="C130" s="43"/>
      <c r="D130" s="229" t="s">
        <v>224</v>
      </c>
      <c r="E130" s="43"/>
      <c r="F130" s="230" t="s">
        <v>1359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224</v>
      </c>
      <c r="AU130" s="20" t="s">
        <v>81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407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1360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3" customFormat="1">
      <c r="A133" s="13"/>
      <c r="B133" s="234"/>
      <c r="C133" s="235"/>
      <c r="D133" s="236" t="s">
        <v>226</v>
      </c>
      <c r="E133" s="237" t="s">
        <v>19</v>
      </c>
      <c r="F133" s="238" t="s">
        <v>1361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226</v>
      </c>
      <c r="AU133" s="244" t="s">
        <v>81</v>
      </c>
      <c r="AV133" s="13" t="s">
        <v>79</v>
      </c>
      <c r="AW133" s="13" t="s">
        <v>33</v>
      </c>
      <c r="AX133" s="13" t="s">
        <v>72</v>
      </c>
      <c r="AY133" s="244" t="s">
        <v>215</v>
      </c>
    </row>
    <row r="134" s="14" customFormat="1">
      <c r="A134" s="14"/>
      <c r="B134" s="245"/>
      <c r="C134" s="246"/>
      <c r="D134" s="236" t="s">
        <v>226</v>
      </c>
      <c r="E134" s="247" t="s">
        <v>19</v>
      </c>
      <c r="F134" s="248" t="s">
        <v>79</v>
      </c>
      <c r="G134" s="246"/>
      <c r="H134" s="249">
        <v>1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226</v>
      </c>
      <c r="AU134" s="255" t="s">
        <v>81</v>
      </c>
      <c r="AV134" s="14" t="s">
        <v>81</v>
      </c>
      <c r="AW134" s="14" t="s">
        <v>33</v>
      </c>
      <c r="AX134" s="14" t="s">
        <v>72</v>
      </c>
      <c r="AY134" s="255" t="s">
        <v>215</v>
      </c>
    </row>
    <row r="135" s="15" customFormat="1">
      <c r="A135" s="15"/>
      <c r="B135" s="256"/>
      <c r="C135" s="257"/>
      <c r="D135" s="236" t="s">
        <v>226</v>
      </c>
      <c r="E135" s="258" t="s">
        <v>19</v>
      </c>
      <c r="F135" s="259" t="s">
        <v>233</v>
      </c>
      <c r="G135" s="257"/>
      <c r="H135" s="260">
        <v>1</v>
      </c>
      <c r="I135" s="261"/>
      <c r="J135" s="257"/>
      <c r="K135" s="257"/>
      <c r="L135" s="262"/>
      <c r="M135" s="263"/>
      <c r="N135" s="264"/>
      <c r="O135" s="264"/>
      <c r="P135" s="264"/>
      <c r="Q135" s="264"/>
      <c r="R135" s="264"/>
      <c r="S135" s="264"/>
      <c r="T135" s="26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6" t="s">
        <v>226</v>
      </c>
      <c r="AU135" s="266" t="s">
        <v>81</v>
      </c>
      <c r="AV135" s="15" t="s">
        <v>223</v>
      </c>
      <c r="AW135" s="15" t="s">
        <v>33</v>
      </c>
      <c r="AX135" s="15" t="s">
        <v>79</v>
      </c>
      <c r="AY135" s="266" t="s">
        <v>215</v>
      </c>
    </row>
    <row r="136" s="12" customFormat="1" ht="22.8" customHeight="1">
      <c r="A136" s="12"/>
      <c r="B136" s="200"/>
      <c r="C136" s="201"/>
      <c r="D136" s="202" t="s">
        <v>71</v>
      </c>
      <c r="E136" s="214" t="s">
        <v>335</v>
      </c>
      <c r="F136" s="214" t="s">
        <v>336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SUM(P137:P165)</f>
        <v>0</v>
      </c>
      <c r="Q136" s="208"/>
      <c r="R136" s="209">
        <f>SUM(R137:R165)</f>
        <v>0</v>
      </c>
      <c r="S136" s="208"/>
      <c r="T136" s="210">
        <f>SUM(T137:T165)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79</v>
      </c>
      <c r="AT136" s="212" t="s">
        <v>71</v>
      </c>
      <c r="AU136" s="212" t="s">
        <v>79</v>
      </c>
      <c r="AY136" s="211" t="s">
        <v>215</v>
      </c>
      <c r="BK136" s="213">
        <f>SUM(BK137:BK165)</f>
        <v>0</v>
      </c>
    </row>
    <row r="137" s="2" customFormat="1" ht="33" customHeight="1">
      <c r="A137" s="41"/>
      <c r="B137" s="42"/>
      <c r="C137" s="216" t="s">
        <v>275</v>
      </c>
      <c r="D137" s="216" t="s">
        <v>218</v>
      </c>
      <c r="E137" s="217" t="s">
        <v>1362</v>
      </c>
      <c r="F137" s="218" t="s">
        <v>1363</v>
      </c>
      <c r="G137" s="219" t="s">
        <v>331</v>
      </c>
      <c r="H137" s="220">
        <v>7.6879999999999997</v>
      </c>
      <c r="I137" s="221"/>
      <c r="J137" s="222">
        <f>ROUND(I137*H137,2)</f>
        <v>0</v>
      </c>
      <c r="K137" s="218" t="s">
        <v>222</v>
      </c>
      <c r="L137" s="47"/>
      <c r="M137" s="223" t="s">
        <v>19</v>
      </c>
      <c r="N137" s="224" t="s">
        <v>43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223</v>
      </c>
      <c r="AT137" s="227" t="s">
        <v>218</v>
      </c>
      <c r="AU137" s="227" t="s">
        <v>81</v>
      </c>
      <c r="AY137" s="20" t="s">
        <v>215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223</v>
      </c>
      <c r="BM137" s="227" t="s">
        <v>8</v>
      </c>
    </row>
    <row r="138" s="2" customFormat="1">
      <c r="A138" s="41"/>
      <c r="B138" s="42"/>
      <c r="C138" s="43"/>
      <c r="D138" s="229" t="s">
        <v>224</v>
      </c>
      <c r="E138" s="43"/>
      <c r="F138" s="230" t="s">
        <v>1364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224</v>
      </c>
      <c r="AU138" s="20" t="s">
        <v>81</v>
      </c>
    </row>
    <row r="139" s="2" customFormat="1" ht="44.25" customHeight="1">
      <c r="A139" s="41"/>
      <c r="B139" s="42"/>
      <c r="C139" s="216" t="s">
        <v>292</v>
      </c>
      <c r="D139" s="216" t="s">
        <v>218</v>
      </c>
      <c r="E139" s="217" t="s">
        <v>1365</v>
      </c>
      <c r="F139" s="218" t="s">
        <v>1366</v>
      </c>
      <c r="G139" s="219" t="s">
        <v>331</v>
      </c>
      <c r="H139" s="220">
        <v>207.57599999999999</v>
      </c>
      <c r="I139" s="221"/>
      <c r="J139" s="222">
        <f>ROUND(I139*H139,2)</f>
        <v>0</v>
      </c>
      <c r="K139" s="218" t="s">
        <v>222</v>
      </c>
      <c r="L139" s="47"/>
      <c r="M139" s="223" t="s">
        <v>19</v>
      </c>
      <c r="N139" s="224" t="s">
        <v>43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223</v>
      </c>
      <c r="AT139" s="227" t="s">
        <v>218</v>
      </c>
      <c r="AU139" s="227" t="s">
        <v>81</v>
      </c>
      <c r="AY139" s="20" t="s">
        <v>215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223</v>
      </c>
      <c r="BM139" s="227" t="s">
        <v>337</v>
      </c>
    </row>
    <row r="140" s="2" customFormat="1">
      <c r="A140" s="41"/>
      <c r="B140" s="42"/>
      <c r="C140" s="43"/>
      <c r="D140" s="229" t="s">
        <v>224</v>
      </c>
      <c r="E140" s="43"/>
      <c r="F140" s="230" t="s">
        <v>1367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224</v>
      </c>
      <c r="AU140" s="20" t="s">
        <v>81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1368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4" customFormat="1">
      <c r="A142" s="14"/>
      <c r="B142" s="245"/>
      <c r="C142" s="246"/>
      <c r="D142" s="236" t="s">
        <v>226</v>
      </c>
      <c r="E142" s="247" t="s">
        <v>19</v>
      </c>
      <c r="F142" s="248" t="s">
        <v>1369</v>
      </c>
      <c r="G142" s="246"/>
      <c r="H142" s="249">
        <v>3.5840000000000001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226</v>
      </c>
      <c r="AU142" s="255" t="s">
        <v>81</v>
      </c>
      <c r="AV142" s="14" t="s">
        <v>81</v>
      </c>
      <c r="AW142" s="14" t="s">
        <v>33</v>
      </c>
      <c r="AX142" s="14" t="s">
        <v>72</v>
      </c>
      <c r="AY142" s="255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1370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4" customFormat="1">
      <c r="A144" s="14"/>
      <c r="B144" s="245"/>
      <c r="C144" s="246"/>
      <c r="D144" s="236" t="s">
        <v>226</v>
      </c>
      <c r="E144" s="247" t="s">
        <v>19</v>
      </c>
      <c r="F144" s="248" t="s">
        <v>1371</v>
      </c>
      <c r="G144" s="246"/>
      <c r="H144" s="249">
        <v>4.1040000000000001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226</v>
      </c>
      <c r="AU144" s="255" t="s">
        <v>81</v>
      </c>
      <c r="AV144" s="14" t="s">
        <v>81</v>
      </c>
      <c r="AW144" s="14" t="s">
        <v>33</v>
      </c>
      <c r="AX144" s="14" t="s">
        <v>72</v>
      </c>
      <c r="AY144" s="255" t="s">
        <v>215</v>
      </c>
    </row>
    <row r="145" s="15" customFormat="1">
      <c r="A145" s="15"/>
      <c r="B145" s="256"/>
      <c r="C145" s="257"/>
      <c r="D145" s="236" t="s">
        <v>226</v>
      </c>
      <c r="E145" s="258" t="s">
        <v>19</v>
      </c>
      <c r="F145" s="259" t="s">
        <v>233</v>
      </c>
      <c r="G145" s="257"/>
      <c r="H145" s="260">
        <v>7.6880000000000006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226</v>
      </c>
      <c r="AU145" s="266" t="s">
        <v>81</v>
      </c>
      <c r="AV145" s="15" t="s">
        <v>223</v>
      </c>
      <c r="AW145" s="15" t="s">
        <v>33</v>
      </c>
      <c r="AX145" s="15" t="s">
        <v>72</v>
      </c>
      <c r="AY145" s="266" t="s">
        <v>215</v>
      </c>
    </row>
    <row r="146" s="14" customFormat="1">
      <c r="A146" s="14"/>
      <c r="B146" s="245"/>
      <c r="C146" s="246"/>
      <c r="D146" s="236" t="s">
        <v>226</v>
      </c>
      <c r="E146" s="247" t="s">
        <v>19</v>
      </c>
      <c r="F146" s="248" t="s">
        <v>1372</v>
      </c>
      <c r="G146" s="246"/>
      <c r="H146" s="249">
        <v>207.57599999999999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226</v>
      </c>
      <c r="AU146" s="255" t="s">
        <v>81</v>
      </c>
      <c r="AV146" s="14" t="s">
        <v>81</v>
      </c>
      <c r="AW146" s="14" t="s">
        <v>33</v>
      </c>
      <c r="AX146" s="14" t="s">
        <v>72</v>
      </c>
      <c r="AY146" s="255" t="s">
        <v>215</v>
      </c>
    </row>
    <row r="147" s="15" customFormat="1">
      <c r="A147" s="15"/>
      <c r="B147" s="256"/>
      <c r="C147" s="257"/>
      <c r="D147" s="236" t="s">
        <v>226</v>
      </c>
      <c r="E147" s="258" t="s">
        <v>19</v>
      </c>
      <c r="F147" s="259" t="s">
        <v>233</v>
      </c>
      <c r="G147" s="257"/>
      <c r="H147" s="260">
        <v>207.57599999999999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226</v>
      </c>
      <c r="AU147" s="266" t="s">
        <v>81</v>
      </c>
      <c r="AV147" s="15" t="s">
        <v>223</v>
      </c>
      <c r="AW147" s="15" t="s">
        <v>33</v>
      </c>
      <c r="AX147" s="15" t="s">
        <v>79</v>
      </c>
      <c r="AY147" s="266" t="s">
        <v>215</v>
      </c>
    </row>
    <row r="148" s="2" customFormat="1" ht="49.05" customHeight="1">
      <c r="A148" s="41"/>
      <c r="B148" s="42"/>
      <c r="C148" s="216" t="s">
        <v>298</v>
      </c>
      <c r="D148" s="216" t="s">
        <v>218</v>
      </c>
      <c r="E148" s="217" t="s">
        <v>1373</v>
      </c>
      <c r="F148" s="218" t="s">
        <v>1374</v>
      </c>
      <c r="G148" s="219" t="s">
        <v>331</v>
      </c>
      <c r="H148" s="220">
        <v>7.6879999999999997</v>
      </c>
      <c r="I148" s="221"/>
      <c r="J148" s="222">
        <f>ROUND(I148*H148,2)</f>
        <v>0</v>
      </c>
      <c r="K148" s="218" t="s">
        <v>222</v>
      </c>
      <c r="L148" s="47"/>
      <c r="M148" s="223" t="s">
        <v>19</v>
      </c>
      <c r="N148" s="224" t="s">
        <v>43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223</v>
      </c>
      <c r="AT148" s="227" t="s">
        <v>218</v>
      </c>
      <c r="AU148" s="227" t="s">
        <v>81</v>
      </c>
      <c r="AY148" s="20" t="s">
        <v>215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223</v>
      </c>
      <c r="BM148" s="227" t="s">
        <v>306</v>
      </c>
    </row>
    <row r="149" s="2" customFormat="1">
      <c r="A149" s="41"/>
      <c r="B149" s="42"/>
      <c r="C149" s="43"/>
      <c r="D149" s="229" t="s">
        <v>224</v>
      </c>
      <c r="E149" s="43"/>
      <c r="F149" s="230" t="s">
        <v>1375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224</v>
      </c>
      <c r="AU149" s="20" t="s">
        <v>81</v>
      </c>
    </row>
    <row r="150" s="2" customFormat="1" ht="44.25" customHeight="1">
      <c r="A150" s="41"/>
      <c r="B150" s="42"/>
      <c r="C150" s="216" t="s">
        <v>308</v>
      </c>
      <c r="D150" s="216" t="s">
        <v>218</v>
      </c>
      <c r="E150" s="217" t="s">
        <v>1376</v>
      </c>
      <c r="F150" s="218" t="s">
        <v>353</v>
      </c>
      <c r="G150" s="219" t="s">
        <v>331</v>
      </c>
      <c r="H150" s="220">
        <v>1.075</v>
      </c>
      <c r="I150" s="221"/>
      <c r="J150" s="222">
        <f>ROUND(I150*H150,2)</f>
        <v>0</v>
      </c>
      <c r="K150" s="218" t="s">
        <v>222</v>
      </c>
      <c r="L150" s="47"/>
      <c r="M150" s="223" t="s">
        <v>19</v>
      </c>
      <c r="N150" s="224" t="s">
        <v>43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223</v>
      </c>
      <c r="AT150" s="227" t="s">
        <v>218</v>
      </c>
      <c r="AU150" s="227" t="s">
        <v>81</v>
      </c>
      <c r="AY150" s="20" t="s">
        <v>215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223</v>
      </c>
      <c r="BM150" s="227" t="s">
        <v>360</v>
      </c>
    </row>
    <row r="151" s="2" customFormat="1">
      <c r="A151" s="41"/>
      <c r="B151" s="42"/>
      <c r="C151" s="43"/>
      <c r="D151" s="229" t="s">
        <v>224</v>
      </c>
      <c r="E151" s="43"/>
      <c r="F151" s="230" t="s">
        <v>1377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224</v>
      </c>
      <c r="AU151" s="20" t="s">
        <v>81</v>
      </c>
    </row>
    <row r="152" s="13" customFormat="1">
      <c r="A152" s="13"/>
      <c r="B152" s="234"/>
      <c r="C152" s="235"/>
      <c r="D152" s="236" t="s">
        <v>226</v>
      </c>
      <c r="E152" s="237" t="s">
        <v>19</v>
      </c>
      <c r="F152" s="238" t="s">
        <v>1368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226</v>
      </c>
      <c r="AU152" s="244" t="s">
        <v>81</v>
      </c>
      <c r="AV152" s="13" t="s">
        <v>79</v>
      </c>
      <c r="AW152" s="13" t="s">
        <v>33</v>
      </c>
      <c r="AX152" s="13" t="s">
        <v>72</v>
      </c>
      <c r="AY152" s="244" t="s">
        <v>215</v>
      </c>
    </row>
    <row r="153" s="14" customFormat="1">
      <c r="A153" s="14"/>
      <c r="B153" s="245"/>
      <c r="C153" s="246"/>
      <c r="D153" s="236" t="s">
        <v>226</v>
      </c>
      <c r="E153" s="247" t="s">
        <v>19</v>
      </c>
      <c r="F153" s="248" t="s">
        <v>1378</v>
      </c>
      <c r="G153" s="246"/>
      <c r="H153" s="249">
        <v>1.075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226</v>
      </c>
      <c r="AU153" s="255" t="s">
        <v>81</v>
      </c>
      <c r="AV153" s="14" t="s">
        <v>81</v>
      </c>
      <c r="AW153" s="14" t="s">
        <v>33</v>
      </c>
      <c r="AX153" s="14" t="s">
        <v>72</v>
      </c>
      <c r="AY153" s="255" t="s">
        <v>215</v>
      </c>
    </row>
    <row r="154" s="15" customFormat="1">
      <c r="A154" s="15"/>
      <c r="B154" s="256"/>
      <c r="C154" s="257"/>
      <c r="D154" s="236" t="s">
        <v>226</v>
      </c>
      <c r="E154" s="258" t="s">
        <v>19</v>
      </c>
      <c r="F154" s="259" t="s">
        <v>233</v>
      </c>
      <c r="G154" s="257"/>
      <c r="H154" s="260">
        <v>1.075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226</v>
      </c>
      <c r="AU154" s="266" t="s">
        <v>81</v>
      </c>
      <c r="AV154" s="15" t="s">
        <v>223</v>
      </c>
      <c r="AW154" s="15" t="s">
        <v>33</v>
      </c>
      <c r="AX154" s="15" t="s">
        <v>79</v>
      </c>
      <c r="AY154" s="266" t="s">
        <v>215</v>
      </c>
    </row>
    <row r="155" s="2" customFormat="1" ht="44.25" customHeight="1">
      <c r="A155" s="41"/>
      <c r="B155" s="42"/>
      <c r="C155" s="216" t="s">
        <v>313</v>
      </c>
      <c r="D155" s="216" t="s">
        <v>218</v>
      </c>
      <c r="E155" s="217" t="s">
        <v>1379</v>
      </c>
      <c r="F155" s="218" t="s">
        <v>378</v>
      </c>
      <c r="G155" s="219" t="s">
        <v>331</v>
      </c>
      <c r="H155" s="220">
        <v>2.5089999999999999</v>
      </c>
      <c r="I155" s="221"/>
      <c r="J155" s="222">
        <f>ROUND(I155*H155,2)</f>
        <v>0</v>
      </c>
      <c r="K155" s="218" t="s">
        <v>1380</v>
      </c>
      <c r="L155" s="47"/>
      <c r="M155" s="223" t="s">
        <v>19</v>
      </c>
      <c r="N155" s="224" t="s">
        <v>43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223</v>
      </c>
      <c r="AT155" s="227" t="s">
        <v>218</v>
      </c>
      <c r="AU155" s="227" t="s">
        <v>81</v>
      </c>
      <c r="AY155" s="20" t="s">
        <v>215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223</v>
      </c>
      <c r="BM155" s="227" t="s">
        <v>376</v>
      </c>
    </row>
    <row r="156" s="2" customFormat="1">
      <c r="A156" s="41"/>
      <c r="B156" s="42"/>
      <c r="C156" s="43"/>
      <c r="D156" s="229" t="s">
        <v>224</v>
      </c>
      <c r="E156" s="43"/>
      <c r="F156" s="230" t="s">
        <v>1381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224</v>
      </c>
      <c r="AU156" s="20" t="s">
        <v>81</v>
      </c>
    </row>
    <row r="157" s="13" customFormat="1">
      <c r="A157" s="13"/>
      <c r="B157" s="234"/>
      <c r="C157" s="235"/>
      <c r="D157" s="236" t="s">
        <v>226</v>
      </c>
      <c r="E157" s="237" t="s">
        <v>19</v>
      </c>
      <c r="F157" s="238" t="s">
        <v>1368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226</v>
      </c>
      <c r="AU157" s="244" t="s">
        <v>81</v>
      </c>
      <c r="AV157" s="13" t="s">
        <v>79</v>
      </c>
      <c r="AW157" s="13" t="s">
        <v>33</v>
      </c>
      <c r="AX157" s="13" t="s">
        <v>72</v>
      </c>
      <c r="AY157" s="244" t="s">
        <v>215</v>
      </c>
    </row>
    <row r="158" s="14" customFormat="1">
      <c r="A158" s="14"/>
      <c r="B158" s="245"/>
      <c r="C158" s="246"/>
      <c r="D158" s="236" t="s">
        <v>226</v>
      </c>
      <c r="E158" s="247" t="s">
        <v>19</v>
      </c>
      <c r="F158" s="248" t="s">
        <v>1382</v>
      </c>
      <c r="G158" s="246"/>
      <c r="H158" s="249">
        <v>2.5089999999999999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226</v>
      </c>
      <c r="AU158" s="255" t="s">
        <v>81</v>
      </c>
      <c r="AV158" s="14" t="s">
        <v>81</v>
      </c>
      <c r="AW158" s="14" t="s">
        <v>33</v>
      </c>
      <c r="AX158" s="14" t="s">
        <v>72</v>
      </c>
      <c r="AY158" s="255" t="s">
        <v>215</v>
      </c>
    </row>
    <row r="159" s="15" customFormat="1">
      <c r="A159" s="15"/>
      <c r="B159" s="256"/>
      <c r="C159" s="257"/>
      <c r="D159" s="236" t="s">
        <v>226</v>
      </c>
      <c r="E159" s="258" t="s">
        <v>19</v>
      </c>
      <c r="F159" s="259" t="s">
        <v>233</v>
      </c>
      <c r="G159" s="257"/>
      <c r="H159" s="260">
        <v>2.5089999999999999</v>
      </c>
      <c r="I159" s="261"/>
      <c r="J159" s="257"/>
      <c r="K159" s="257"/>
      <c r="L159" s="262"/>
      <c r="M159" s="263"/>
      <c r="N159" s="264"/>
      <c r="O159" s="264"/>
      <c r="P159" s="264"/>
      <c r="Q159" s="264"/>
      <c r="R159" s="264"/>
      <c r="S159" s="264"/>
      <c r="T159" s="26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6" t="s">
        <v>226</v>
      </c>
      <c r="AU159" s="266" t="s">
        <v>81</v>
      </c>
      <c r="AV159" s="15" t="s">
        <v>223</v>
      </c>
      <c r="AW159" s="15" t="s">
        <v>33</v>
      </c>
      <c r="AX159" s="15" t="s">
        <v>79</v>
      </c>
      <c r="AY159" s="266" t="s">
        <v>215</v>
      </c>
    </row>
    <row r="160" s="2" customFormat="1" ht="44.25" customHeight="1">
      <c r="A160" s="41"/>
      <c r="B160" s="42"/>
      <c r="C160" s="216" t="s">
        <v>216</v>
      </c>
      <c r="D160" s="216" t="s">
        <v>218</v>
      </c>
      <c r="E160" s="217" t="s">
        <v>740</v>
      </c>
      <c r="F160" s="218" t="s">
        <v>741</v>
      </c>
      <c r="G160" s="219" t="s">
        <v>331</v>
      </c>
      <c r="H160" s="220">
        <v>4.1040000000000001</v>
      </c>
      <c r="I160" s="221"/>
      <c r="J160" s="222">
        <f>ROUND(I160*H160,2)</f>
        <v>0</v>
      </c>
      <c r="K160" s="218" t="s">
        <v>222</v>
      </c>
      <c r="L160" s="47"/>
      <c r="M160" s="223" t="s">
        <v>19</v>
      </c>
      <c r="N160" s="224" t="s">
        <v>43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223</v>
      </c>
      <c r="AT160" s="227" t="s">
        <v>218</v>
      </c>
      <c r="AU160" s="227" t="s">
        <v>81</v>
      </c>
      <c r="AY160" s="20" t="s">
        <v>215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223</v>
      </c>
      <c r="BM160" s="227" t="s">
        <v>596</v>
      </c>
    </row>
    <row r="161" s="2" customFormat="1">
      <c r="A161" s="41"/>
      <c r="B161" s="42"/>
      <c r="C161" s="43"/>
      <c r="D161" s="229" t="s">
        <v>224</v>
      </c>
      <c r="E161" s="43"/>
      <c r="F161" s="230" t="s">
        <v>1383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224</v>
      </c>
      <c r="AU161" s="20" t="s">
        <v>81</v>
      </c>
    </row>
    <row r="162" s="14" customFormat="1">
      <c r="A162" s="14"/>
      <c r="B162" s="245"/>
      <c r="C162" s="246"/>
      <c r="D162" s="236" t="s">
        <v>226</v>
      </c>
      <c r="E162" s="247" t="s">
        <v>19</v>
      </c>
      <c r="F162" s="248" t="s">
        <v>1384</v>
      </c>
      <c r="G162" s="246"/>
      <c r="H162" s="249">
        <v>7.6879999999999997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226</v>
      </c>
      <c r="AU162" s="255" t="s">
        <v>81</v>
      </c>
      <c r="AV162" s="14" t="s">
        <v>81</v>
      </c>
      <c r="AW162" s="14" t="s">
        <v>33</v>
      </c>
      <c r="AX162" s="14" t="s">
        <v>72</v>
      </c>
      <c r="AY162" s="255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1385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4" customFormat="1">
      <c r="A164" s="14"/>
      <c r="B164" s="245"/>
      <c r="C164" s="246"/>
      <c r="D164" s="236" t="s">
        <v>226</v>
      </c>
      <c r="E164" s="247" t="s">
        <v>19</v>
      </c>
      <c r="F164" s="248" t="s">
        <v>1386</v>
      </c>
      <c r="G164" s="246"/>
      <c r="H164" s="249">
        <v>-3.5840000000000001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226</v>
      </c>
      <c r="AU164" s="255" t="s">
        <v>81</v>
      </c>
      <c r="AV164" s="14" t="s">
        <v>81</v>
      </c>
      <c r="AW164" s="14" t="s">
        <v>33</v>
      </c>
      <c r="AX164" s="14" t="s">
        <v>72</v>
      </c>
      <c r="AY164" s="255" t="s">
        <v>215</v>
      </c>
    </row>
    <row r="165" s="15" customFormat="1">
      <c r="A165" s="15"/>
      <c r="B165" s="256"/>
      <c r="C165" s="257"/>
      <c r="D165" s="236" t="s">
        <v>226</v>
      </c>
      <c r="E165" s="258" t="s">
        <v>19</v>
      </c>
      <c r="F165" s="259" t="s">
        <v>233</v>
      </c>
      <c r="G165" s="257"/>
      <c r="H165" s="260">
        <v>4.1039999999999992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226</v>
      </c>
      <c r="AU165" s="266" t="s">
        <v>81</v>
      </c>
      <c r="AV165" s="15" t="s">
        <v>223</v>
      </c>
      <c r="AW165" s="15" t="s">
        <v>33</v>
      </c>
      <c r="AX165" s="15" t="s">
        <v>79</v>
      </c>
      <c r="AY165" s="266" t="s">
        <v>215</v>
      </c>
    </row>
    <row r="166" s="12" customFormat="1" ht="25.92" customHeight="1">
      <c r="A166" s="12"/>
      <c r="B166" s="200"/>
      <c r="C166" s="201"/>
      <c r="D166" s="202" t="s">
        <v>71</v>
      </c>
      <c r="E166" s="203" t="s">
        <v>1045</v>
      </c>
      <c r="F166" s="203" t="s">
        <v>1046</v>
      </c>
      <c r="G166" s="201"/>
      <c r="H166" s="201"/>
      <c r="I166" s="204"/>
      <c r="J166" s="205">
        <f>BK166</f>
        <v>0</v>
      </c>
      <c r="K166" s="201"/>
      <c r="L166" s="206"/>
      <c r="M166" s="207"/>
      <c r="N166" s="208"/>
      <c r="O166" s="208"/>
      <c r="P166" s="209">
        <f>P167+P174</f>
        <v>0</v>
      </c>
      <c r="Q166" s="208"/>
      <c r="R166" s="209">
        <f>R167+R174</f>
        <v>0</v>
      </c>
      <c r="S166" s="208"/>
      <c r="T166" s="210">
        <f>T167+T174</f>
        <v>2.8360000000000003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81</v>
      </c>
      <c r="AT166" s="212" t="s">
        <v>71</v>
      </c>
      <c r="AU166" s="212" t="s">
        <v>72</v>
      </c>
      <c r="AY166" s="211" t="s">
        <v>215</v>
      </c>
      <c r="BK166" s="213">
        <f>BK167+BK174</f>
        <v>0</v>
      </c>
    </row>
    <row r="167" s="12" customFormat="1" ht="22.8" customHeight="1">
      <c r="A167" s="12"/>
      <c r="B167" s="200"/>
      <c r="C167" s="201"/>
      <c r="D167" s="202" t="s">
        <v>71</v>
      </c>
      <c r="E167" s="214" t="s">
        <v>1322</v>
      </c>
      <c r="F167" s="214" t="s">
        <v>1323</v>
      </c>
      <c r="G167" s="201"/>
      <c r="H167" s="201"/>
      <c r="I167" s="204"/>
      <c r="J167" s="215">
        <f>BK167</f>
        <v>0</v>
      </c>
      <c r="K167" s="201"/>
      <c r="L167" s="206"/>
      <c r="M167" s="207"/>
      <c r="N167" s="208"/>
      <c r="O167" s="208"/>
      <c r="P167" s="209">
        <f>SUM(P168:P173)</f>
        <v>0</v>
      </c>
      <c r="Q167" s="208"/>
      <c r="R167" s="209">
        <f>SUM(R168:R173)</f>
        <v>0</v>
      </c>
      <c r="S167" s="208"/>
      <c r="T167" s="210">
        <f>SUM(T168:T173)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1" t="s">
        <v>81</v>
      </c>
      <c r="AT167" s="212" t="s">
        <v>71</v>
      </c>
      <c r="AU167" s="212" t="s">
        <v>79</v>
      </c>
      <c r="AY167" s="211" t="s">
        <v>215</v>
      </c>
      <c r="BK167" s="213">
        <f>SUM(BK168:BK173)</f>
        <v>0</v>
      </c>
    </row>
    <row r="168" s="2" customFormat="1" ht="16.5" customHeight="1">
      <c r="A168" s="41"/>
      <c r="B168" s="42"/>
      <c r="C168" s="216" t="s">
        <v>8</v>
      </c>
      <c r="D168" s="216" t="s">
        <v>218</v>
      </c>
      <c r="E168" s="217" t="s">
        <v>1387</v>
      </c>
      <c r="F168" s="218" t="s">
        <v>1388</v>
      </c>
      <c r="G168" s="219" t="s">
        <v>692</v>
      </c>
      <c r="H168" s="220">
        <v>1</v>
      </c>
      <c r="I168" s="221"/>
      <c r="J168" s="222">
        <f>ROUND(I168*H168,2)</f>
        <v>0</v>
      </c>
      <c r="K168" s="218" t="s">
        <v>19</v>
      </c>
      <c r="L168" s="47"/>
      <c r="M168" s="223" t="s">
        <v>19</v>
      </c>
      <c r="N168" s="224" t="s">
        <v>43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306</v>
      </c>
      <c r="AT168" s="227" t="s">
        <v>218</v>
      </c>
      <c r="AU168" s="227" t="s">
        <v>81</v>
      </c>
      <c r="AY168" s="20" t="s">
        <v>215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306</v>
      </c>
      <c r="BM168" s="227" t="s">
        <v>449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407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3" customFormat="1">
      <c r="A170" s="13"/>
      <c r="B170" s="234"/>
      <c r="C170" s="235"/>
      <c r="D170" s="236" t="s">
        <v>226</v>
      </c>
      <c r="E170" s="237" t="s">
        <v>19</v>
      </c>
      <c r="F170" s="238" t="s">
        <v>1389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226</v>
      </c>
      <c r="AU170" s="244" t="s">
        <v>81</v>
      </c>
      <c r="AV170" s="13" t="s">
        <v>79</v>
      </c>
      <c r="AW170" s="13" t="s">
        <v>33</v>
      </c>
      <c r="AX170" s="13" t="s">
        <v>72</v>
      </c>
      <c r="AY170" s="244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1390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4" customFormat="1">
      <c r="A172" s="14"/>
      <c r="B172" s="245"/>
      <c r="C172" s="246"/>
      <c r="D172" s="236" t="s">
        <v>226</v>
      </c>
      <c r="E172" s="247" t="s">
        <v>19</v>
      </c>
      <c r="F172" s="248" t="s">
        <v>79</v>
      </c>
      <c r="G172" s="246"/>
      <c r="H172" s="249">
        <v>1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226</v>
      </c>
      <c r="AU172" s="255" t="s">
        <v>81</v>
      </c>
      <c r="AV172" s="14" t="s">
        <v>81</v>
      </c>
      <c r="AW172" s="14" t="s">
        <v>33</v>
      </c>
      <c r="AX172" s="14" t="s">
        <v>72</v>
      </c>
      <c r="AY172" s="255" t="s">
        <v>215</v>
      </c>
    </row>
    <row r="173" s="15" customFormat="1">
      <c r="A173" s="15"/>
      <c r="B173" s="256"/>
      <c r="C173" s="257"/>
      <c r="D173" s="236" t="s">
        <v>226</v>
      </c>
      <c r="E173" s="258" t="s">
        <v>19</v>
      </c>
      <c r="F173" s="259" t="s">
        <v>233</v>
      </c>
      <c r="G173" s="257"/>
      <c r="H173" s="260">
        <v>1</v>
      </c>
      <c r="I173" s="261"/>
      <c r="J173" s="257"/>
      <c r="K173" s="257"/>
      <c r="L173" s="262"/>
      <c r="M173" s="263"/>
      <c r="N173" s="264"/>
      <c r="O173" s="264"/>
      <c r="P173" s="264"/>
      <c r="Q173" s="264"/>
      <c r="R173" s="264"/>
      <c r="S173" s="264"/>
      <c r="T173" s="26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6" t="s">
        <v>226</v>
      </c>
      <c r="AU173" s="266" t="s">
        <v>81</v>
      </c>
      <c r="AV173" s="15" t="s">
        <v>223</v>
      </c>
      <c r="AW173" s="15" t="s">
        <v>33</v>
      </c>
      <c r="AX173" s="15" t="s">
        <v>79</v>
      </c>
      <c r="AY173" s="266" t="s">
        <v>215</v>
      </c>
    </row>
    <row r="174" s="12" customFormat="1" ht="22.8" customHeight="1">
      <c r="A174" s="12"/>
      <c r="B174" s="200"/>
      <c r="C174" s="201"/>
      <c r="D174" s="202" t="s">
        <v>71</v>
      </c>
      <c r="E174" s="214" t="s">
        <v>1391</v>
      </c>
      <c r="F174" s="214" t="s">
        <v>1392</v>
      </c>
      <c r="G174" s="201"/>
      <c r="H174" s="201"/>
      <c r="I174" s="204"/>
      <c r="J174" s="215">
        <f>BK174</f>
        <v>0</v>
      </c>
      <c r="K174" s="201"/>
      <c r="L174" s="206"/>
      <c r="M174" s="207"/>
      <c r="N174" s="208"/>
      <c r="O174" s="208"/>
      <c r="P174" s="209">
        <f>SUM(P175:P198)</f>
        <v>0</v>
      </c>
      <c r="Q174" s="208"/>
      <c r="R174" s="209">
        <f>SUM(R175:R198)</f>
        <v>0</v>
      </c>
      <c r="S174" s="208"/>
      <c r="T174" s="210">
        <f>SUM(T175:T198)</f>
        <v>2.8360000000000003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1" t="s">
        <v>81</v>
      </c>
      <c r="AT174" s="212" t="s">
        <v>71</v>
      </c>
      <c r="AU174" s="212" t="s">
        <v>79</v>
      </c>
      <c r="AY174" s="211" t="s">
        <v>215</v>
      </c>
      <c r="BK174" s="213">
        <f>SUM(BK175:BK198)</f>
        <v>0</v>
      </c>
    </row>
    <row r="175" s="2" customFormat="1" ht="37.8" customHeight="1">
      <c r="A175" s="41"/>
      <c r="B175" s="42"/>
      <c r="C175" s="216" t="s">
        <v>328</v>
      </c>
      <c r="D175" s="216" t="s">
        <v>218</v>
      </c>
      <c r="E175" s="217" t="s">
        <v>1393</v>
      </c>
      <c r="F175" s="218" t="s">
        <v>1394</v>
      </c>
      <c r="G175" s="219" t="s">
        <v>922</v>
      </c>
      <c r="H175" s="220">
        <v>160</v>
      </c>
      <c r="I175" s="221"/>
      <c r="J175" s="222">
        <f>ROUND(I175*H175,2)</f>
        <v>0</v>
      </c>
      <c r="K175" s="218" t="s">
        <v>222</v>
      </c>
      <c r="L175" s="47"/>
      <c r="M175" s="223" t="s">
        <v>19</v>
      </c>
      <c r="N175" s="224" t="s">
        <v>43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0.001</v>
      </c>
      <c r="T175" s="226">
        <f>S175*H175</f>
        <v>0.16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306</v>
      </c>
      <c r="AT175" s="227" t="s">
        <v>218</v>
      </c>
      <c r="AU175" s="227" t="s">
        <v>81</v>
      </c>
      <c r="AY175" s="20" t="s">
        <v>215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306</v>
      </c>
      <c r="BM175" s="227" t="s">
        <v>459</v>
      </c>
    </row>
    <row r="176" s="2" customFormat="1">
      <c r="A176" s="41"/>
      <c r="B176" s="42"/>
      <c r="C176" s="43"/>
      <c r="D176" s="229" t="s">
        <v>224</v>
      </c>
      <c r="E176" s="43"/>
      <c r="F176" s="230" t="s">
        <v>1395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224</v>
      </c>
      <c r="AU176" s="20" t="s">
        <v>81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407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1396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1397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1398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3" customFormat="1">
      <c r="A181" s="13"/>
      <c r="B181" s="234"/>
      <c r="C181" s="235"/>
      <c r="D181" s="236" t="s">
        <v>226</v>
      </c>
      <c r="E181" s="237" t="s">
        <v>19</v>
      </c>
      <c r="F181" s="238" t="s">
        <v>1399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226</v>
      </c>
      <c r="AU181" s="244" t="s">
        <v>81</v>
      </c>
      <c r="AV181" s="13" t="s">
        <v>79</v>
      </c>
      <c r="AW181" s="13" t="s">
        <v>33</v>
      </c>
      <c r="AX181" s="13" t="s">
        <v>72</v>
      </c>
      <c r="AY181" s="244" t="s">
        <v>215</v>
      </c>
    </row>
    <row r="182" s="14" customFormat="1">
      <c r="A182" s="14"/>
      <c r="B182" s="245"/>
      <c r="C182" s="246"/>
      <c r="D182" s="236" t="s">
        <v>226</v>
      </c>
      <c r="E182" s="247" t="s">
        <v>19</v>
      </c>
      <c r="F182" s="248" t="s">
        <v>1198</v>
      </c>
      <c r="G182" s="246"/>
      <c r="H182" s="249">
        <v>100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226</v>
      </c>
      <c r="AU182" s="255" t="s">
        <v>81</v>
      </c>
      <c r="AV182" s="14" t="s">
        <v>81</v>
      </c>
      <c r="AW182" s="14" t="s">
        <v>33</v>
      </c>
      <c r="AX182" s="14" t="s">
        <v>72</v>
      </c>
      <c r="AY182" s="255" t="s">
        <v>215</v>
      </c>
    </row>
    <row r="183" s="14" customFormat="1">
      <c r="A183" s="14"/>
      <c r="B183" s="245"/>
      <c r="C183" s="246"/>
      <c r="D183" s="236" t="s">
        <v>226</v>
      </c>
      <c r="E183" s="247" t="s">
        <v>19</v>
      </c>
      <c r="F183" s="248" t="s">
        <v>949</v>
      </c>
      <c r="G183" s="246"/>
      <c r="H183" s="249">
        <v>60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226</v>
      </c>
      <c r="AU183" s="255" t="s">
        <v>81</v>
      </c>
      <c r="AV183" s="14" t="s">
        <v>81</v>
      </c>
      <c r="AW183" s="14" t="s">
        <v>33</v>
      </c>
      <c r="AX183" s="14" t="s">
        <v>72</v>
      </c>
      <c r="AY183" s="255" t="s">
        <v>215</v>
      </c>
    </row>
    <row r="184" s="15" customFormat="1">
      <c r="A184" s="15"/>
      <c r="B184" s="256"/>
      <c r="C184" s="257"/>
      <c r="D184" s="236" t="s">
        <v>226</v>
      </c>
      <c r="E184" s="258" t="s">
        <v>19</v>
      </c>
      <c r="F184" s="259" t="s">
        <v>233</v>
      </c>
      <c r="G184" s="257"/>
      <c r="H184" s="260">
        <v>160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226</v>
      </c>
      <c r="AU184" s="266" t="s">
        <v>81</v>
      </c>
      <c r="AV184" s="15" t="s">
        <v>223</v>
      </c>
      <c r="AW184" s="15" t="s">
        <v>33</v>
      </c>
      <c r="AX184" s="15" t="s">
        <v>79</v>
      </c>
      <c r="AY184" s="266" t="s">
        <v>215</v>
      </c>
    </row>
    <row r="185" s="2" customFormat="1" ht="37.8" customHeight="1">
      <c r="A185" s="41"/>
      <c r="B185" s="42"/>
      <c r="C185" s="216" t="s">
        <v>337</v>
      </c>
      <c r="D185" s="216" t="s">
        <v>218</v>
      </c>
      <c r="E185" s="217" t="s">
        <v>1400</v>
      </c>
      <c r="F185" s="218" t="s">
        <v>1401</v>
      </c>
      <c r="G185" s="219" t="s">
        <v>922</v>
      </c>
      <c r="H185" s="220">
        <v>2676</v>
      </c>
      <c r="I185" s="221"/>
      <c r="J185" s="222">
        <f>ROUND(I185*H185,2)</f>
        <v>0</v>
      </c>
      <c r="K185" s="218" t="s">
        <v>222</v>
      </c>
      <c r="L185" s="47"/>
      <c r="M185" s="223" t="s">
        <v>19</v>
      </c>
      <c r="N185" s="224" t="s">
        <v>43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0.001</v>
      </c>
      <c r="T185" s="226">
        <f>S185*H185</f>
        <v>2.6760000000000002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306</v>
      </c>
      <c r="AT185" s="227" t="s">
        <v>218</v>
      </c>
      <c r="AU185" s="227" t="s">
        <v>81</v>
      </c>
      <c r="AY185" s="20" t="s">
        <v>215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306</v>
      </c>
      <c r="BM185" s="227" t="s">
        <v>340</v>
      </c>
    </row>
    <row r="186" s="2" customFormat="1">
      <c r="A186" s="41"/>
      <c r="B186" s="42"/>
      <c r="C186" s="43"/>
      <c r="D186" s="229" t="s">
        <v>224</v>
      </c>
      <c r="E186" s="43"/>
      <c r="F186" s="230" t="s">
        <v>1402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224</v>
      </c>
      <c r="AU186" s="20" t="s">
        <v>81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1399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407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3" customFormat="1">
      <c r="A189" s="13"/>
      <c r="B189" s="234"/>
      <c r="C189" s="235"/>
      <c r="D189" s="236" t="s">
        <v>226</v>
      </c>
      <c r="E189" s="237" t="s">
        <v>19</v>
      </c>
      <c r="F189" s="238" t="s">
        <v>1338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226</v>
      </c>
      <c r="AU189" s="244" t="s">
        <v>81</v>
      </c>
      <c r="AV189" s="13" t="s">
        <v>79</v>
      </c>
      <c r="AW189" s="13" t="s">
        <v>33</v>
      </c>
      <c r="AX189" s="13" t="s">
        <v>72</v>
      </c>
      <c r="AY189" s="244" t="s">
        <v>215</v>
      </c>
    </row>
    <row r="190" s="13" customFormat="1">
      <c r="A190" s="13"/>
      <c r="B190" s="234"/>
      <c r="C190" s="235"/>
      <c r="D190" s="236" t="s">
        <v>226</v>
      </c>
      <c r="E190" s="237" t="s">
        <v>19</v>
      </c>
      <c r="F190" s="238" t="s">
        <v>1403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226</v>
      </c>
      <c r="AU190" s="244" t="s">
        <v>81</v>
      </c>
      <c r="AV190" s="13" t="s">
        <v>79</v>
      </c>
      <c r="AW190" s="13" t="s">
        <v>33</v>
      </c>
      <c r="AX190" s="13" t="s">
        <v>72</v>
      </c>
      <c r="AY190" s="244" t="s">
        <v>215</v>
      </c>
    </row>
    <row r="191" s="14" customFormat="1">
      <c r="A191" s="14"/>
      <c r="B191" s="245"/>
      <c r="C191" s="246"/>
      <c r="D191" s="236" t="s">
        <v>226</v>
      </c>
      <c r="E191" s="247" t="s">
        <v>19</v>
      </c>
      <c r="F191" s="248" t="s">
        <v>1404</v>
      </c>
      <c r="G191" s="246"/>
      <c r="H191" s="249">
        <v>1164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226</v>
      </c>
      <c r="AU191" s="255" t="s">
        <v>81</v>
      </c>
      <c r="AV191" s="14" t="s">
        <v>81</v>
      </c>
      <c r="AW191" s="14" t="s">
        <v>33</v>
      </c>
      <c r="AX191" s="14" t="s">
        <v>72</v>
      </c>
      <c r="AY191" s="255" t="s">
        <v>215</v>
      </c>
    </row>
    <row r="192" s="16" customFormat="1">
      <c r="A192" s="16"/>
      <c r="B192" s="267"/>
      <c r="C192" s="268"/>
      <c r="D192" s="236" t="s">
        <v>226</v>
      </c>
      <c r="E192" s="269" t="s">
        <v>19</v>
      </c>
      <c r="F192" s="270" t="s">
        <v>283</v>
      </c>
      <c r="G192" s="268"/>
      <c r="H192" s="271">
        <v>1164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7" t="s">
        <v>226</v>
      </c>
      <c r="AU192" s="277" t="s">
        <v>81</v>
      </c>
      <c r="AV192" s="16" t="s">
        <v>105</v>
      </c>
      <c r="AW192" s="16" t="s">
        <v>33</v>
      </c>
      <c r="AX192" s="16" t="s">
        <v>72</v>
      </c>
      <c r="AY192" s="277" t="s">
        <v>215</v>
      </c>
    </row>
    <row r="193" s="13" customFormat="1">
      <c r="A193" s="13"/>
      <c r="B193" s="234"/>
      <c r="C193" s="235"/>
      <c r="D193" s="236" t="s">
        <v>226</v>
      </c>
      <c r="E193" s="237" t="s">
        <v>19</v>
      </c>
      <c r="F193" s="238" t="s">
        <v>407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226</v>
      </c>
      <c r="AU193" s="244" t="s">
        <v>81</v>
      </c>
      <c r="AV193" s="13" t="s">
        <v>79</v>
      </c>
      <c r="AW193" s="13" t="s">
        <v>33</v>
      </c>
      <c r="AX193" s="13" t="s">
        <v>72</v>
      </c>
      <c r="AY193" s="244" t="s">
        <v>215</v>
      </c>
    </row>
    <row r="194" s="13" customFormat="1">
      <c r="A194" s="13"/>
      <c r="B194" s="234"/>
      <c r="C194" s="235"/>
      <c r="D194" s="236" t="s">
        <v>226</v>
      </c>
      <c r="E194" s="237" t="s">
        <v>19</v>
      </c>
      <c r="F194" s="238" t="s">
        <v>1405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226</v>
      </c>
      <c r="AU194" s="244" t="s">
        <v>81</v>
      </c>
      <c r="AV194" s="13" t="s">
        <v>79</v>
      </c>
      <c r="AW194" s="13" t="s">
        <v>33</v>
      </c>
      <c r="AX194" s="13" t="s">
        <v>72</v>
      </c>
      <c r="AY194" s="244" t="s">
        <v>215</v>
      </c>
    </row>
    <row r="195" s="13" customFormat="1">
      <c r="A195" s="13"/>
      <c r="B195" s="234"/>
      <c r="C195" s="235"/>
      <c r="D195" s="236" t="s">
        <v>226</v>
      </c>
      <c r="E195" s="237" t="s">
        <v>19</v>
      </c>
      <c r="F195" s="238" t="s">
        <v>1406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226</v>
      </c>
      <c r="AU195" s="244" t="s">
        <v>81</v>
      </c>
      <c r="AV195" s="13" t="s">
        <v>79</v>
      </c>
      <c r="AW195" s="13" t="s">
        <v>33</v>
      </c>
      <c r="AX195" s="13" t="s">
        <v>72</v>
      </c>
      <c r="AY195" s="244" t="s">
        <v>215</v>
      </c>
    </row>
    <row r="196" s="14" customFormat="1">
      <c r="A196" s="14"/>
      <c r="B196" s="245"/>
      <c r="C196" s="246"/>
      <c r="D196" s="236" t="s">
        <v>226</v>
      </c>
      <c r="E196" s="247" t="s">
        <v>19</v>
      </c>
      <c r="F196" s="248" t="s">
        <v>1407</v>
      </c>
      <c r="G196" s="246"/>
      <c r="H196" s="249">
        <v>1512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226</v>
      </c>
      <c r="AU196" s="255" t="s">
        <v>81</v>
      </c>
      <c r="AV196" s="14" t="s">
        <v>81</v>
      </c>
      <c r="AW196" s="14" t="s">
        <v>33</v>
      </c>
      <c r="AX196" s="14" t="s">
        <v>72</v>
      </c>
      <c r="AY196" s="255" t="s">
        <v>215</v>
      </c>
    </row>
    <row r="197" s="16" customFormat="1">
      <c r="A197" s="16"/>
      <c r="B197" s="267"/>
      <c r="C197" s="268"/>
      <c r="D197" s="236" t="s">
        <v>226</v>
      </c>
      <c r="E197" s="269" t="s">
        <v>19</v>
      </c>
      <c r="F197" s="270" t="s">
        <v>283</v>
      </c>
      <c r="G197" s="268"/>
      <c r="H197" s="271">
        <v>1512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7" t="s">
        <v>226</v>
      </c>
      <c r="AU197" s="277" t="s">
        <v>81</v>
      </c>
      <c r="AV197" s="16" t="s">
        <v>105</v>
      </c>
      <c r="AW197" s="16" t="s">
        <v>33</v>
      </c>
      <c r="AX197" s="16" t="s">
        <v>72</v>
      </c>
      <c r="AY197" s="277" t="s">
        <v>215</v>
      </c>
    </row>
    <row r="198" s="15" customFormat="1">
      <c r="A198" s="15"/>
      <c r="B198" s="256"/>
      <c r="C198" s="257"/>
      <c r="D198" s="236" t="s">
        <v>226</v>
      </c>
      <c r="E198" s="258" t="s">
        <v>19</v>
      </c>
      <c r="F198" s="259" t="s">
        <v>233</v>
      </c>
      <c r="G198" s="257"/>
      <c r="H198" s="260">
        <v>2676</v>
      </c>
      <c r="I198" s="261"/>
      <c r="J198" s="257"/>
      <c r="K198" s="257"/>
      <c r="L198" s="262"/>
      <c r="M198" s="278"/>
      <c r="N198" s="279"/>
      <c r="O198" s="279"/>
      <c r="P198" s="279"/>
      <c r="Q198" s="279"/>
      <c r="R198" s="279"/>
      <c r="S198" s="279"/>
      <c r="T198" s="280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6" t="s">
        <v>226</v>
      </c>
      <c r="AU198" s="266" t="s">
        <v>81</v>
      </c>
      <c r="AV198" s="15" t="s">
        <v>223</v>
      </c>
      <c r="AW198" s="15" t="s">
        <v>33</v>
      </c>
      <c r="AX198" s="15" t="s">
        <v>79</v>
      </c>
      <c r="AY198" s="266" t="s">
        <v>215</v>
      </c>
    </row>
    <row r="199" s="2" customFormat="1" ht="6.96" customHeight="1">
      <c r="A199" s="41"/>
      <c r="B199" s="62"/>
      <c r="C199" s="63"/>
      <c r="D199" s="63"/>
      <c r="E199" s="63"/>
      <c r="F199" s="63"/>
      <c r="G199" s="63"/>
      <c r="H199" s="63"/>
      <c r="I199" s="63"/>
      <c r="J199" s="63"/>
      <c r="K199" s="63"/>
      <c r="L199" s="47"/>
      <c r="M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</row>
  </sheetData>
  <sheetProtection sheet="1" autoFilter="0" formatColumns="0" formatRows="0" objects="1" scenarios="1" spinCount="100000" saltValue="ThOAMwJ4XiJr4mqRZMJReJ3gx9ZLiCpSnt/8T/HEXojznZisI5MRliK8tOQOHvv8iiGNwXstDXXeRQPMIqBZQg==" hashValue="7+rGDYu4z/BTrRRVdFH6Dow0DuLYANsp8heMtd0ftpDVyC3+W7wq9Xk158mXpe1wR7nQPfRKNB9wNqcgL/NmcA==" algorithmName="SHA-512" password="CC35"/>
  <autoFilter ref="C90:K19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3_02/961044111"/>
    <hyperlink ref="F110" r:id="rId2" display="https://podminky.urs.cz/item/CS_URS_2023_02/966001211"/>
    <hyperlink ref="F117" r:id="rId3" display="https://podminky.urs.cz/item/CS_URS_2023_02/966001311"/>
    <hyperlink ref="F130" r:id="rId4" display="https://podminky.urs.cz/item/CS_URS_2023_02/966006132"/>
    <hyperlink ref="F138" r:id="rId5" display="https://podminky.urs.cz/item/CS_URS_2023_02/997231111"/>
    <hyperlink ref="F140" r:id="rId6" display="https://podminky.urs.cz/item/CS_URS_2023_02/997231119"/>
    <hyperlink ref="F149" r:id="rId7" display="https://podminky.urs.cz/item/CS_URS_2023_02/997231511"/>
    <hyperlink ref="F151" r:id="rId8" display="https://podminky.urs.cz/item/CS_URS_2023_02/997013601"/>
    <hyperlink ref="F156" r:id="rId9" display="https://podminky.urs.cz/item/CS_URS_2022_01/997013861"/>
    <hyperlink ref="F161" r:id="rId10" display="https://podminky.urs.cz/item/CS_URS_2023_02/997013631"/>
    <hyperlink ref="F176" r:id="rId11" display="https://podminky.urs.cz/item/CS_URS_2023_02/767996802"/>
    <hyperlink ref="F186" r:id="rId12" display="https://podminky.urs.cz/item/CS_URS_2023_02/7679968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1332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1408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ROUND((SUM(BE95:BE771)),  2)</f>
        <v>0</v>
      </c>
      <c r="G35" s="41"/>
      <c r="H35" s="41"/>
      <c r="I35" s="161">
        <v>0.20999999999999999</v>
      </c>
      <c r="J35" s="160">
        <f>ROUND(((SUM(BE95:BE771))*I35),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ROUND((SUM(BF95:BF771)),  2)</f>
        <v>0</v>
      </c>
      <c r="G36" s="41"/>
      <c r="H36" s="41"/>
      <c r="I36" s="161">
        <v>0.12</v>
      </c>
      <c r="J36" s="160">
        <f>ROUND(((SUM(BF95:BF771))*I36),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ROUND((SUM(BG95:BG771)),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ROUND((SUM(BH95:BH771)),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ROUND((SUM(BI95:BI771)),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1332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2023-065-03-02 - SO-03 - Náves - stavební práce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598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1409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1410</v>
      </c>
      <c r="E66" s="186"/>
      <c r="F66" s="186"/>
      <c r="G66" s="186"/>
      <c r="H66" s="186"/>
      <c r="I66" s="186"/>
      <c r="J66" s="187">
        <f>J174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1411</v>
      </c>
      <c r="E67" s="186"/>
      <c r="F67" s="186"/>
      <c r="G67" s="186"/>
      <c r="H67" s="186"/>
      <c r="I67" s="186"/>
      <c r="J67" s="187">
        <f>J251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1412</v>
      </c>
      <c r="E68" s="186"/>
      <c r="F68" s="186"/>
      <c r="G68" s="186"/>
      <c r="H68" s="186"/>
      <c r="I68" s="186"/>
      <c r="J68" s="187">
        <f>J328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1413</v>
      </c>
      <c r="E69" s="186"/>
      <c r="F69" s="186"/>
      <c r="G69" s="186"/>
      <c r="H69" s="186"/>
      <c r="I69" s="186"/>
      <c r="J69" s="187">
        <f>J405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1414</v>
      </c>
      <c r="E70" s="186"/>
      <c r="F70" s="186"/>
      <c r="G70" s="186"/>
      <c r="H70" s="186"/>
      <c r="I70" s="186"/>
      <c r="J70" s="187">
        <f>J476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1415</v>
      </c>
      <c r="E71" s="186"/>
      <c r="F71" s="186"/>
      <c r="G71" s="186"/>
      <c r="H71" s="186"/>
      <c r="I71" s="186"/>
      <c r="J71" s="187">
        <f>J553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1416</v>
      </c>
      <c r="E72" s="186"/>
      <c r="F72" s="186"/>
      <c r="G72" s="186"/>
      <c r="H72" s="186"/>
      <c r="I72" s="186"/>
      <c r="J72" s="187">
        <f>J630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1417</v>
      </c>
      <c r="E73" s="186"/>
      <c r="F73" s="186"/>
      <c r="G73" s="186"/>
      <c r="H73" s="186"/>
      <c r="I73" s="186"/>
      <c r="J73" s="187">
        <f>J701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200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Vědomice - Úprava ulice Na Zavadilce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186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1332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188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2023-065-03-02 - SO-03 - Náves - stavební práce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 xml:space="preserve">k.ú. Vědomice </v>
      </c>
      <c r="G89" s="43"/>
      <c r="H89" s="43"/>
      <c r="I89" s="35" t="s">
        <v>23</v>
      </c>
      <c r="J89" s="75" t="str">
        <f>IF(J14="","",J14)</f>
        <v>16. 4. 2024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40.05" customHeight="1">
      <c r="A91" s="41"/>
      <c r="B91" s="42"/>
      <c r="C91" s="35" t="s">
        <v>25</v>
      </c>
      <c r="D91" s="43"/>
      <c r="E91" s="43"/>
      <c r="F91" s="30" t="str">
        <f>E17</f>
        <v>Obec Vědomice, Na Průhonu 270, Roudnice nad Labem</v>
      </c>
      <c r="G91" s="43"/>
      <c r="H91" s="43"/>
      <c r="I91" s="35" t="s">
        <v>31</v>
      </c>
      <c r="J91" s="39" t="str">
        <f>E23</f>
        <v>Ing. arch. Pavel Šulc Ph.D.Krásného 351/8, Praha 6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29</v>
      </c>
      <c r="D92" s="43"/>
      <c r="E92" s="43"/>
      <c r="F92" s="30" t="str">
        <f>IF(E20="","",E20)</f>
        <v>Vyplň údaj</v>
      </c>
      <c r="G92" s="43"/>
      <c r="H92" s="43"/>
      <c r="I92" s="35" t="s">
        <v>34</v>
      </c>
      <c r="J92" s="39" t="str">
        <f>E26</f>
        <v>Ing. Dana Mlejnková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201</v>
      </c>
      <c r="D94" s="192" t="s">
        <v>57</v>
      </c>
      <c r="E94" s="192" t="s">
        <v>53</v>
      </c>
      <c r="F94" s="192" t="s">
        <v>54</v>
      </c>
      <c r="G94" s="192" t="s">
        <v>202</v>
      </c>
      <c r="H94" s="192" t="s">
        <v>203</v>
      </c>
      <c r="I94" s="192" t="s">
        <v>204</v>
      </c>
      <c r="J94" s="192" t="s">
        <v>192</v>
      </c>
      <c r="K94" s="193" t="s">
        <v>205</v>
      </c>
      <c r="L94" s="194"/>
      <c r="M94" s="95" t="s">
        <v>19</v>
      </c>
      <c r="N94" s="96" t="s">
        <v>42</v>
      </c>
      <c r="O94" s="96" t="s">
        <v>206</v>
      </c>
      <c r="P94" s="96" t="s">
        <v>207</v>
      </c>
      <c r="Q94" s="96" t="s">
        <v>208</v>
      </c>
      <c r="R94" s="96" t="s">
        <v>209</v>
      </c>
      <c r="S94" s="96" t="s">
        <v>210</v>
      </c>
      <c r="T94" s="97" t="s">
        <v>211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212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</f>
        <v>0</v>
      </c>
      <c r="Q95" s="99"/>
      <c r="R95" s="197">
        <f>R96</f>
        <v>30.170936119999997</v>
      </c>
      <c r="S95" s="99"/>
      <c r="T95" s="198">
        <f>T96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71</v>
      </c>
      <c r="AU95" s="20" t="s">
        <v>193</v>
      </c>
      <c r="BK95" s="199">
        <f>BK96</f>
        <v>0</v>
      </c>
    </row>
    <row r="96" s="12" customFormat="1" ht="25.92" customHeight="1">
      <c r="A96" s="12"/>
      <c r="B96" s="200"/>
      <c r="C96" s="201"/>
      <c r="D96" s="202" t="s">
        <v>71</v>
      </c>
      <c r="E96" s="203" t="s">
        <v>213</v>
      </c>
      <c r="F96" s="203" t="s">
        <v>600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P97+P174+P251+P328+P405+P476+P553+P630+P701</f>
        <v>0</v>
      </c>
      <c r="Q96" s="208"/>
      <c r="R96" s="209">
        <f>R97+R174+R251+R328+R405+R476+R553+R630+R701</f>
        <v>30.170936119999997</v>
      </c>
      <c r="S96" s="208"/>
      <c r="T96" s="210">
        <f>T97+T174+T251+T328+T405+T476+T553+T630+T701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71</v>
      </c>
      <c r="AU96" s="212" t="s">
        <v>72</v>
      </c>
      <c r="AY96" s="211" t="s">
        <v>215</v>
      </c>
      <c r="BK96" s="213">
        <f>BK97+BK174+BK251+BK328+BK405+BK476+BK553+BK630+BK701</f>
        <v>0</v>
      </c>
    </row>
    <row r="97" s="12" customFormat="1" ht="22.8" customHeight="1">
      <c r="A97" s="12"/>
      <c r="B97" s="200"/>
      <c r="C97" s="201"/>
      <c r="D97" s="202" t="s">
        <v>71</v>
      </c>
      <c r="E97" s="214" t="s">
        <v>1418</v>
      </c>
      <c r="F97" s="214" t="s">
        <v>1419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SUM(P98:P173)</f>
        <v>0</v>
      </c>
      <c r="Q97" s="208"/>
      <c r="R97" s="209">
        <f>SUM(R98:R173)</f>
        <v>1.2639267599999999</v>
      </c>
      <c r="S97" s="208"/>
      <c r="T97" s="210">
        <f>SUM(T98:T173)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71</v>
      </c>
      <c r="AU97" s="212" t="s">
        <v>79</v>
      </c>
      <c r="AY97" s="211" t="s">
        <v>215</v>
      </c>
      <c r="BK97" s="213">
        <f>SUM(BK98:BK173)</f>
        <v>0</v>
      </c>
    </row>
    <row r="98" s="2" customFormat="1" ht="37.8" customHeight="1">
      <c r="A98" s="41"/>
      <c r="B98" s="42"/>
      <c r="C98" s="216" t="s">
        <v>79</v>
      </c>
      <c r="D98" s="216" t="s">
        <v>218</v>
      </c>
      <c r="E98" s="217" t="s">
        <v>1420</v>
      </c>
      <c r="F98" s="218" t="s">
        <v>1421</v>
      </c>
      <c r="G98" s="219" t="s">
        <v>278</v>
      </c>
      <c r="H98" s="220">
        <v>0.56000000000000005</v>
      </c>
      <c r="I98" s="221"/>
      <c r="J98" s="222">
        <f>ROUND(I98*H98,2)</f>
        <v>0</v>
      </c>
      <c r="K98" s="218" t="s">
        <v>222</v>
      </c>
      <c r="L98" s="47"/>
      <c r="M98" s="223" t="s">
        <v>19</v>
      </c>
      <c r="N98" s="224" t="s">
        <v>43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223</v>
      </c>
      <c r="AT98" s="227" t="s">
        <v>218</v>
      </c>
      <c r="AU98" s="227" t="s">
        <v>81</v>
      </c>
      <c r="AY98" s="20" t="s">
        <v>215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223</v>
      </c>
      <c r="BM98" s="227" t="s">
        <v>81</v>
      </c>
    </row>
    <row r="99" s="2" customFormat="1">
      <c r="A99" s="41"/>
      <c r="B99" s="42"/>
      <c r="C99" s="43"/>
      <c r="D99" s="229" t="s">
        <v>224</v>
      </c>
      <c r="E99" s="43"/>
      <c r="F99" s="230" t="s">
        <v>1422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224</v>
      </c>
      <c r="AU99" s="20" t="s">
        <v>81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1423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1424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4" customFormat="1">
      <c r="A102" s="14"/>
      <c r="B102" s="245"/>
      <c r="C102" s="246"/>
      <c r="D102" s="236" t="s">
        <v>226</v>
      </c>
      <c r="E102" s="247" t="s">
        <v>19</v>
      </c>
      <c r="F102" s="248" t="s">
        <v>1425</v>
      </c>
      <c r="G102" s="246"/>
      <c r="H102" s="249">
        <v>0.56000000000000005</v>
      </c>
      <c r="I102" s="250"/>
      <c r="J102" s="246"/>
      <c r="K102" s="246"/>
      <c r="L102" s="251"/>
      <c r="M102" s="252"/>
      <c r="N102" s="253"/>
      <c r="O102" s="253"/>
      <c r="P102" s="253"/>
      <c r="Q102" s="253"/>
      <c r="R102" s="253"/>
      <c r="S102" s="253"/>
      <c r="T102" s="25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5" t="s">
        <v>226</v>
      </c>
      <c r="AU102" s="255" t="s">
        <v>81</v>
      </c>
      <c r="AV102" s="14" t="s">
        <v>81</v>
      </c>
      <c r="AW102" s="14" t="s">
        <v>33</v>
      </c>
      <c r="AX102" s="14" t="s">
        <v>72</v>
      </c>
      <c r="AY102" s="255" t="s">
        <v>215</v>
      </c>
    </row>
    <row r="103" s="15" customFormat="1">
      <c r="A103" s="15"/>
      <c r="B103" s="256"/>
      <c r="C103" s="257"/>
      <c r="D103" s="236" t="s">
        <v>226</v>
      </c>
      <c r="E103" s="258" t="s">
        <v>19</v>
      </c>
      <c r="F103" s="259" t="s">
        <v>233</v>
      </c>
      <c r="G103" s="257"/>
      <c r="H103" s="260">
        <v>0.56000000000000005</v>
      </c>
      <c r="I103" s="261"/>
      <c r="J103" s="257"/>
      <c r="K103" s="257"/>
      <c r="L103" s="262"/>
      <c r="M103" s="263"/>
      <c r="N103" s="264"/>
      <c r="O103" s="264"/>
      <c r="P103" s="264"/>
      <c r="Q103" s="264"/>
      <c r="R103" s="264"/>
      <c r="S103" s="264"/>
      <c r="T103" s="26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6" t="s">
        <v>226</v>
      </c>
      <c r="AU103" s="266" t="s">
        <v>81</v>
      </c>
      <c r="AV103" s="15" t="s">
        <v>223</v>
      </c>
      <c r="AW103" s="15" t="s">
        <v>33</v>
      </c>
      <c r="AX103" s="15" t="s">
        <v>79</v>
      </c>
      <c r="AY103" s="266" t="s">
        <v>215</v>
      </c>
    </row>
    <row r="104" s="2" customFormat="1" ht="37.8" customHeight="1">
      <c r="A104" s="41"/>
      <c r="B104" s="42"/>
      <c r="C104" s="216" t="s">
        <v>81</v>
      </c>
      <c r="D104" s="216" t="s">
        <v>218</v>
      </c>
      <c r="E104" s="217" t="s">
        <v>1426</v>
      </c>
      <c r="F104" s="218" t="s">
        <v>1427</v>
      </c>
      <c r="G104" s="219" t="s">
        <v>278</v>
      </c>
      <c r="H104" s="220">
        <v>0.56000000000000005</v>
      </c>
      <c r="I104" s="221"/>
      <c r="J104" s="222">
        <f>ROUND(I104*H104,2)</f>
        <v>0</v>
      </c>
      <c r="K104" s="218" t="s">
        <v>222</v>
      </c>
      <c r="L104" s="47"/>
      <c r="M104" s="223" t="s">
        <v>19</v>
      </c>
      <c r="N104" s="224" t="s">
        <v>43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223</v>
      </c>
      <c r="AT104" s="227" t="s">
        <v>218</v>
      </c>
      <c r="AU104" s="227" t="s">
        <v>81</v>
      </c>
      <c r="AY104" s="20" t="s">
        <v>215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223</v>
      </c>
      <c r="BM104" s="227" t="s">
        <v>223</v>
      </c>
    </row>
    <row r="105" s="2" customFormat="1">
      <c r="A105" s="41"/>
      <c r="B105" s="42"/>
      <c r="C105" s="43"/>
      <c r="D105" s="229" t="s">
        <v>224</v>
      </c>
      <c r="E105" s="43"/>
      <c r="F105" s="230" t="s">
        <v>1428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224</v>
      </c>
      <c r="AU105" s="20" t="s">
        <v>81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1423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3" customFormat="1">
      <c r="A107" s="13"/>
      <c r="B107" s="234"/>
      <c r="C107" s="235"/>
      <c r="D107" s="236" t="s">
        <v>226</v>
      </c>
      <c r="E107" s="237" t="s">
        <v>19</v>
      </c>
      <c r="F107" s="238" t="s">
        <v>1424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226</v>
      </c>
      <c r="AU107" s="244" t="s">
        <v>81</v>
      </c>
      <c r="AV107" s="13" t="s">
        <v>79</v>
      </c>
      <c r="AW107" s="13" t="s">
        <v>33</v>
      </c>
      <c r="AX107" s="13" t="s">
        <v>72</v>
      </c>
      <c r="AY107" s="244" t="s">
        <v>215</v>
      </c>
    </row>
    <row r="108" s="14" customFormat="1">
      <c r="A108" s="14"/>
      <c r="B108" s="245"/>
      <c r="C108" s="246"/>
      <c r="D108" s="236" t="s">
        <v>226</v>
      </c>
      <c r="E108" s="247" t="s">
        <v>19</v>
      </c>
      <c r="F108" s="248" t="s">
        <v>1425</v>
      </c>
      <c r="G108" s="246"/>
      <c r="H108" s="249">
        <v>0.56000000000000005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226</v>
      </c>
      <c r="AU108" s="255" t="s">
        <v>81</v>
      </c>
      <c r="AV108" s="14" t="s">
        <v>81</v>
      </c>
      <c r="AW108" s="14" t="s">
        <v>33</v>
      </c>
      <c r="AX108" s="14" t="s">
        <v>72</v>
      </c>
      <c r="AY108" s="255" t="s">
        <v>215</v>
      </c>
    </row>
    <row r="109" s="15" customFormat="1">
      <c r="A109" s="15"/>
      <c r="B109" s="256"/>
      <c r="C109" s="257"/>
      <c r="D109" s="236" t="s">
        <v>226</v>
      </c>
      <c r="E109" s="258" t="s">
        <v>19</v>
      </c>
      <c r="F109" s="259" t="s">
        <v>233</v>
      </c>
      <c r="G109" s="257"/>
      <c r="H109" s="260">
        <v>0.56000000000000005</v>
      </c>
      <c r="I109" s="261"/>
      <c r="J109" s="257"/>
      <c r="K109" s="257"/>
      <c r="L109" s="262"/>
      <c r="M109" s="263"/>
      <c r="N109" s="264"/>
      <c r="O109" s="264"/>
      <c r="P109" s="264"/>
      <c r="Q109" s="264"/>
      <c r="R109" s="264"/>
      <c r="S109" s="264"/>
      <c r="T109" s="26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6" t="s">
        <v>226</v>
      </c>
      <c r="AU109" s="266" t="s">
        <v>81</v>
      </c>
      <c r="AV109" s="15" t="s">
        <v>223</v>
      </c>
      <c r="AW109" s="15" t="s">
        <v>33</v>
      </c>
      <c r="AX109" s="15" t="s">
        <v>79</v>
      </c>
      <c r="AY109" s="266" t="s">
        <v>215</v>
      </c>
    </row>
    <row r="110" s="2" customFormat="1" ht="55.5" customHeight="1">
      <c r="A110" s="41"/>
      <c r="B110" s="42"/>
      <c r="C110" s="216" t="s">
        <v>105</v>
      </c>
      <c r="D110" s="216" t="s">
        <v>218</v>
      </c>
      <c r="E110" s="217" t="s">
        <v>1429</v>
      </c>
      <c r="F110" s="218" t="s">
        <v>1430</v>
      </c>
      <c r="G110" s="219" t="s">
        <v>278</v>
      </c>
      <c r="H110" s="220">
        <v>0.56000000000000005</v>
      </c>
      <c r="I110" s="221"/>
      <c r="J110" s="222">
        <f>ROUND(I110*H110,2)</f>
        <v>0</v>
      </c>
      <c r="K110" s="218" t="s">
        <v>222</v>
      </c>
      <c r="L110" s="47"/>
      <c r="M110" s="223" t="s">
        <v>19</v>
      </c>
      <c r="N110" s="224" t="s">
        <v>43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223</v>
      </c>
      <c r="AT110" s="227" t="s">
        <v>218</v>
      </c>
      <c r="AU110" s="227" t="s">
        <v>81</v>
      </c>
      <c r="AY110" s="20" t="s">
        <v>215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223</v>
      </c>
      <c r="BM110" s="227" t="s">
        <v>275</v>
      </c>
    </row>
    <row r="111" s="2" customFormat="1">
      <c r="A111" s="41"/>
      <c r="B111" s="42"/>
      <c r="C111" s="43"/>
      <c r="D111" s="229" t="s">
        <v>224</v>
      </c>
      <c r="E111" s="43"/>
      <c r="F111" s="230" t="s">
        <v>1431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224</v>
      </c>
      <c r="AU111" s="20" t="s">
        <v>81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1423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3" customFormat="1">
      <c r="A113" s="13"/>
      <c r="B113" s="234"/>
      <c r="C113" s="235"/>
      <c r="D113" s="236" t="s">
        <v>226</v>
      </c>
      <c r="E113" s="237" t="s">
        <v>19</v>
      </c>
      <c r="F113" s="238" t="s">
        <v>1424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226</v>
      </c>
      <c r="AU113" s="244" t="s">
        <v>81</v>
      </c>
      <c r="AV113" s="13" t="s">
        <v>79</v>
      </c>
      <c r="AW113" s="13" t="s">
        <v>33</v>
      </c>
      <c r="AX113" s="13" t="s">
        <v>72</v>
      </c>
      <c r="AY113" s="244" t="s">
        <v>215</v>
      </c>
    </row>
    <row r="114" s="14" customFormat="1">
      <c r="A114" s="14"/>
      <c r="B114" s="245"/>
      <c r="C114" s="246"/>
      <c r="D114" s="236" t="s">
        <v>226</v>
      </c>
      <c r="E114" s="247" t="s">
        <v>19</v>
      </c>
      <c r="F114" s="248" t="s">
        <v>1425</v>
      </c>
      <c r="G114" s="246"/>
      <c r="H114" s="249">
        <v>0.56000000000000005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226</v>
      </c>
      <c r="AU114" s="255" t="s">
        <v>81</v>
      </c>
      <c r="AV114" s="14" t="s">
        <v>81</v>
      </c>
      <c r="AW114" s="14" t="s">
        <v>33</v>
      </c>
      <c r="AX114" s="14" t="s">
        <v>72</v>
      </c>
      <c r="AY114" s="255" t="s">
        <v>215</v>
      </c>
    </row>
    <row r="115" s="15" customFormat="1">
      <c r="A115" s="15"/>
      <c r="B115" s="256"/>
      <c r="C115" s="257"/>
      <c r="D115" s="236" t="s">
        <v>226</v>
      </c>
      <c r="E115" s="258" t="s">
        <v>19</v>
      </c>
      <c r="F115" s="259" t="s">
        <v>233</v>
      </c>
      <c r="G115" s="257"/>
      <c r="H115" s="260">
        <v>0.56000000000000005</v>
      </c>
      <c r="I115" s="261"/>
      <c r="J115" s="257"/>
      <c r="K115" s="257"/>
      <c r="L115" s="262"/>
      <c r="M115" s="263"/>
      <c r="N115" s="264"/>
      <c r="O115" s="264"/>
      <c r="P115" s="264"/>
      <c r="Q115" s="264"/>
      <c r="R115" s="264"/>
      <c r="S115" s="264"/>
      <c r="T115" s="26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6" t="s">
        <v>226</v>
      </c>
      <c r="AU115" s="266" t="s">
        <v>81</v>
      </c>
      <c r="AV115" s="15" t="s">
        <v>223</v>
      </c>
      <c r="AW115" s="15" t="s">
        <v>33</v>
      </c>
      <c r="AX115" s="15" t="s">
        <v>79</v>
      </c>
      <c r="AY115" s="266" t="s">
        <v>215</v>
      </c>
    </row>
    <row r="116" s="2" customFormat="1" ht="62.7" customHeight="1">
      <c r="A116" s="41"/>
      <c r="B116" s="42"/>
      <c r="C116" s="216" t="s">
        <v>223</v>
      </c>
      <c r="D116" s="216" t="s">
        <v>218</v>
      </c>
      <c r="E116" s="217" t="s">
        <v>309</v>
      </c>
      <c r="F116" s="218" t="s">
        <v>310</v>
      </c>
      <c r="G116" s="219" t="s">
        <v>278</v>
      </c>
      <c r="H116" s="220">
        <v>0.56000000000000005</v>
      </c>
      <c r="I116" s="221"/>
      <c r="J116" s="222">
        <f>ROUND(I116*H116,2)</f>
        <v>0</v>
      </c>
      <c r="K116" s="218" t="s">
        <v>222</v>
      </c>
      <c r="L116" s="47"/>
      <c r="M116" s="223" t="s">
        <v>19</v>
      </c>
      <c r="N116" s="224" t="s">
        <v>43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223</v>
      </c>
      <c r="AT116" s="227" t="s">
        <v>218</v>
      </c>
      <c r="AU116" s="227" t="s">
        <v>81</v>
      </c>
      <c r="AY116" s="20" t="s">
        <v>215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223</v>
      </c>
      <c r="BM116" s="227" t="s">
        <v>298</v>
      </c>
    </row>
    <row r="117" s="2" customFormat="1">
      <c r="A117" s="41"/>
      <c r="B117" s="42"/>
      <c r="C117" s="43"/>
      <c r="D117" s="229" t="s">
        <v>224</v>
      </c>
      <c r="E117" s="43"/>
      <c r="F117" s="230" t="s">
        <v>312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224</v>
      </c>
      <c r="AU117" s="20" t="s">
        <v>81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1423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1424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4" customFormat="1">
      <c r="A120" s="14"/>
      <c r="B120" s="245"/>
      <c r="C120" s="246"/>
      <c r="D120" s="236" t="s">
        <v>226</v>
      </c>
      <c r="E120" s="247" t="s">
        <v>19</v>
      </c>
      <c r="F120" s="248" t="s">
        <v>1425</v>
      </c>
      <c r="G120" s="246"/>
      <c r="H120" s="249">
        <v>0.56000000000000005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226</v>
      </c>
      <c r="AU120" s="255" t="s">
        <v>81</v>
      </c>
      <c r="AV120" s="14" t="s">
        <v>81</v>
      </c>
      <c r="AW120" s="14" t="s">
        <v>33</v>
      </c>
      <c r="AX120" s="14" t="s">
        <v>72</v>
      </c>
      <c r="AY120" s="255" t="s">
        <v>215</v>
      </c>
    </row>
    <row r="121" s="15" customFormat="1">
      <c r="A121" s="15"/>
      <c r="B121" s="256"/>
      <c r="C121" s="257"/>
      <c r="D121" s="236" t="s">
        <v>226</v>
      </c>
      <c r="E121" s="258" t="s">
        <v>19</v>
      </c>
      <c r="F121" s="259" t="s">
        <v>233</v>
      </c>
      <c r="G121" s="257"/>
      <c r="H121" s="260">
        <v>0.56000000000000005</v>
      </c>
      <c r="I121" s="261"/>
      <c r="J121" s="257"/>
      <c r="K121" s="257"/>
      <c r="L121" s="262"/>
      <c r="M121" s="263"/>
      <c r="N121" s="264"/>
      <c r="O121" s="264"/>
      <c r="P121" s="264"/>
      <c r="Q121" s="264"/>
      <c r="R121" s="264"/>
      <c r="S121" s="264"/>
      <c r="T121" s="26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6" t="s">
        <v>226</v>
      </c>
      <c r="AU121" s="266" t="s">
        <v>81</v>
      </c>
      <c r="AV121" s="15" t="s">
        <v>223</v>
      </c>
      <c r="AW121" s="15" t="s">
        <v>33</v>
      </c>
      <c r="AX121" s="15" t="s">
        <v>79</v>
      </c>
      <c r="AY121" s="266" t="s">
        <v>215</v>
      </c>
    </row>
    <row r="122" s="2" customFormat="1" ht="66.75" customHeight="1">
      <c r="A122" s="41"/>
      <c r="B122" s="42"/>
      <c r="C122" s="216" t="s">
        <v>256</v>
      </c>
      <c r="D122" s="216" t="s">
        <v>218</v>
      </c>
      <c r="E122" s="217" t="s">
        <v>314</v>
      </c>
      <c r="F122" s="218" t="s">
        <v>315</v>
      </c>
      <c r="G122" s="219" t="s">
        <v>278</v>
      </c>
      <c r="H122" s="220">
        <v>0.56000000000000005</v>
      </c>
      <c r="I122" s="221"/>
      <c r="J122" s="222">
        <f>ROUND(I122*H122,2)</f>
        <v>0</v>
      </c>
      <c r="K122" s="218" t="s">
        <v>222</v>
      </c>
      <c r="L122" s="47"/>
      <c r="M122" s="223" t="s">
        <v>19</v>
      </c>
      <c r="N122" s="224" t="s">
        <v>43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223</v>
      </c>
      <c r="AT122" s="227" t="s">
        <v>218</v>
      </c>
      <c r="AU122" s="227" t="s">
        <v>81</v>
      </c>
      <c r="AY122" s="20" t="s">
        <v>215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223</v>
      </c>
      <c r="BM122" s="227" t="s">
        <v>313</v>
      </c>
    </row>
    <row r="123" s="2" customFormat="1">
      <c r="A123" s="41"/>
      <c r="B123" s="42"/>
      <c r="C123" s="43"/>
      <c r="D123" s="229" t="s">
        <v>224</v>
      </c>
      <c r="E123" s="43"/>
      <c r="F123" s="230" t="s">
        <v>317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224</v>
      </c>
      <c r="AU123" s="20" t="s">
        <v>81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1423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3" customFormat="1">
      <c r="A125" s="13"/>
      <c r="B125" s="234"/>
      <c r="C125" s="235"/>
      <c r="D125" s="236" t="s">
        <v>226</v>
      </c>
      <c r="E125" s="237" t="s">
        <v>19</v>
      </c>
      <c r="F125" s="238" t="s">
        <v>1424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226</v>
      </c>
      <c r="AU125" s="244" t="s">
        <v>81</v>
      </c>
      <c r="AV125" s="13" t="s">
        <v>79</v>
      </c>
      <c r="AW125" s="13" t="s">
        <v>33</v>
      </c>
      <c r="AX125" s="13" t="s">
        <v>72</v>
      </c>
      <c r="AY125" s="244" t="s">
        <v>215</v>
      </c>
    </row>
    <row r="126" s="14" customFormat="1">
      <c r="A126" s="14"/>
      <c r="B126" s="245"/>
      <c r="C126" s="246"/>
      <c r="D126" s="236" t="s">
        <v>226</v>
      </c>
      <c r="E126" s="247" t="s">
        <v>19</v>
      </c>
      <c r="F126" s="248" t="s">
        <v>1425</v>
      </c>
      <c r="G126" s="246"/>
      <c r="H126" s="249">
        <v>0.56000000000000005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226</v>
      </c>
      <c r="AU126" s="255" t="s">
        <v>81</v>
      </c>
      <c r="AV126" s="14" t="s">
        <v>81</v>
      </c>
      <c r="AW126" s="14" t="s">
        <v>33</v>
      </c>
      <c r="AX126" s="14" t="s">
        <v>72</v>
      </c>
      <c r="AY126" s="255" t="s">
        <v>215</v>
      </c>
    </row>
    <row r="127" s="15" customFormat="1">
      <c r="A127" s="15"/>
      <c r="B127" s="256"/>
      <c r="C127" s="257"/>
      <c r="D127" s="236" t="s">
        <v>226</v>
      </c>
      <c r="E127" s="258" t="s">
        <v>19</v>
      </c>
      <c r="F127" s="259" t="s">
        <v>233</v>
      </c>
      <c r="G127" s="257"/>
      <c r="H127" s="260">
        <v>0.56000000000000005</v>
      </c>
      <c r="I127" s="261"/>
      <c r="J127" s="257"/>
      <c r="K127" s="257"/>
      <c r="L127" s="262"/>
      <c r="M127" s="263"/>
      <c r="N127" s="264"/>
      <c r="O127" s="264"/>
      <c r="P127" s="264"/>
      <c r="Q127" s="264"/>
      <c r="R127" s="264"/>
      <c r="S127" s="264"/>
      <c r="T127" s="26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6" t="s">
        <v>226</v>
      </c>
      <c r="AU127" s="266" t="s">
        <v>81</v>
      </c>
      <c r="AV127" s="15" t="s">
        <v>223</v>
      </c>
      <c r="AW127" s="15" t="s">
        <v>33</v>
      </c>
      <c r="AX127" s="15" t="s">
        <v>79</v>
      </c>
      <c r="AY127" s="266" t="s">
        <v>215</v>
      </c>
    </row>
    <row r="128" s="2" customFormat="1" ht="37.8" customHeight="1">
      <c r="A128" s="41"/>
      <c r="B128" s="42"/>
      <c r="C128" s="216" t="s">
        <v>275</v>
      </c>
      <c r="D128" s="216" t="s">
        <v>218</v>
      </c>
      <c r="E128" s="217" t="s">
        <v>1432</v>
      </c>
      <c r="F128" s="218" t="s">
        <v>325</v>
      </c>
      <c r="G128" s="219" t="s">
        <v>278</v>
      </c>
      <c r="H128" s="220">
        <v>0.89600000000000002</v>
      </c>
      <c r="I128" s="221"/>
      <c r="J128" s="222">
        <f>ROUND(I128*H128,2)</f>
        <v>0</v>
      </c>
      <c r="K128" s="218" t="s">
        <v>222</v>
      </c>
      <c r="L128" s="47"/>
      <c r="M128" s="223" t="s">
        <v>19</v>
      </c>
      <c r="N128" s="224" t="s">
        <v>43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223</v>
      </c>
      <c r="AT128" s="227" t="s">
        <v>218</v>
      </c>
      <c r="AU128" s="227" t="s">
        <v>81</v>
      </c>
      <c r="AY128" s="20" t="s">
        <v>215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223</v>
      </c>
      <c r="BM128" s="227" t="s">
        <v>8</v>
      </c>
    </row>
    <row r="129" s="2" customFormat="1">
      <c r="A129" s="41"/>
      <c r="B129" s="42"/>
      <c r="C129" s="43"/>
      <c r="D129" s="229" t="s">
        <v>224</v>
      </c>
      <c r="E129" s="43"/>
      <c r="F129" s="230" t="s">
        <v>1433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224</v>
      </c>
      <c r="AU129" s="20" t="s">
        <v>81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1423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1424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4" customFormat="1">
      <c r="A132" s="14"/>
      <c r="B132" s="245"/>
      <c r="C132" s="246"/>
      <c r="D132" s="236" t="s">
        <v>226</v>
      </c>
      <c r="E132" s="247" t="s">
        <v>19</v>
      </c>
      <c r="F132" s="248" t="s">
        <v>1434</v>
      </c>
      <c r="G132" s="246"/>
      <c r="H132" s="249">
        <v>0.89600000000000002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226</v>
      </c>
      <c r="AU132" s="255" t="s">
        <v>81</v>
      </c>
      <c r="AV132" s="14" t="s">
        <v>81</v>
      </c>
      <c r="AW132" s="14" t="s">
        <v>33</v>
      </c>
      <c r="AX132" s="14" t="s">
        <v>72</v>
      </c>
      <c r="AY132" s="255" t="s">
        <v>215</v>
      </c>
    </row>
    <row r="133" s="15" customFormat="1">
      <c r="A133" s="15"/>
      <c r="B133" s="256"/>
      <c r="C133" s="257"/>
      <c r="D133" s="236" t="s">
        <v>226</v>
      </c>
      <c r="E133" s="258" t="s">
        <v>19</v>
      </c>
      <c r="F133" s="259" t="s">
        <v>233</v>
      </c>
      <c r="G133" s="257"/>
      <c r="H133" s="260">
        <v>0.89600000000000002</v>
      </c>
      <c r="I133" s="261"/>
      <c r="J133" s="257"/>
      <c r="K133" s="257"/>
      <c r="L133" s="262"/>
      <c r="M133" s="263"/>
      <c r="N133" s="264"/>
      <c r="O133" s="264"/>
      <c r="P133" s="264"/>
      <c r="Q133" s="264"/>
      <c r="R133" s="264"/>
      <c r="S133" s="264"/>
      <c r="T133" s="26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6" t="s">
        <v>226</v>
      </c>
      <c r="AU133" s="266" t="s">
        <v>81</v>
      </c>
      <c r="AV133" s="15" t="s">
        <v>223</v>
      </c>
      <c r="AW133" s="15" t="s">
        <v>33</v>
      </c>
      <c r="AX133" s="15" t="s">
        <v>79</v>
      </c>
      <c r="AY133" s="266" t="s">
        <v>215</v>
      </c>
    </row>
    <row r="134" s="2" customFormat="1" ht="44.25" customHeight="1">
      <c r="A134" s="41"/>
      <c r="B134" s="42"/>
      <c r="C134" s="216" t="s">
        <v>292</v>
      </c>
      <c r="D134" s="216" t="s">
        <v>218</v>
      </c>
      <c r="E134" s="217" t="s">
        <v>897</v>
      </c>
      <c r="F134" s="218" t="s">
        <v>384</v>
      </c>
      <c r="G134" s="219" t="s">
        <v>331</v>
      </c>
      <c r="H134" s="220">
        <v>0.56000000000000005</v>
      </c>
      <c r="I134" s="221"/>
      <c r="J134" s="222">
        <f>ROUND(I134*H134,2)</f>
        <v>0</v>
      </c>
      <c r="K134" s="218" t="s">
        <v>222</v>
      </c>
      <c r="L134" s="47"/>
      <c r="M134" s="223" t="s">
        <v>19</v>
      </c>
      <c r="N134" s="224" t="s">
        <v>43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223</v>
      </c>
      <c r="AT134" s="227" t="s">
        <v>218</v>
      </c>
      <c r="AU134" s="227" t="s">
        <v>81</v>
      </c>
      <c r="AY134" s="20" t="s">
        <v>215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223</v>
      </c>
      <c r="BM134" s="227" t="s">
        <v>337</v>
      </c>
    </row>
    <row r="135" s="2" customFormat="1">
      <c r="A135" s="41"/>
      <c r="B135" s="42"/>
      <c r="C135" s="43"/>
      <c r="D135" s="229" t="s">
        <v>224</v>
      </c>
      <c r="E135" s="43"/>
      <c r="F135" s="230" t="s">
        <v>898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224</v>
      </c>
      <c r="AU135" s="20" t="s">
        <v>81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1423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1424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4" customFormat="1">
      <c r="A138" s="14"/>
      <c r="B138" s="245"/>
      <c r="C138" s="246"/>
      <c r="D138" s="236" t="s">
        <v>226</v>
      </c>
      <c r="E138" s="247" t="s">
        <v>19</v>
      </c>
      <c r="F138" s="248" t="s">
        <v>1425</v>
      </c>
      <c r="G138" s="246"/>
      <c r="H138" s="249">
        <v>0.56000000000000005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226</v>
      </c>
      <c r="AU138" s="255" t="s">
        <v>81</v>
      </c>
      <c r="AV138" s="14" t="s">
        <v>81</v>
      </c>
      <c r="AW138" s="14" t="s">
        <v>33</v>
      </c>
      <c r="AX138" s="14" t="s">
        <v>72</v>
      </c>
      <c r="AY138" s="255" t="s">
        <v>215</v>
      </c>
    </row>
    <row r="139" s="15" customFormat="1">
      <c r="A139" s="15"/>
      <c r="B139" s="256"/>
      <c r="C139" s="257"/>
      <c r="D139" s="236" t="s">
        <v>226</v>
      </c>
      <c r="E139" s="258" t="s">
        <v>19</v>
      </c>
      <c r="F139" s="259" t="s">
        <v>233</v>
      </c>
      <c r="G139" s="257"/>
      <c r="H139" s="260">
        <v>0.56000000000000005</v>
      </c>
      <c r="I139" s="261"/>
      <c r="J139" s="257"/>
      <c r="K139" s="257"/>
      <c r="L139" s="262"/>
      <c r="M139" s="263"/>
      <c r="N139" s="264"/>
      <c r="O139" s="264"/>
      <c r="P139" s="264"/>
      <c r="Q139" s="264"/>
      <c r="R139" s="264"/>
      <c r="S139" s="264"/>
      <c r="T139" s="26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6" t="s">
        <v>226</v>
      </c>
      <c r="AU139" s="266" t="s">
        <v>81</v>
      </c>
      <c r="AV139" s="15" t="s">
        <v>223</v>
      </c>
      <c r="AW139" s="15" t="s">
        <v>33</v>
      </c>
      <c r="AX139" s="15" t="s">
        <v>79</v>
      </c>
      <c r="AY139" s="266" t="s">
        <v>215</v>
      </c>
    </row>
    <row r="140" s="2" customFormat="1" ht="37.8" customHeight="1">
      <c r="A140" s="41"/>
      <c r="B140" s="42"/>
      <c r="C140" s="216" t="s">
        <v>298</v>
      </c>
      <c r="D140" s="216" t="s">
        <v>218</v>
      </c>
      <c r="E140" s="217" t="s">
        <v>397</v>
      </c>
      <c r="F140" s="218" t="s">
        <v>398</v>
      </c>
      <c r="G140" s="219" t="s">
        <v>221</v>
      </c>
      <c r="H140" s="220">
        <v>1.75</v>
      </c>
      <c r="I140" s="221"/>
      <c r="J140" s="222">
        <f>ROUND(I140*H140,2)</f>
        <v>0</v>
      </c>
      <c r="K140" s="218" t="s">
        <v>222</v>
      </c>
      <c r="L140" s="47"/>
      <c r="M140" s="223" t="s">
        <v>19</v>
      </c>
      <c r="N140" s="224" t="s">
        <v>43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223</v>
      </c>
      <c r="AT140" s="227" t="s">
        <v>218</v>
      </c>
      <c r="AU140" s="227" t="s">
        <v>81</v>
      </c>
      <c r="AY140" s="20" t="s">
        <v>215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223</v>
      </c>
      <c r="BM140" s="227" t="s">
        <v>306</v>
      </c>
    </row>
    <row r="141" s="2" customFormat="1">
      <c r="A141" s="41"/>
      <c r="B141" s="42"/>
      <c r="C141" s="43"/>
      <c r="D141" s="229" t="s">
        <v>224</v>
      </c>
      <c r="E141" s="43"/>
      <c r="F141" s="230" t="s">
        <v>399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224</v>
      </c>
      <c r="AU141" s="20" t="s">
        <v>81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1423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1435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4" customFormat="1">
      <c r="A144" s="14"/>
      <c r="B144" s="245"/>
      <c r="C144" s="246"/>
      <c r="D144" s="236" t="s">
        <v>226</v>
      </c>
      <c r="E144" s="247" t="s">
        <v>19</v>
      </c>
      <c r="F144" s="248" t="s">
        <v>1436</v>
      </c>
      <c r="G144" s="246"/>
      <c r="H144" s="249">
        <v>1.75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226</v>
      </c>
      <c r="AU144" s="255" t="s">
        <v>81</v>
      </c>
      <c r="AV144" s="14" t="s">
        <v>81</v>
      </c>
      <c r="AW144" s="14" t="s">
        <v>33</v>
      </c>
      <c r="AX144" s="14" t="s">
        <v>72</v>
      </c>
      <c r="AY144" s="255" t="s">
        <v>215</v>
      </c>
    </row>
    <row r="145" s="15" customFormat="1">
      <c r="A145" s="15"/>
      <c r="B145" s="256"/>
      <c r="C145" s="257"/>
      <c r="D145" s="236" t="s">
        <v>226</v>
      </c>
      <c r="E145" s="258" t="s">
        <v>19</v>
      </c>
      <c r="F145" s="259" t="s">
        <v>233</v>
      </c>
      <c r="G145" s="257"/>
      <c r="H145" s="260">
        <v>1.75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226</v>
      </c>
      <c r="AU145" s="266" t="s">
        <v>81</v>
      </c>
      <c r="AV145" s="15" t="s">
        <v>223</v>
      </c>
      <c r="AW145" s="15" t="s">
        <v>33</v>
      </c>
      <c r="AX145" s="15" t="s">
        <v>79</v>
      </c>
      <c r="AY145" s="266" t="s">
        <v>215</v>
      </c>
    </row>
    <row r="146" s="2" customFormat="1" ht="24.15" customHeight="1">
      <c r="A146" s="41"/>
      <c r="B146" s="42"/>
      <c r="C146" s="216" t="s">
        <v>308</v>
      </c>
      <c r="D146" s="216" t="s">
        <v>218</v>
      </c>
      <c r="E146" s="217" t="s">
        <v>1437</v>
      </c>
      <c r="F146" s="218" t="s">
        <v>1438</v>
      </c>
      <c r="G146" s="219" t="s">
        <v>278</v>
      </c>
      <c r="H146" s="220">
        <v>0.123</v>
      </c>
      <c r="I146" s="221"/>
      <c r="J146" s="222">
        <f>ROUND(I146*H146,2)</f>
        <v>0</v>
      </c>
      <c r="K146" s="218" t="s">
        <v>222</v>
      </c>
      <c r="L146" s="47"/>
      <c r="M146" s="223" t="s">
        <v>19</v>
      </c>
      <c r="N146" s="224" t="s">
        <v>43</v>
      </c>
      <c r="O146" s="87"/>
      <c r="P146" s="225">
        <f>O146*H146</f>
        <v>0</v>
      </c>
      <c r="Q146" s="225">
        <v>1.98</v>
      </c>
      <c r="R146" s="225">
        <f>Q146*H146</f>
        <v>0.24354000000000001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223</v>
      </c>
      <c r="AT146" s="227" t="s">
        <v>218</v>
      </c>
      <c r="AU146" s="227" t="s">
        <v>81</v>
      </c>
      <c r="AY146" s="20" t="s">
        <v>215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223</v>
      </c>
      <c r="BM146" s="227" t="s">
        <v>360</v>
      </c>
    </row>
    <row r="147" s="2" customFormat="1">
      <c r="A147" s="41"/>
      <c r="B147" s="42"/>
      <c r="C147" s="43"/>
      <c r="D147" s="229" t="s">
        <v>224</v>
      </c>
      <c r="E147" s="43"/>
      <c r="F147" s="230" t="s">
        <v>1439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224</v>
      </c>
      <c r="AU147" s="20" t="s">
        <v>81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1423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1440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4" customFormat="1">
      <c r="A150" s="14"/>
      <c r="B150" s="245"/>
      <c r="C150" s="246"/>
      <c r="D150" s="236" t="s">
        <v>226</v>
      </c>
      <c r="E150" s="247" t="s">
        <v>19</v>
      </c>
      <c r="F150" s="248" t="s">
        <v>1441</v>
      </c>
      <c r="G150" s="246"/>
      <c r="H150" s="249">
        <v>0.123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226</v>
      </c>
      <c r="AU150" s="255" t="s">
        <v>81</v>
      </c>
      <c r="AV150" s="14" t="s">
        <v>81</v>
      </c>
      <c r="AW150" s="14" t="s">
        <v>33</v>
      </c>
      <c r="AX150" s="14" t="s">
        <v>72</v>
      </c>
      <c r="AY150" s="255" t="s">
        <v>215</v>
      </c>
    </row>
    <row r="151" s="15" customFormat="1">
      <c r="A151" s="15"/>
      <c r="B151" s="256"/>
      <c r="C151" s="257"/>
      <c r="D151" s="236" t="s">
        <v>226</v>
      </c>
      <c r="E151" s="258" t="s">
        <v>19</v>
      </c>
      <c r="F151" s="259" t="s">
        <v>233</v>
      </c>
      <c r="G151" s="257"/>
      <c r="H151" s="260">
        <v>0.123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226</v>
      </c>
      <c r="AU151" s="266" t="s">
        <v>81</v>
      </c>
      <c r="AV151" s="15" t="s">
        <v>223</v>
      </c>
      <c r="AW151" s="15" t="s">
        <v>33</v>
      </c>
      <c r="AX151" s="15" t="s">
        <v>79</v>
      </c>
      <c r="AY151" s="266" t="s">
        <v>215</v>
      </c>
    </row>
    <row r="152" s="2" customFormat="1" ht="24.15" customHeight="1">
      <c r="A152" s="41"/>
      <c r="B152" s="42"/>
      <c r="C152" s="216" t="s">
        <v>313</v>
      </c>
      <c r="D152" s="216" t="s">
        <v>218</v>
      </c>
      <c r="E152" s="217" t="s">
        <v>1442</v>
      </c>
      <c r="F152" s="218" t="s">
        <v>1443</v>
      </c>
      <c r="G152" s="219" t="s">
        <v>278</v>
      </c>
      <c r="H152" s="220">
        <v>0.438</v>
      </c>
      <c r="I152" s="221"/>
      <c r="J152" s="222">
        <f>ROUND(I152*H152,2)</f>
        <v>0</v>
      </c>
      <c r="K152" s="218" t="s">
        <v>222</v>
      </c>
      <c r="L152" s="47"/>
      <c r="M152" s="223" t="s">
        <v>19</v>
      </c>
      <c r="N152" s="224" t="s">
        <v>43</v>
      </c>
      <c r="O152" s="87"/>
      <c r="P152" s="225">
        <f>O152*H152</f>
        <v>0</v>
      </c>
      <c r="Q152" s="225">
        <v>2.3010199999999998</v>
      </c>
      <c r="R152" s="225">
        <f>Q152*H152</f>
        <v>1.0078467599999998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223</v>
      </c>
      <c r="AT152" s="227" t="s">
        <v>218</v>
      </c>
      <c r="AU152" s="227" t="s">
        <v>81</v>
      </c>
      <c r="AY152" s="20" t="s">
        <v>215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223</v>
      </c>
      <c r="BM152" s="227" t="s">
        <v>376</v>
      </c>
    </row>
    <row r="153" s="2" customFormat="1">
      <c r="A153" s="41"/>
      <c r="B153" s="42"/>
      <c r="C153" s="43"/>
      <c r="D153" s="229" t="s">
        <v>224</v>
      </c>
      <c r="E153" s="43"/>
      <c r="F153" s="230" t="s">
        <v>1444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224</v>
      </c>
      <c r="AU153" s="20" t="s">
        <v>81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1423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3" customFormat="1">
      <c r="A155" s="13"/>
      <c r="B155" s="234"/>
      <c r="C155" s="235"/>
      <c r="D155" s="236" t="s">
        <v>226</v>
      </c>
      <c r="E155" s="237" t="s">
        <v>19</v>
      </c>
      <c r="F155" s="238" t="s">
        <v>1445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226</v>
      </c>
      <c r="AU155" s="244" t="s">
        <v>81</v>
      </c>
      <c r="AV155" s="13" t="s">
        <v>79</v>
      </c>
      <c r="AW155" s="13" t="s">
        <v>33</v>
      </c>
      <c r="AX155" s="13" t="s">
        <v>72</v>
      </c>
      <c r="AY155" s="244" t="s">
        <v>215</v>
      </c>
    </row>
    <row r="156" s="14" customFormat="1">
      <c r="A156" s="14"/>
      <c r="B156" s="245"/>
      <c r="C156" s="246"/>
      <c r="D156" s="236" t="s">
        <v>226</v>
      </c>
      <c r="E156" s="247" t="s">
        <v>19</v>
      </c>
      <c r="F156" s="248" t="s">
        <v>1446</v>
      </c>
      <c r="G156" s="246"/>
      <c r="H156" s="249">
        <v>0.438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226</v>
      </c>
      <c r="AU156" s="255" t="s">
        <v>81</v>
      </c>
      <c r="AV156" s="14" t="s">
        <v>81</v>
      </c>
      <c r="AW156" s="14" t="s">
        <v>33</v>
      </c>
      <c r="AX156" s="14" t="s">
        <v>72</v>
      </c>
      <c r="AY156" s="255" t="s">
        <v>215</v>
      </c>
    </row>
    <row r="157" s="15" customFormat="1">
      <c r="A157" s="15"/>
      <c r="B157" s="256"/>
      <c r="C157" s="257"/>
      <c r="D157" s="236" t="s">
        <v>226</v>
      </c>
      <c r="E157" s="258" t="s">
        <v>19</v>
      </c>
      <c r="F157" s="259" t="s">
        <v>233</v>
      </c>
      <c r="G157" s="257"/>
      <c r="H157" s="260">
        <v>0.438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226</v>
      </c>
      <c r="AU157" s="266" t="s">
        <v>81</v>
      </c>
      <c r="AV157" s="15" t="s">
        <v>223</v>
      </c>
      <c r="AW157" s="15" t="s">
        <v>33</v>
      </c>
      <c r="AX157" s="15" t="s">
        <v>79</v>
      </c>
      <c r="AY157" s="266" t="s">
        <v>215</v>
      </c>
    </row>
    <row r="158" s="2" customFormat="1" ht="16.5" customHeight="1">
      <c r="A158" s="41"/>
      <c r="B158" s="42"/>
      <c r="C158" s="216" t="s">
        <v>216</v>
      </c>
      <c r="D158" s="216" t="s">
        <v>218</v>
      </c>
      <c r="E158" s="217" t="s">
        <v>1447</v>
      </c>
      <c r="F158" s="218" t="s">
        <v>1448</v>
      </c>
      <c r="G158" s="219" t="s">
        <v>221</v>
      </c>
      <c r="H158" s="220">
        <v>4.75</v>
      </c>
      <c r="I158" s="221"/>
      <c r="J158" s="222">
        <f>ROUND(I158*H158,2)</f>
        <v>0</v>
      </c>
      <c r="K158" s="218" t="s">
        <v>222</v>
      </c>
      <c r="L158" s="47"/>
      <c r="M158" s="223" t="s">
        <v>19</v>
      </c>
      <c r="N158" s="224" t="s">
        <v>43</v>
      </c>
      <c r="O158" s="87"/>
      <c r="P158" s="225">
        <f>O158*H158</f>
        <v>0</v>
      </c>
      <c r="Q158" s="225">
        <v>0.00264</v>
      </c>
      <c r="R158" s="225">
        <f>Q158*H158</f>
        <v>0.012539999999999999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223</v>
      </c>
      <c r="AT158" s="227" t="s">
        <v>218</v>
      </c>
      <c r="AU158" s="227" t="s">
        <v>81</v>
      </c>
      <c r="AY158" s="20" t="s">
        <v>215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223</v>
      </c>
      <c r="BM158" s="227" t="s">
        <v>596</v>
      </c>
    </row>
    <row r="159" s="2" customFormat="1">
      <c r="A159" s="41"/>
      <c r="B159" s="42"/>
      <c r="C159" s="43"/>
      <c r="D159" s="229" t="s">
        <v>224</v>
      </c>
      <c r="E159" s="43"/>
      <c r="F159" s="230" t="s">
        <v>1449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224</v>
      </c>
      <c r="AU159" s="20" t="s">
        <v>81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1423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1450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4" customFormat="1">
      <c r="A162" s="14"/>
      <c r="B162" s="245"/>
      <c r="C162" s="246"/>
      <c r="D162" s="236" t="s">
        <v>226</v>
      </c>
      <c r="E162" s="247" t="s">
        <v>19</v>
      </c>
      <c r="F162" s="248" t="s">
        <v>1451</v>
      </c>
      <c r="G162" s="246"/>
      <c r="H162" s="249">
        <v>4.75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226</v>
      </c>
      <c r="AU162" s="255" t="s">
        <v>81</v>
      </c>
      <c r="AV162" s="14" t="s">
        <v>81</v>
      </c>
      <c r="AW162" s="14" t="s">
        <v>33</v>
      </c>
      <c r="AX162" s="14" t="s">
        <v>72</v>
      </c>
      <c r="AY162" s="255" t="s">
        <v>215</v>
      </c>
    </row>
    <row r="163" s="15" customFormat="1">
      <c r="A163" s="15"/>
      <c r="B163" s="256"/>
      <c r="C163" s="257"/>
      <c r="D163" s="236" t="s">
        <v>226</v>
      </c>
      <c r="E163" s="258" t="s">
        <v>19</v>
      </c>
      <c r="F163" s="259" t="s">
        <v>233</v>
      </c>
      <c r="G163" s="257"/>
      <c r="H163" s="260">
        <v>4.75</v>
      </c>
      <c r="I163" s="261"/>
      <c r="J163" s="257"/>
      <c r="K163" s="257"/>
      <c r="L163" s="262"/>
      <c r="M163" s="263"/>
      <c r="N163" s="264"/>
      <c r="O163" s="264"/>
      <c r="P163" s="264"/>
      <c r="Q163" s="264"/>
      <c r="R163" s="264"/>
      <c r="S163" s="264"/>
      <c r="T163" s="26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6" t="s">
        <v>226</v>
      </c>
      <c r="AU163" s="266" t="s">
        <v>81</v>
      </c>
      <c r="AV163" s="15" t="s">
        <v>223</v>
      </c>
      <c r="AW163" s="15" t="s">
        <v>33</v>
      </c>
      <c r="AX163" s="15" t="s">
        <v>79</v>
      </c>
      <c r="AY163" s="266" t="s">
        <v>215</v>
      </c>
    </row>
    <row r="164" s="2" customFormat="1" ht="16.5" customHeight="1">
      <c r="A164" s="41"/>
      <c r="B164" s="42"/>
      <c r="C164" s="216" t="s">
        <v>8</v>
      </c>
      <c r="D164" s="216" t="s">
        <v>218</v>
      </c>
      <c r="E164" s="217" t="s">
        <v>1452</v>
      </c>
      <c r="F164" s="218" t="s">
        <v>1453</v>
      </c>
      <c r="G164" s="219" t="s">
        <v>221</v>
      </c>
      <c r="H164" s="220">
        <v>4.75</v>
      </c>
      <c r="I164" s="221"/>
      <c r="J164" s="222">
        <f>ROUND(I164*H164,2)</f>
        <v>0</v>
      </c>
      <c r="K164" s="218" t="s">
        <v>222</v>
      </c>
      <c r="L164" s="47"/>
      <c r="M164" s="223" t="s">
        <v>19</v>
      </c>
      <c r="N164" s="224" t="s">
        <v>43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223</v>
      </c>
      <c r="AT164" s="227" t="s">
        <v>218</v>
      </c>
      <c r="AU164" s="227" t="s">
        <v>81</v>
      </c>
      <c r="AY164" s="20" t="s">
        <v>215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223</v>
      </c>
      <c r="BM164" s="227" t="s">
        <v>449</v>
      </c>
    </row>
    <row r="165" s="2" customFormat="1">
      <c r="A165" s="41"/>
      <c r="B165" s="42"/>
      <c r="C165" s="43"/>
      <c r="D165" s="229" t="s">
        <v>224</v>
      </c>
      <c r="E165" s="43"/>
      <c r="F165" s="230" t="s">
        <v>1454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224</v>
      </c>
      <c r="AU165" s="20" t="s">
        <v>81</v>
      </c>
    </row>
    <row r="166" s="13" customFormat="1">
      <c r="A166" s="13"/>
      <c r="B166" s="234"/>
      <c r="C166" s="235"/>
      <c r="D166" s="236" t="s">
        <v>226</v>
      </c>
      <c r="E166" s="237" t="s">
        <v>19</v>
      </c>
      <c r="F166" s="238" t="s">
        <v>1423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226</v>
      </c>
      <c r="AU166" s="244" t="s">
        <v>81</v>
      </c>
      <c r="AV166" s="13" t="s">
        <v>79</v>
      </c>
      <c r="AW166" s="13" t="s">
        <v>33</v>
      </c>
      <c r="AX166" s="13" t="s">
        <v>72</v>
      </c>
      <c r="AY166" s="244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1450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4" customFormat="1">
      <c r="A168" s="14"/>
      <c r="B168" s="245"/>
      <c r="C168" s="246"/>
      <c r="D168" s="236" t="s">
        <v>226</v>
      </c>
      <c r="E168" s="247" t="s">
        <v>19</v>
      </c>
      <c r="F168" s="248" t="s">
        <v>1451</v>
      </c>
      <c r="G168" s="246"/>
      <c r="H168" s="249">
        <v>4.75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226</v>
      </c>
      <c r="AU168" s="255" t="s">
        <v>81</v>
      </c>
      <c r="AV168" s="14" t="s">
        <v>81</v>
      </c>
      <c r="AW168" s="14" t="s">
        <v>33</v>
      </c>
      <c r="AX168" s="14" t="s">
        <v>72</v>
      </c>
      <c r="AY168" s="255" t="s">
        <v>215</v>
      </c>
    </row>
    <row r="169" s="15" customFormat="1">
      <c r="A169" s="15"/>
      <c r="B169" s="256"/>
      <c r="C169" s="257"/>
      <c r="D169" s="236" t="s">
        <v>226</v>
      </c>
      <c r="E169" s="258" t="s">
        <v>19</v>
      </c>
      <c r="F169" s="259" t="s">
        <v>233</v>
      </c>
      <c r="G169" s="257"/>
      <c r="H169" s="260">
        <v>4.75</v>
      </c>
      <c r="I169" s="261"/>
      <c r="J169" s="257"/>
      <c r="K169" s="257"/>
      <c r="L169" s="262"/>
      <c r="M169" s="263"/>
      <c r="N169" s="264"/>
      <c r="O169" s="264"/>
      <c r="P169" s="264"/>
      <c r="Q169" s="264"/>
      <c r="R169" s="264"/>
      <c r="S169" s="264"/>
      <c r="T169" s="26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6" t="s">
        <v>226</v>
      </c>
      <c r="AU169" s="266" t="s">
        <v>81</v>
      </c>
      <c r="AV169" s="15" t="s">
        <v>223</v>
      </c>
      <c r="AW169" s="15" t="s">
        <v>33</v>
      </c>
      <c r="AX169" s="15" t="s">
        <v>79</v>
      </c>
      <c r="AY169" s="266" t="s">
        <v>215</v>
      </c>
    </row>
    <row r="170" s="2" customFormat="1" ht="37.8" customHeight="1">
      <c r="A170" s="41"/>
      <c r="B170" s="42"/>
      <c r="C170" s="216" t="s">
        <v>328</v>
      </c>
      <c r="D170" s="216" t="s">
        <v>218</v>
      </c>
      <c r="E170" s="217" t="s">
        <v>931</v>
      </c>
      <c r="F170" s="218" t="s">
        <v>932</v>
      </c>
      <c r="G170" s="219" t="s">
        <v>331</v>
      </c>
      <c r="H170" s="220">
        <v>1.264</v>
      </c>
      <c r="I170" s="221"/>
      <c r="J170" s="222">
        <f>ROUND(I170*H170,2)</f>
        <v>0</v>
      </c>
      <c r="K170" s="218" t="s">
        <v>222</v>
      </c>
      <c r="L170" s="47"/>
      <c r="M170" s="223" t="s">
        <v>19</v>
      </c>
      <c r="N170" s="224" t="s">
        <v>43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223</v>
      </c>
      <c r="AT170" s="227" t="s">
        <v>218</v>
      </c>
      <c r="AU170" s="227" t="s">
        <v>81</v>
      </c>
      <c r="AY170" s="20" t="s">
        <v>215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223</v>
      </c>
      <c r="BM170" s="227" t="s">
        <v>459</v>
      </c>
    </row>
    <row r="171" s="2" customFormat="1">
      <c r="A171" s="41"/>
      <c r="B171" s="42"/>
      <c r="C171" s="43"/>
      <c r="D171" s="229" t="s">
        <v>224</v>
      </c>
      <c r="E171" s="43"/>
      <c r="F171" s="230" t="s">
        <v>933</v>
      </c>
      <c r="G171" s="43"/>
      <c r="H171" s="43"/>
      <c r="I171" s="231"/>
      <c r="J171" s="43"/>
      <c r="K171" s="43"/>
      <c r="L171" s="47"/>
      <c r="M171" s="232"/>
      <c r="N171" s="233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224</v>
      </c>
      <c r="AU171" s="20" t="s">
        <v>81</v>
      </c>
    </row>
    <row r="172" s="14" customFormat="1">
      <c r="A172" s="14"/>
      <c r="B172" s="245"/>
      <c r="C172" s="246"/>
      <c r="D172" s="236" t="s">
        <v>226</v>
      </c>
      <c r="E172" s="247" t="s">
        <v>19</v>
      </c>
      <c r="F172" s="248" t="s">
        <v>1455</v>
      </c>
      <c r="G172" s="246"/>
      <c r="H172" s="249">
        <v>1.264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226</v>
      </c>
      <c r="AU172" s="255" t="s">
        <v>81</v>
      </c>
      <c r="AV172" s="14" t="s">
        <v>81</v>
      </c>
      <c r="AW172" s="14" t="s">
        <v>33</v>
      </c>
      <c r="AX172" s="14" t="s">
        <v>72</v>
      </c>
      <c r="AY172" s="255" t="s">
        <v>215</v>
      </c>
    </row>
    <row r="173" s="15" customFormat="1">
      <c r="A173" s="15"/>
      <c r="B173" s="256"/>
      <c r="C173" s="257"/>
      <c r="D173" s="236" t="s">
        <v>226</v>
      </c>
      <c r="E173" s="258" t="s">
        <v>19</v>
      </c>
      <c r="F173" s="259" t="s">
        <v>233</v>
      </c>
      <c r="G173" s="257"/>
      <c r="H173" s="260">
        <v>1.264</v>
      </c>
      <c r="I173" s="261"/>
      <c r="J173" s="257"/>
      <c r="K173" s="257"/>
      <c r="L173" s="262"/>
      <c r="M173" s="263"/>
      <c r="N173" s="264"/>
      <c r="O173" s="264"/>
      <c r="P173" s="264"/>
      <c r="Q173" s="264"/>
      <c r="R173" s="264"/>
      <c r="S173" s="264"/>
      <c r="T173" s="26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6" t="s">
        <v>226</v>
      </c>
      <c r="AU173" s="266" t="s">
        <v>81</v>
      </c>
      <c r="AV173" s="15" t="s">
        <v>223</v>
      </c>
      <c r="AW173" s="15" t="s">
        <v>33</v>
      </c>
      <c r="AX173" s="15" t="s">
        <v>79</v>
      </c>
      <c r="AY173" s="266" t="s">
        <v>215</v>
      </c>
    </row>
    <row r="174" s="12" customFormat="1" ht="22.8" customHeight="1">
      <c r="A174" s="12"/>
      <c r="B174" s="200"/>
      <c r="C174" s="201"/>
      <c r="D174" s="202" t="s">
        <v>71</v>
      </c>
      <c r="E174" s="214" t="s">
        <v>1456</v>
      </c>
      <c r="F174" s="214" t="s">
        <v>1457</v>
      </c>
      <c r="G174" s="201"/>
      <c r="H174" s="201"/>
      <c r="I174" s="204"/>
      <c r="J174" s="215">
        <f>BK174</f>
        <v>0</v>
      </c>
      <c r="K174" s="201"/>
      <c r="L174" s="206"/>
      <c r="M174" s="207"/>
      <c r="N174" s="208"/>
      <c r="O174" s="208"/>
      <c r="P174" s="209">
        <f>SUM(P175:P250)</f>
        <v>0</v>
      </c>
      <c r="Q174" s="208"/>
      <c r="R174" s="209">
        <f>SUM(R175:R250)</f>
        <v>0.64986149999999987</v>
      </c>
      <c r="S174" s="208"/>
      <c r="T174" s="210">
        <f>SUM(T175:T250)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1" t="s">
        <v>79</v>
      </c>
      <c r="AT174" s="212" t="s">
        <v>71</v>
      </c>
      <c r="AU174" s="212" t="s">
        <v>79</v>
      </c>
      <c r="AY174" s="211" t="s">
        <v>215</v>
      </c>
      <c r="BK174" s="213">
        <f>SUM(BK175:BK250)</f>
        <v>0</v>
      </c>
    </row>
    <row r="175" s="2" customFormat="1" ht="37.8" customHeight="1">
      <c r="A175" s="41"/>
      <c r="B175" s="42"/>
      <c r="C175" s="216" t="s">
        <v>337</v>
      </c>
      <c r="D175" s="216" t="s">
        <v>218</v>
      </c>
      <c r="E175" s="217" t="s">
        <v>1420</v>
      </c>
      <c r="F175" s="218" t="s">
        <v>1421</v>
      </c>
      <c r="G175" s="219" t="s">
        <v>278</v>
      </c>
      <c r="H175" s="220">
        <v>0.28799999999999998</v>
      </c>
      <c r="I175" s="221"/>
      <c r="J175" s="222">
        <f>ROUND(I175*H175,2)</f>
        <v>0</v>
      </c>
      <c r="K175" s="218" t="s">
        <v>222</v>
      </c>
      <c r="L175" s="47"/>
      <c r="M175" s="223" t="s">
        <v>19</v>
      </c>
      <c r="N175" s="224" t="s">
        <v>43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223</v>
      </c>
      <c r="AT175" s="227" t="s">
        <v>218</v>
      </c>
      <c r="AU175" s="227" t="s">
        <v>81</v>
      </c>
      <c r="AY175" s="20" t="s">
        <v>215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223</v>
      </c>
      <c r="BM175" s="227" t="s">
        <v>340</v>
      </c>
    </row>
    <row r="176" s="2" customFormat="1">
      <c r="A176" s="41"/>
      <c r="B176" s="42"/>
      <c r="C176" s="43"/>
      <c r="D176" s="229" t="s">
        <v>224</v>
      </c>
      <c r="E176" s="43"/>
      <c r="F176" s="230" t="s">
        <v>1422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224</v>
      </c>
      <c r="AU176" s="20" t="s">
        <v>81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1458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1424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4" customFormat="1">
      <c r="A179" s="14"/>
      <c r="B179" s="245"/>
      <c r="C179" s="246"/>
      <c r="D179" s="236" t="s">
        <v>226</v>
      </c>
      <c r="E179" s="247" t="s">
        <v>19</v>
      </c>
      <c r="F179" s="248" t="s">
        <v>1459</v>
      </c>
      <c r="G179" s="246"/>
      <c r="H179" s="249">
        <v>0.28799999999999998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226</v>
      </c>
      <c r="AU179" s="255" t="s">
        <v>81</v>
      </c>
      <c r="AV179" s="14" t="s">
        <v>81</v>
      </c>
      <c r="AW179" s="14" t="s">
        <v>33</v>
      </c>
      <c r="AX179" s="14" t="s">
        <v>72</v>
      </c>
      <c r="AY179" s="255" t="s">
        <v>215</v>
      </c>
    </row>
    <row r="180" s="15" customFormat="1">
      <c r="A180" s="15"/>
      <c r="B180" s="256"/>
      <c r="C180" s="257"/>
      <c r="D180" s="236" t="s">
        <v>226</v>
      </c>
      <c r="E180" s="258" t="s">
        <v>19</v>
      </c>
      <c r="F180" s="259" t="s">
        <v>233</v>
      </c>
      <c r="G180" s="257"/>
      <c r="H180" s="260">
        <v>0.28799999999999998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226</v>
      </c>
      <c r="AU180" s="266" t="s">
        <v>81</v>
      </c>
      <c r="AV180" s="15" t="s">
        <v>223</v>
      </c>
      <c r="AW180" s="15" t="s">
        <v>33</v>
      </c>
      <c r="AX180" s="15" t="s">
        <v>79</v>
      </c>
      <c r="AY180" s="266" t="s">
        <v>215</v>
      </c>
    </row>
    <row r="181" s="2" customFormat="1" ht="37.8" customHeight="1">
      <c r="A181" s="41"/>
      <c r="B181" s="42"/>
      <c r="C181" s="216" t="s">
        <v>342</v>
      </c>
      <c r="D181" s="216" t="s">
        <v>218</v>
      </c>
      <c r="E181" s="217" t="s">
        <v>1426</v>
      </c>
      <c r="F181" s="218" t="s">
        <v>1427</v>
      </c>
      <c r="G181" s="219" t="s">
        <v>278</v>
      </c>
      <c r="H181" s="220">
        <v>0.28799999999999998</v>
      </c>
      <c r="I181" s="221"/>
      <c r="J181" s="222">
        <f>ROUND(I181*H181,2)</f>
        <v>0</v>
      </c>
      <c r="K181" s="218" t="s">
        <v>222</v>
      </c>
      <c r="L181" s="47"/>
      <c r="M181" s="223" t="s">
        <v>19</v>
      </c>
      <c r="N181" s="224" t="s">
        <v>43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223</v>
      </c>
      <c r="AT181" s="227" t="s">
        <v>218</v>
      </c>
      <c r="AU181" s="227" t="s">
        <v>81</v>
      </c>
      <c r="AY181" s="20" t="s">
        <v>215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223</v>
      </c>
      <c r="BM181" s="227" t="s">
        <v>345</v>
      </c>
    </row>
    <row r="182" s="2" customFormat="1">
      <c r="A182" s="41"/>
      <c r="B182" s="42"/>
      <c r="C182" s="43"/>
      <c r="D182" s="229" t="s">
        <v>224</v>
      </c>
      <c r="E182" s="43"/>
      <c r="F182" s="230" t="s">
        <v>1428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224</v>
      </c>
      <c r="AU182" s="20" t="s">
        <v>81</v>
      </c>
    </row>
    <row r="183" s="13" customFormat="1">
      <c r="A183" s="13"/>
      <c r="B183" s="234"/>
      <c r="C183" s="235"/>
      <c r="D183" s="236" t="s">
        <v>226</v>
      </c>
      <c r="E183" s="237" t="s">
        <v>19</v>
      </c>
      <c r="F183" s="238" t="s">
        <v>1458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226</v>
      </c>
      <c r="AU183" s="244" t="s">
        <v>81</v>
      </c>
      <c r="AV183" s="13" t="s">
        <v>79</v>
      </c>
      <c r="AW183" s="13" t="s">
        <v>33</v>
      </c>
      <c r="AX183" s="13" t="s">
        <v>72</v>
      </c>
      <c r="AY183" s="244" t="s">
        <v>215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1424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4" customFormat="1">
      <c r="A185" s="14"/>
      <c r="B185" s="245"/>
      <c r="C185" s="246"/>
      <c r="D185" s="236" t="s">
        <v>226</v>
      </c>
      <c r="E185" s="247" t="s">
        <v>19</v>
      </c>
      <c r="F185" s="248" t="s">
        <v>1459</v>
      </c>
      <c r="G185" s="246"/>
      <c r="H185" s="249">
        <v>0.28799999999999998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226</v>
      </c>
      <c r="AU185" s="255" t="s">
        <v>81</v>
      </c>
      <c r="AV185" s="14" t="s">
        <v>81</v>
      </c>
      <c r="AW185" s="14" t="s">
        <v>33</v>
      </c>
      <c r="AX185" s="14" t="s">
        <v>72</v>
      </c>
      <c r="AY185" s="255" t="s">
        <v>215</v>
      </c>
    </row>
    <row r="186" s="15" customFormat="1">
      <c r="A186" s="15"/>
      <c r="B186" s="256"/>
      <c r="C186" s="257"/>
      <c r="D186" s="236" t="s">
        <v>226</v>
      </c>
      <c r="E186" s="258" t="s">
        <v>19</v>
      </c>
      <c r="F186" s="259" t="s">
        <v>233</v>
      </c>
      <c r="G186" s="257"/>
      <c r="H186" s="260">
        <v>0.28799999999999998</v>
      </c>
      <c r="I186" s="261"/>
      <c r="J186" s="257"/>
      <c r="K186" s="257"/>
      <c r="L186" s="262"/>
      <c r="M186" s="263"/>
      <c r="N186" s="264"/>
      <c r="O186" s="264"/>
      <c r="P186" s="264"/>
      <c r="Q186" s="264"/>
      <c r="R186" s="264"/>
      <c r="S186" s="264"/>
      <c r="T186" s="26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6" t="s">
        <v>226</v>
      </c>
      <c r="AU186" s="266" t="s">
        <v>81</v>
      </c>
      <c r="AV186" s="15" t="s">
        <v>223</v>
      </c>
      <c r="AW186" s="15" t="s">
        <v>33</v>
      </c>
      <c r="AX186" s="15" t="s">
        <v>79</v>
      </c>
      <c r="AY186" s="266" t="s">
        <v>215</v>
      </c>
    </row>
    <row r="187" s="2" customFormat="1" ht="55.5" customHeight="1">
      <c r="A187" s="41"/>
      <c r="B187" s="42"/>
      <c r="C187" s="216" t="s">
        <v>306</v>
      </c>
      <c r="D187" s="216" t="s">
        <v>218</v>
      </c>
      <c r="E187" s="217" t="s">
        <v>1429</v>
      </c>
      <c r="F187" s="218" t="s">
        <v>1430</v>
      </c>
      <c r="G187" s="219" t="s">
        <v>278</v>
      </c>
      <c r="H187" s="220">
        <v>0.28799999999999998</v>
      </c>
      <c r="I187" s="221"/>
      <c r="J187" s="222">
        <f>ROUND(I187*H187,2)</f>
        <v>0</v>
      </c>
      <c r="K187" s="218" t="s">
        <v>222</v>
      </c>
      <c r="L187" s="47"/>
      <c r="M187" s="223" t="s">
        <v>19</v>
      </c>
      <c r="N187" s="224" t="s">
        <v>43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223</v>
      </c>
      <c r="AT187" s="227" t="s">
        <v>218</v>
      </c>
      <c r="AU187" s="227" t="s">
        <v>81</v>
      </c>
      <c r="AY187" s="20" t="s">
        <v>215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223</v>
      </c>
      <c r="BM187" s="227" t="s">
        <v>350</v>
      </c>
    </row>
    <row r="188" s="2" customFormat="1">
      <c r="A188" s="41"/>
      <c r="B188" s="42"/>
      <c r="C188" s="43"/>
      <c r="D188" s="229" t="s">
        <v>224</v>
      </c>
      <c r="E188" s="43"/>
      <c r="F188" s="230" t="s">
        <v>1431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224</v>
      </c>
      <c r="AU188" s="20" t="s">
        <v>81</v>
      </c>
    </row>
    <row r="189" s="13" customFormat="1">
      <c r="A189" s="13"/>
      <c r="B189" s="234"/>
      <c r="C189" s="235"/>
      <c r="D189" s="236" t="s">
        <v>226</v>
      </c>
      <c r="E189" s="237" t="s">
        <v>19</v>
      </c>
      <c r="F189" s="238" t="s">
        <v>1458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226</v>
      </c>
      <c r="AU189" s="244" t="s">
        <v>81</v>
      </c>
      <c r="AV189" s="13" t="s">
        <v>79</v>
      </c>
      <c r="AW189" s="13" t="s">
        <v>33</v>
      </c>
      <c r="AX189" s="13" t="s">
        <v>72</v>
      </c>
      <c r="AY189" s="244" t="s">
        <v>215</v>
      </c>
    </row>
    <row r="190" s="13" customFormat="1">
      <c r="A190" s="13"/>
      <c r="B190" s="234"/>
      <c r="C190" s="235"/>
      <c r="D190" s="236" t="s">
        <v>226</v>
      </c>
      <c r="E190" s="237" t="s">
        <v>19</v>
      </c>
      <c r="F190" s="238" t="s">
        <v>1424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226</v>
      </c>
      <c r="AU190" s="244" t="s">
        <v>81</v>
      </c>
      <c r="AV190" s="13" t="s">
        <v>79</v>
      </c>
      <c r="AW190" s="13" t="s">
        <v>33</v>
      </c>
      <c r="AX190" s="13" t="s">
        <v>72</v>
      </c>
      <c r="AY190" s="244" t="s">
        <v>215</v>
      </c>
    </row>
    <row r="191" s="14" customFormat="1">
      <c r="A191" s="14"/>
      <c r="B191" s="245"/>
      <c r="C191" s="246"/>
      <c r="D191" s="236" t="s">
        <v>226</v>
      </c>
      <c r="E191" s="247" t="s">
        <v>19</v>
      </c>
      <c r="F191" s="248" t="s">
        <v>1459</v>
      </c>
      <c r="G191" s="246"/>
      <c r="H191" s="249">
        <v>0.28799999999999998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226</v>
      </c>
      <c r="AU191" s="255" t="s">
        <v>81</v>
      </c>
      <c r="AV191" s="14" t="s">
        <v>81</v>
      </c>
      <c r="AW191" s="14" t="s">
        <v>33</v>
      </c>
      <c r="AX191" s="14" t="s">
        <v>72</v>
      </c>
      <c r="AY191" s="255" t="s">
        <v>215</v>
      </c>
    </row>
    <row r="192" s="15" customFormat="1">
      <c r="A192" s="15"/>
      <c r="B192" s="256"/>
      <c r="C192" s="257"/>
      <c r="D192" s="236" t="s">
        <v>226</v>
      </c>
      <c r="E192" s="258" t="s">
        <v>19</v>
      </c>
      <c r="F192" s="259" t="s">
        <v>233</v>
      </c>
      <c r="G192" s="257"/>
      <c r="H192" s="260">
        <v>0.28799999999999998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226</v>
      </c>
      <c r="AU192" s="266" t="s">
        <v>81</v>
      </c>
      <c r="AV192" s="15" t="s">
        <v>223</v>
      </c>
      <c r="AW192" s="15" t="s">
        <v>33</v>
      </c>
      <c r="AX192" s="15" t="s">
        <v>79</v>
      </c>
      <c r="AY192" s="266" t="s">
        <v>215</v>
      </c>
    </row>
    <row r="193" s="2" customFormat="1" ht="62.7" customHeight="1">
      <c r="A193" s="41"/>
      <c r="B193" s="42"/>
      <c r="C193" s="216" t="s">
        <v>322</v>
      </c>
      <c r="D193" s="216" t="s">
        <v>218</v>
      </c>
      <c r="E193" s="217" t="s">
        <v>309</v>
      </c>
      <c r="F193" s="218" t="s">
        <v>310</v>
      </c>
      <c r="G193" s="219" t="s">
        <v>278</v>
      </c>
      <c r="H193" s="220">
        <v>0.28799999999999998</v>
      </c>
      <c r="I193" s="221"/>
      <c r="J193" s="222">
        <f>ROUND(I193*H193,2)</f>
        <v>0</v>
      </c>
      <c r="K193" s="218" t="s">
        <v>222</v>
      </c>
      <c r="L193" s="47"/>
      <c r="M193" s="223" t="s">
        <v>19</v>
      </c>
      <c r="N193" s="224" t="s">
        <v>43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223</v>
      </c>
      <c r="AT193" s="227" t="s">
        <v>218</v>
      </c>
      <c r="AU193" s="227" t="s">
        <v>81</v>
      </c>
      <c r="AY193" s="20" t="s">
        <v>215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223</v>
      </c>
      <c r="BM193" s="227" t="s">
        <v>354</v>
      </c>
    </row>
    <row r="194" s="2" customFormat="1">
      <c r="A194" s="41"/>
      <c r="B194" s="42"/>
      <c r="C194" s="43"/>
      <c r="D194" s="229" t="s">
        <v>224</v>
      </c>
      <c r="E194" s="43"/>
      <c r="F194" s="230" t="s">
        <v>312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224</v>
      </c>
      <c r="AU194" s="20" t="s">
        <v>81</v>
      </c>
    </row>
    <row r="195" s="13" customFormat="1">
      <c r="A195" s="13"/>
      <c r="B195" s="234"/>
      <c r="C195" s="235"/>
      <c r="D195" s="236" t="s">
        <v>226</v>
      </c>
      <c r="E195" s="237" t="s">
        <v>19</v>
      </c>
      <c r="F195" s="238" t="s">
        <v>1458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226</v>
      </c>
      <c r="AU195" s="244" t="s">
        <v>81</v>
      </c>
      <c r="AV195" s="13" t="s">
        <v>79</v>
      </c>
      <c r="AW195" s="13" t="s">
        <v>33</v>
      </c>
      <c r="AX195" s="13" t="s">
        <v>72</v>
      </c>
      <c r="AY195" s="244" t="s">
        <v>215</v>
      </c>
    </row>
    <row r="196" s="13" customFormat="1">
      <c r="A196" s="13"/>
      <c r="B196" s="234"/>
      <c r="C196" s="235"/>
      <c r="D196" s="236" t="s">
        <v>226</v>
      </c>
      <c r="E196" s="237" t="s">
        <v>19</v>
      </c>
      <c r="F196" s="238" t="s">
        <v>1424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226</v>
      </c>
      <c r="AU196" s="244" t="s">
        <v>81</v>
      </c>
      <c r="AV196" s="13" t="s">
        <v>79</v>
      </c>
      <c r="AW196" s="13" t="s">
        <v>33</v>
      </c>
      <c r="AX196" s="13" t="s">
        <v>72</v>
      </c>
      <c r="AY196" s="244" t="s">
        <v>215</v>
      </c>
    </row>
    <row r="197" s="14" customFormat="1">
      <c r="A197" s="14"/>
      <c r="B197" s="245"/>
      <c r="C197" s="246"/>
      <c r="D197" s="236" t="s">
        <v>226</v>
      </c>
      <c r="E197" s="247" t="s">
        <v>19</v>
      </c>
      <c r="F197" s="248" t="s">
        <v>1459</v>
      </c>
      <c r="G197" s="246"/>
      <c r="H197" s="249">
        <v>0.28799999999999998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226</v>
      </c>
      <c r="AU197" s="255" t="s">
        <v>81</v>
      </c>
      <c r="AV197" s="14" t="s">
        <v>81</v>
      </c>
      <c r="AW197" s="14" t="s">
        <v>33</v>
      </c>
      <c r="AX197" s="14" t="s">
        <v>72</v>
      </c>
      <c r="AY197" s="255" t="s">
        <v>215</v>
      </c>
    </row>
    <row r="198" s="15" customFormat="1">
      <c r="A198" s="15"/>
      <c r="B198" s="256"/>
      <c r="C198" s="257"/>
      <c r="D198" s="236" t="s">
        <v>226</v>
      </c>
      <c r="E198" s="258" t="s">
        <v>19</v>
      </c>
      <c r="F198" s="259" t="s">
        <v>233</v>
      </c>
      <c r="G198" s="257"/>
      <c r="H198" s="260">
        <v>0.28799999999999998</v>
      </c>
      <c r="I198" s="261"/>
      <c r="J198" s="257"/>
      <c r="K198" s="257"/>
      <c r="L198" s="262"/>
      <c r="M198" s="263"/>
      <c r="N198" s="264"/>
      <c r="O198" s="264"/>
      <c r="P198" s="264"/>
      <c r="Q198" s="264"/>
      <c r="R198" s="264"/>
      <c r="S198" s="264"/>
      <c r="T198" s="26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6" t="s">
        <v>226</v>
      </c>
      <c r="AU198" s="266" t="s">
        <v>81</v>
      </c>
      <c r="AV198" s="15" t="s">
        <v>223</v>
      </c>
      <c r="AW198" s="15" t="s">
        <v>33</v>
      </c>
      <c r="AX198" s="15" t="s">
        <v>79</v>
      </c>
      <c r="AY198" s="266" t="s">
        <v>215</v>
      </c>
    </row>
    <row r="199" s="2" customFormat="1" ht="66.75" customHeight="1">
      <c r="A199" s="41"/>
      <c r="B199" s="42"/>
      <c r="C199" s="216" t="s">
        <v>360</v>
      </c>
      <c r="D199" s="216" t="s">
        <v>218</v>
      </c>
      <c r="E199" s="217" t="s">
        <v>314</v>
      </c>
      <c r="F199" s="218" t="s">
        <v>315</v>
      </c>
      <c r="G199" s="219" t="s">
        <v>278</v>
      </c>
      <c r="H199" s="220">
        <v>0.28799999999999998</v>
      </c>
      <c r="I199" s="221"/>
      <c r="J199" s="222">
        <f>ROUND(I199*H199,2)</f>
        <v>0</v>
      </c>
      <c r="K199" s="218" t="s">
        <v>222</v>
      </c>
      <c r="L199" s="47"/>
      <c r="M199" s="223" t="s">
        <v>19</v>
      </c>
      <c r="N199" s="224" t="s">
        <v>43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223</v>
      </c>
      <c r="AT199" s="227" t="s">
        <v>218</v>
      </c>
      <c r="AU199" s="227" t="s">
        <v>81</v>
      </c>
      <c r="AY199" s="20" t="s">
        <v>215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223</v>
      </c>
      <c r="BM199" s="227" t="s">
        <v>487</v>
      </c>
    </row>
    <row r="200" s="2" customFormat="1">
      <c r="A200" s="41"/>
      <c r="B200" s="42"/>
      <c r="C200" s="43"/>
      <c r="D200" s="229" t="s">
        <v>224</v>
      </c>
      <c r="E200" s="43"/>
      <c r="F200" s="230" t="s">
        <v>317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224</v>
      </c>
      <c r="AU200" s="20" t="s">
        <v>81</v>
      </c>
    </row>
    <row r="201" s="13" customFormat="1">
      <c r="A201" s="13"/>
      <c r="B201" s="234"/>
      <c r="C201" s="235"/>
      <c r="D201" s="236" t="s">
        <v>226</v>
      </c>
      <c r="E201" s="237" t="s">
        <v>19</v>
      </c>
      <c r="F201" s="238" t="s">
        <v>1458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226</v>
      </c>
      <c r="AU201" s="244" t="s">
        <v>81</v>
      </c>
      <c r="AV201" s="13" t="s">
        <v>79</v>
      </c>
      <c r="AW201" s="13" t="s">
        <v>33</v>
      </c>
      <c r="AX201" s="13" t="s">
        <v>72</v>
      </c>
      <c r="AY201" s="244" t="s">
        <v>215</v>
      </c>
    </row>
    <row r="202" s="13" customFormat="1">
      <c r="A202" s="13"/>
      <c r="B202" s="234"/>
      <c r="C202" s="235"/>
      <c r="D202" s="236" t="s">
        <v>226</v>
      </c>
      <c r="E202" s="237" t="s">
        <v>19</v>
      </c>
      <c r="F202" s="238" t="s">
        <v>1424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226</v>
      </c>
      <c r="AU202" s="244" t="s">
        <v>81</v>
      </c>
      <c r="AV202" s="13" t="s">
        <v>79</v>
      </c>
      <c r="AW202" s="13" t="s">
        <v>33</v>
      </c>
      <c r="AX202" s="13" t="s">
        <v>72</v>
      </c>
      <c r="AY202" s="244" t="s">
        <v>215</v>
      </c>
    </row>
    <row r="203" s="14" customFormat="1">
      <c r="A203" s="14"/>
      <c r="B203" s="245"/>
      <c r="C203" s="246"/>
      <c r="D203" s="236" t="s">
        <v>226</v>
      </c>
      <c r="E203" s="247" t="s">
        <v>19</v>
      </c>
      <c r="F203" s="248" t="s">
        <v>1459</v>
      </c>
      <c r="G203" s="246"/>
      <c r="H203" s="249">
        <v>0.28799999999999998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226</v>
      </c>
      <c r="AU203" s="255" t="s">
        <v>81</v>
      </c>
      <c r="AV203" s="14" t="s">
        <v>81</v>
      </c>
      <c r="AW203" s="14" t="s">
        <v>33</v>
      </c>
      <c r="AX203" s="14" t="s">
        <v>72</v>
      </c>
      <c r="AY203" s="255" t="s">
        <v>215</v>
      </c>
    </row>
    <row r="204" s="15" customFormat="1">
      <c r="A204" s="15"/>
      <c r="B204" s="256"/>
      <c r="C204" s="257"/>
      <c r="D204" s="236" t="s">
        <v>226</v>
      </c>
      <c r="E204" s="258" t="s">
        <v>19</v>
      </c>
      <c r="F204" s="259" t="s">
        <v>233</v>
      </c>
      <c r="G204" s="257"/>
      <c r="H204" s="260">
        <v>0.28799999999999998</v>
      </c>
      <c r="I204" s="261"/>
      <c r="J204" s="257"/>
      <c r="K204" s="257"/>
      <c r="L204" s="262"/>
      <c r="M204" s="263"/>
      <c r="N204" s="264"/>
      <c r="O204" s="264"/>
      <c r="P204" s="264"/>
      <c r="Q204" s="264"/>
      <c r="R204" s="264"/>
      <c r="S204" s="264"/>
      <c r="T204" s="26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6" t="s">
        <v>226</v>
      </c>
      <c r="AU204" s="266" t="s">
        <v>81</v>
      </c>
      <c r="AV204" s="15" t="s">
        <v>223</v>
      </c>
      <c r="AW204" s="15" t="s">
        <v>33</v>
      </c>
      <c r="AX204" s="15" t="s">
        <v>79</v>
      </c>
      <c r="AY204" s="266" t="s">
        <v>215</v>
      </c>
    </row>
    <row r="205" s="2" customFormat="1" ht="37.8" customHeight="1">
      <c r="A205" s="41"/>
      <c r="B205" s="42"/>
      <c r="C205" s="216" t="s">
        <v>368</v>
      </c>
      <c r="D205" s="216" t="s">
        <v>218</v>
      </c>
      <c r="E205" s="217" t="s">
        <v>1432</v>
      </c>
      <c r="F205" s="218" t="s">
        <v>325</v>
      </c>
      <c r="G205" s="219" t="s">
        <v>278</v>
      </c>
      <c r="H205" s="220">
        <v>0.28799999999999998</v>
      </c>
      <c r="I205" s="221"/>
      <c r="J205" s="222">
        <f>ROUND(I205*H205,2)</f>
        <v>0</v>
      </c>
      <c r="K205" s="218" t="s">
        <v>222</v>
      </c>
      <c r="L205" s="47"/>
      <c r="M205" s="223" t="s">
        <v>19</v>
      </c>
      <c r="N205" s="224" t="s">
        <v>43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223</v>
      </c>
      <c r="AT205" s="227" t="s">
        <v>218</v>
      </c>
      <c r="AU205" s="227" t="s">
        <v>81</v>
      </c>
      <c r="AY205" s="20" t="s">
        <v>215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223</v>
      </c>
      <c r="BM205" s="227" t="s">
        <v>498</v>
      </c>
    </row>
    <row r="206" s="2" customFormat="1">
      <c r="A206" s="41"/>
      <c r="B206" s="42"/>
      <c r="C206" s="43"/>
      <c r="D206" s="229" t="s">
        <v>224</v>
      </c>
      <c r="E206" s="43"/>
      <c r="F206" s="230" t="s">
        <v>1433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224</v>
      </c>
      <c r="AU206" s="20" t="s">
        <v>81</v>
      </c>
    </row>
    <row r="207" s="13" customFormat="1">
      <c r="A207" s="13"/>
      <c r="B207" s="234"/>
      <c r="C207" s="235"/>
      <c r="D207" s="236" t="s">
        <v>226</v>
      </c>
      <c r="E207" s="237" t="s">
        <v>19</v>
      </c>
      <c r="F207" s="238" t="s">
        <v>1458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226</v>
      </c>
      <c r="AU207" s="244" t="s">
        <v>81</v>
      </c>
      <c r="AV207" s="13" t="s">
        <v>79</v>
      </c>
      <c r="AW207" s="13" t="s">
        <v>33</v>
      </c>
      <c r="AX207" s="13" t="s">
        <v>72</v>
      </c>
      <c r="AY207" s="244" t="s">
        <v>215</v>
      </c>
    </row>
    <row r="208" s="13" customFormat="1">
      <c r="A208" s="13"/>
      <c r="B208" s="234"/>
      <c r="C208" s="235"/>
      <c r="D208" s="236" t="s">
        <v>226</v>
      </c>
      <c r="E208" s="237" t="s">
        <v>19</v>
      </c>
      <c r="F208" s="238" t="s">
        <v>1424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226</v>
      </c>
      <c r="AU208" s="244" t="s">
        <v>81</v>
      </c>
      <c r="AV208" s="13" t="s">
        <v>79</v>
      </c>
      <c r="AW208" s="13" t="s">
        <v>33</v>
      </c>
      <c r="AX208" s="13" t="s">
        <v>72</v>
      </c>
      <c r="AY208" s="244" t="s">
        <v>215</v>
      </c>
    </row>
    <row r="209" s="14" customFormat="1">
      <c r="A209" s="14"/>
      <c r="B209" s="245"/>
      <c r="C209" s="246"/>
      <c r="D209" s="236" t="s">
        <v>226</v>
      </c>
      <c r="E209" s="247" t="s">
        <v>19</v>
      </c>
      <c r="F209" s="248" t="s">
        <v>1459</v>
      </c>
      <c r="G209" s="246"/>
      <c r="H209" s="249">
        <v>0.28799999999999998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226</v>
      </c>
      <c r="AU209" s="255" t="s">
        <v>81</v>
      </c>
      <c r="AV209" s="14" t="s">
        <v>81</v>
      </c>
      <c r="AW209" s="14" t="s">
        <v>33</v>
      </c>
      <c r="AX209" s="14" t="s">
        <v>72</v>
      </c>
      <c r="AY209" s="255" t="s">
        <v>215</v>
      </c>
    </row>
    <row r="210" s="15" customFormat="1">
      <c r="A210" s="15"/>
      <c r="B210" s="256"/>
      <c r="C210" s="257"/>
      <c r="D210" s="236" t="s">
        <v>226</v>
      </c>
      <c r="E210" s="258" t="s">
        <v>19</v>
      </c>
      <c r="F210" s="259" t="s">
        <v>233</v>
      </c>
      <c r="G210" s="257"/>
      <c r="H210" s="260">
        <v>0.28799999999999998</v>
      </c>
      <c r="I210" s="261"/>
      <c r="J210" s="257"/>
      <c r="K210" s="257"/>
      <c r="L210" s="262"/>
      <c r="M210" s="263"/>
      <c r="N210" s="264"/>
      <c r="O210" s="264"/>
      <c r="P210" s="264"/>
      <c r="Q210" s="264"/>
      <c r="R210" s="264"/>
      <c r="S210" s="264"/>
      <c r="T210" s="26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6" t="s">
        <v>226</v>
      </c>
      <c r="AU210" s="266" t="s">
        <v>81</v>
      </c>
      <c r="AV210" s="15" t="s">
        <v>223</v>
      </c>
      <c r="AW210" s="15" t="s">
        <v>33</v>
      </c>
      <c r="AX210" s="15" t="s">
        <v>79</v>
      </c>
      <c r="AY210" s="266" t="s">
        <v>215</v>
      </c>
    </row>
    <row r="211" s="2" customFormat="1" ht="44.25" customHeight="1">
      <c r="A211" s="41"/>
      <c r="B211" s="42"/>
      <c r="C211" s="216" t="s">
        <v>376</v>
      </c>
      <c r="D211" s="216" t="s">
        <v>218</v>
      </c>
      <c r="E211" s="217" t="s">
        <v>897</v>
      </c>
      <c r="F211" s="218" t="s">
        <v>384</v>
      </c>
      <c r="G211" s="219" t="s">
        <v>331</v>
      </c>
      <c r="H211" s="220">
        <v>0.46100000000000002</v>
      </c>
      <c r="I211" s="221"/>
      <c r="J211" s="222">
        <f>ROUND(I211*H211,2)</f>
        <v>0</v>
      </c>
      <c r="K211" s="218" t="s">
        <v>222</v>
      </c>
      <c r="L211" s="47"/>
      <c r="M211" s="223" t="s">
        <v>19</v>
      </c>
      <c r="N211" s="224" t="s">
        <v>43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223</v>
      </c>
      <c r="AT211" s="227" t="s">
        <v>218</v>
      </c>
      <c r="AU211" s="227" t="s">
        <v>81</v>
      </c>
      <c r="AY211" s="20" t="s">
        <v>215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79</v>
      </c>
      <c r="BK211" s="228">
        <f>ROUND(I211*H211,2)</f>
        <v>0</v>
      </c>
      <c r="BL211" s="20" t="s">
        <v>223</v>
      </c>
      <c r="BM211" s="227" t="s">
        <v>379</v>
      </c>
    </row>
    <row r="212" s="2" customFormat="1">
      <c r="A212" s="41"/>
      <c r="B212" s="42"/>
      <c r="C212" s="43"/>
      <c r="D212" s="229" t="s">
        <v>224</v>
      </c>
      <c r="E212" s="43"/>
      <c r="F212" s="230" t="s">
        <v>898</v>
      </c>
      <c r="G212" s="43"/>
      <c r="H212" s="43"/>
      <c r="I212" s="231"/>
      <c r="J212" s="43"/>
      <c r="K212" s="43"/>
      <c r="L212" s="47"/>
      <c r="M212" s="232"/>
      <c r="N212" s="233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224</v>
      </c>
      <c r="AU212" s="20" t="s">
        <v>81</v>
      </c>
    </row>
    <row r="213" s="13" customFormat="1">
      <c r="A213" s="13"/>
      <c r="B213" s="234"/>
      <c r="C213" s="235"/>
      <c r="D213" s="236" t="s">
        <v>226</v>
      </c>
      <c r="E213" s="237" t="s">
        <v>19</v>
      </c>
      <c r="F213" s="238" t="s">
        <v>1458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226</v>
      </c>
      <c r="AU213" s="244" t="s">
        <v>81</v>
      </c>
      <c r="AV213" s="13" t="s">
        <v>79</v>
      </c>
      <c r="AW213" s="13" t="s">
        <v>33</v>
      </c>
      <c r="AX213" s="13" t="s">
        <v>72</v>
      </c>
      <c r="AY213" s="244" t="s">
        <v>215</v>
      </c>
    </row>
    <row r="214" s="13" customFormat="1">
      <c r="A214" s="13"/>
      <c r="B214" s="234"/>
      <c r="C214" s="235"/>
      <c r="D214" s="236" t="s">
        <v>226</v>
      </c>
      <c r="E214" s="237" t="s">
        <v>19</v>
      </c>
      <c r="F214" s="238" t="s">
        <v>1424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226</v>
      </c>
      <c r="AU214" s="244" t="s">
        <v>81</v>
      </c>
      <c r="AV214" s="13" t="s">
        <v>79</v>
      </c>
      <c r="AW214" s="13" t="s">
        <v>33</v>
      </c>
      <c r="AX214" s="13" t="s">
        <v>72</v>
      </c>
      <c r="AY214" s="244" t="s">
        <v>215</v>
      </c>
    </row>
    <row r="215" s="14" customFormat="1">
      <c r="A215" s="14"/>
      <c r="B215" s="245"/>
      <c r="C215" s="246"/>
      <c r="D215" s="236" t="s">
        <v>226</v>
      </c>
      <c r="E215" s="247" t="s">
        <v>19</v>
      </c>
      <c r="F215" s="248" t="s">
        <v>1460</v>
      </c>
      <c r="G215" s="246"/>
      <c r="H215" s="249">
        <v>0.46100000000000002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226</v>
      </c>
      <c r="AU215" s="255" t="s">
        <v>81</v>
      </c>
      <c r="AV215" s="14" t="s">
        <v>81</v>
      </c>
      <c r="AW215" s="14" t="s">
        <v>33</v>
      </c>
      <c r="AX215" s="14" t="s">
        <v>72</v>
      </c>
      <c r="AY215" s="255" t="s">
        <v>215</v>
      </c>
    </row>
    <row r="216" s="15" customFormat="1">
      <c r="A216" s="15"/>
      <c r="B216" s="256"/>
      <c r="C216" s="257"/>
      <c r="D216" s="236" t="s">
        <v>226</v>
      </c>
      <c r="E216" s="258" t="s">
        <v>19</v>
      </c>
      <c r="F216" s="259" t="s">
        <v>233</v>
      </c>
      <c r="G216" s="257"/>
      <c r="H216" s="260">
        <v>0.46100000000000002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226</v>
      </c>
      <c r="AU216" s="266" t="s">
        <v>81</v>
      </c>
      <c r="AV216" s="15" t="s">
        <v>223</v>
      </c>
      <c r="AW216" s="15" t="s">
        <v>33</v>
      </c>
      <c r="AX216" s="15" t="s">
        <v>79</v>
      </c>
      <c r="AY216" s="266" t="s">
        <v>215</v>
      </c>
    </row>
    <row r="217" s="2" customFormat="1" ht="37.8" customHeight="1">
      <c r="A217" s="41"/>
      <c r="B217" s="42"/>
      <c r="C217" s="216" t="s">
        <v>7</v>
      </c>
      <c r="D217" s="216" t="s">
        <v>218</v>
      </c>
      <c r="E217" s="217" t="s">
        <v>397</v>
      </c>
      <c r="F217" s="218" t="s">
        <v>398</v>
      </c>
      <c r="G217" s="219" t="s">
        <v>221</v>
      </c>
      <c r="H217" s="220">
        <v>0.90000000000000002</v>
      </c>
      <c r="I217" s="221"/>
      <c r="J217" s="222">
        <f>ROUND(I217*H217,2)</f>
        <v>0</v>
      </c>
      <c r="K217" s="218" t="s">
        <v>222</v>
      </c>
      <c r="L217" s="47"/>
      <c r="M217" s="223" t="s">
        <v>19</v>
      </c>
      <c r="N217" s="224" t="s">
        <v>43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223</v>
      </c>
      <c r="AT217" s="227" t="s">
        <v>218</v>
      </c>
      <c r="AU217" s="227" t="s">
        <v>81</v>
      </c>
      <c r="AY217" s="20" t="s">
        <v>215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223</v>
      </c>
      <c r="BM217" s="227" t="s">
        <v>525</v>
      </c>
    </row>
    <row r="218" s="2" customFormat="1">
      <c r="A218" s="41"/>
      <c r="B218" s="42"/>
      <c r="C218" s="43"/>
      <c r="D218" s="229" t="s">
        <v>224</v>
      </c>
      <c r="E218" s="43"/>
      <c r="F218" s="230" t="s">
        <v>399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224</v>
      </c>
      <c r="AU218" s="20" t="s">
        <v>81</v>
      </c>
    </row>
    <row r="219" s="13" customFormat="1">
      <c r="A219" s="13"/>
      <c r="B219" s="234"/>
      <c r="C219" s="235"/>
      <c r="D219" s="236" t="s">
        <v>226</v>
      </c>
      <c r="E219" s="237" t="s">
        <v>19</v>
      </c>
      <c r="F219" s="238" t="s">
        <v>1458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226</v>
      </c>
      <c r="AU219" s="244" t="s">
        <v>81</v>
      </c>
      <c r="AV219" s="13" t="s">
        <v>79</v>
      </c>
      <c r="AW219" s="13" t="s">
        <v>33</v>
      </c>
      <c r="AX219" s="13" t="s">
        <v>72</v>
      </c>
      <c r="AY219" s="244" t="s">
        <v>215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1435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4" customFormat="1">
      <c r="A221" s="14"/>
      <c r="B221" s="245"/>
      <c r="C221" s="246"/>
      <c r="D221" s="236" t="s">
        <v>226</v>
      </c>
      <c r="E221" s="247" t="s">
        <v>19</v>
      </c>
      <c r="F221" s="248" t="s">
        <v>1461</v>
      </c>
      <c r="G221" s="246"/>
      <c r="H221" s="249">
        <v>0.90000000000000002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226</v>
      </c>
      <c r="AU221" s="255" t="s">
        <v>81</v>
      </c>
      <c r="AV221" s="14" t="s">
        <v>81</v>
      </c>
      <c r="AW221" s="14" t="s">
        <v>33</v>
      </c>
      <c r="AX221" s="14" t="s">
        <v>72</v>
      </c>
      <c r="AY221" s="255" t="s">
        <v>215</v>
      </c>
    </row>
    <row r="222" s="15" customFormat="1">
      <c r="A222" s="15"/>
      <c r="B222" s="256"/>
      <c r="C222" s="257"/>
      <c r="D222" s="236" t="s">
        <v>226</v>
      </c>
      <c r="E222" s="258" t="s">
        <v>19</v>
      </c>
      <c r="F222" s="259" t="s">
        <v>233</v>
      </c>
      <c r="G222" s="257"/>
      <c r="H222" s="260">
        <v>0.90000000000000002</v>
      </c>
      <c r="I222" s="261"/>
      <c r="J222" s="257"/>
      <c r="K222" s="257"/>
      <c r="L222" s="262"/>
      <c r="M222" s="263"/>
      <c r="N222" s="264"/>
      <c r="O222" s="264"/>
      <c r="P222" s="264"/>
      <c r="Q222" s="264"/>
      <c r="R222" s="264"/>
      <c r="S222" s="264"/>
      <c r="T222" s="26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6" t="s">
        <v>226</v>
      </c>
      <c r="AU222" s="266" t="s">
        <v>81</v>
      </c>
      <c r="AV222" s="15" t="s">
        <v>223</v>
      </c>
      <c r="AW222" s="15" t="s">
        <v>33</v>
      </c>
      <c r="AX222" s="15" t="s">
        <v>79</v>
      </c>
      <c r="AY222" s="266" t="s">
        <v>215</v>
      </c>
    </row>
    <row r="223" s="2" customFormat="1" ht="24.15" customHeight="1">
      <c r="A223" s="41"/>
      <c r="B223" s="42"/>
      <c r="C223" s="216" t="s">
        <v>596</v>
      </c>
      <c r="D223" s="216" t="s">
        <v>218</v>
      </c>
      <c r="E223" s="217" t="s">
        <v>1437</v>
      </c>
      <c r="F223" s="218" t="s">
        <v>1438</v>
      </c>
      <c r="G223" s="219" t="s">
        <v>278</v>
      </c>
      <c r="H223" s="220">
        <v>0.063</v>
      </c>
      <c r="I223" s="221"/>
      <c r="J223" s="222">
        <f>ROUND(I223*H223,2)</f>
        <v>0</v>
      </c>
      <c r="K223" s="218" t="s">
        <v>222</v>
      </c>
      <c r="L223" s="47"/>
      <c r="M223" s="223" t="s">
        <v>19</v>
      </c>
      <c r="N223" s="224" t="s">
        <v>43</v>
      </c>
      <c r="O223" s="87"/>
      <c r="P223" s="225">
        <f>O223*H223</f>
        <v>0</v>
      </c>
      <c r="Q223" s="225">
        <v>1.98</v>
      </c>
      <c r="R223" s="225">
        <f>Q223*H223</f>
        <v>0.12474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223</v>
      </c>
      <c r="AT223" s="227" t="s">
        <v>218</v>
      </c>
      <c r="AU223" s="227" t="s">
        <v>81</v>
      </c>
      <c r="AY223" s="20" t="s">
        <v>215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223</v>
      </c>
      <c r="BM223" s="227" t="s">
        <v>531</v>
      </c>
    </row>
    <row r="224" s="2" customFormat="1">
      <c r="A224" s="41"/>
      <c r="B224" s="42"/>
      <c r="C224" s="43"/>
      <c r="D224" s="229" t="s">
        <v>224</v>
      </c>
      <c r="E224" s="43"/>
      <c r="F224" s="230" t="s">
        <v>1439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224</v>
      </c>
      <c r="AU224" s="20" t="s">
        <v>81</v>
      </c>
    </row>
    <row r="225" s="13" customFormat="1">
      <c r="A225" s="13"/>
      <c r="B225" s="234"/>
      <c r="C225" s="235"/>
      <c r="D225" s="236" t="s">
        <v>226</v>
      </c>
      <c r="E225" s="237" t="s">
        <v>19</v>
      </c>
      <c r="F225" s="238" t="s">
        <v>1458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226</v>
      </c>
      <c r="AU225" s="244" t="s">
        <v>81</v>
      </c>
      <c r="AV225" s="13" t="s">
        <v>79</v>
      </c>
      <c r="AW225" s="13" t="s">
        <v>33</v>
      </c>
      <c r="AX225" s="13" t="s">
        <v>72</v>
      </c>
      <c r="AY225" s="244" t="s">
        <v>215</v>
      </c>
    </row>
    <row r="226" s="13" customFormat="1">
      <c r="A226" s="13"/>
      <c r="B226" s="234"/>
      <c r="C226" s="235"/>
      <c r="D226" s="236" t="s">
        <v>226</v>
      </c>
      <c r="E226" s="237" t="s">
        <v>19</v>
      </c>
      <c r="F226" s="238" t="s">
        <v>1462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226</v>
      </c>
      <c r="AU226" s="244" t="s">
        <v>81</v>
      </c>
      <c r="AV226" s="13" t="s">
        <v>79</v>
      </c>
      <c r="AW226" s="13" t="s">
        <v>33</v>
      </c>
      <c r="AX226" s="13" t="s">
        <v>72</v>
      </c>
      <c r="AY226" s="244" t="s">
        <v>215</v>
      </c>
    </row>
    <row r="227" s="14" customFormat="1">
      <c r="A227" s="14"/>
      <c r="B227" s="245"/>
      <c r="C227" s="246"/>
      <c r="D227" s="236" t="s">
        <v>226</v>
      </c>
      <c r="E227" s="247" t="s">
        <v>19</v>
      </c>
      <c r="F227" s="248" t="s">
        <v>1463</v>
      </c>
      <c r="G227" s="246"/>
      <c r="H227" s="249">
        <v>0.063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226</v>
      </c>
      <c r="AU227" s="255" t="s">
        <v>81</v>
      </c>
      <c r="AV227" s="14" t="s">
        <v>81</v>
      </c>
      <c r="AW227" s="14" t="s">
        <v>33</v>
      </c>
      <c r="AX227" s="14" t="s">
        <v>72</v>
      </c>
      <c r="AY227" s="255" t="s">
        <v>215</v>
      </c>
    </row>
    <row r="228" s="15" customFormat="1">
      <c r="A228" s="15"/>
      <c r="B228" s="256"/>
      <c r="C228" s="257"/>
      <c r="D228" s="236" t="s">
        <v>226</v>
      </c>
      <c r="E228" s="258" t="s">
        <v>19</v>
      </c>
      <c r="F228" s="259" t="s">
        <v>233</v>
      </c>
      <c r="G228" s="257"/>
      <c r="H228" s="260">
        <v>0.063</v>
      </c>
      <c r="I228" s="261"/>
      <c r="J228" s="257"/>
      <c r="K228" s="257"/>
      <c r="L228" s="262"/>
      <c r="M228" s="263"/>
      <c r="N228" s="264"/>
      <c r="O228" s="264"/>
      <c r="P228" s="264"/>
      <c r="Q228" s="264"/>
      <c r="R228" s="264"/>
      <c r="S228" s="264"/>
      <c r="T228" s="26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6" t="s">
        <v>226</v>
      </c>
      <c r="AU228" s="266" t="s">
        <v>81</v>
      </c>
      <c r="AV228" s="15" t="s">
        <v>223</v>
      </c>
      <c r="AW228" s="15" t="s">
        <v>33</v>
      </c>
      <c r="AX228" s="15" t="s">
        <v>79</v>
      </c>
      <c r="AY228" s="266" t="s">
        <v>215</v>
      </c>
    </row>
    <row r="229" s="2" customFormat="1" ht="24.15" customHeight="1">
      <c r="A229" s="41"/>
      <c r="B229" s="42"/>
      <c r="C229" s="216" t="s">
        <v>442</v>
      </c>
      <c r="D229" s="216" t="s">
        <v>218</v>
      </c>
      <c r="E229" s="217" t="s">
        <v>1442</v>
      </c>
      <c r="F229" s="218" t="s">
        <v>1443</v>
      </c>
      <c r="G229" s="219" t="s">
        <v>278</v>
      </c>
      <c r="H229" s="220">
        <v>0.22500000000000001</v>
      </c>
      <c r="I229" s="221"/>
      <c r="J229" s="222">
        <f>ROUND(I229*H229,2)</f>
        <v>0</v>
      </c>
      <c r="K229" s="218" t="s">
        <v>222</v>
      </c>
      <c r="L229" s="47"/>
      <c r="M229" s="223" t="s">
        <v>19</v>
      </c>
      <c r="N229" s="224" t="s">
        <v>43</v>
      </c>
      <c r="O229" s="87"/>
      <c r="P229" s="225">
        <f>O229*H229</f>
        <v>0</v>
      </c>
      <c r="Q229" s="225">
        <v>2.3010199999999998</v>
      </c>
      <c r="R229" s="225">
        <f>Q229*H229</f>
        <v>0.51772949999999995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223</v>
      </c>
      <c r="AT229" s="227" t="s">
        <v>218</v>
      </c>
      <c r="AU229" s="227" t="s">
        <v>81</v>
      </c>
      <c r="AY229" s="20" t="s">
        <v>215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223</v>
      </c>
      <c r="BM229" s="227" t="s">
        <v>443</v>
      </c>
    </row>
    <row r="230" s="2" customFormat="1">
      <c r="A230" s="41"/>
      <c r="B230" s="42"/>
      <c r="C230" s="43"/>
      <c r="D230" s="229" t="s">
        <v>224</v>
      </c>
      <c r="E230" s="43"/>
      <c r="F230" s="230" t="s">
        <v>1444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224</v>
      </c>
      <c r="AU230" s="20" t="s">
        <v>81</v>
      </c>
    </row>
    <row r="231" s="13" customFormat="1">
      <c r="A231" s="13"/>
      <c r="B231" s="234"/>
      <c r="C231" s="235"/>
      <c r="D231" s="236" t="s">
        <v>226</v>
      </c>
      <c r="E231" s="237" t="s">
        <v>19</v>
      </c>
      <c r="F231" s="238" t="s">
        <v>1458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226</v>
      </c>
      <c r="AU231" s="244" t="s">
        <v>81</v>
      </c>
      <c r="AV231" s="13" t="s">
        <v>79</v>
      </c>
      <c r="AW231" s="13" t="s">
        <v>33</v>
      </c>
      <c r="AX231" s="13" t="s">
        <v>72</v>
      </c>
      <c r="AY231" s="244" t="s">
        <v>215</v>
      </c>
    </row>
    <row r="232" s="13" customFormat="1">
      <c r="A232" s="13"/>
      <c r="B232" s="234"/>
      <c r="C232" s="235"/>
      <c r="D232" s="236" t="s">
        <v>226</v>
      </c>
      <c r="E232" s="237" t="s">
        <v>19</v>
      </c>
      <c r="F232" s="238" t="s">
        <v>1464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226</v>
      </c>
      <c r="AU232" s="244" t="s">
        <v>81</v>
      </c>
      <c r="AV232" s="13" t="s">
        <v>79</v>
      </c>
      <c r="AW232" s="13" t="s">
        <v>33</v>
      </c>
      <c r="AX232" s="13" t="s">
        <v>72</v>
      </c>
      <c r="AY232" s="244" t="s">
        <v>215</v>
      </c>
    </row>
    <row r="233" s="14" customFormat="1">
      <c r="A233" s="14"/>
      <c r="B233" s="245"/>
      <c r="C233" s="246"/>
      <c r="D233" s="236" t="s">
        <v>226</v>
      </c>
      <c r="E233" s="247" t="s">
        <v>19</v>
      </c>
      <c r="F233" s="248" t="s">
        <v>1465</v>
      </c>
      <c r="G233" s="246"/>
      <c r="H233" s="249">
        <v>0.22500000000000001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226</v>
      </c>
      <c r="AU233" s="255" t="s">
        <v>81</v>
      </c>
      <c r="AV233" s="14" t="s">
        <v>81</v>
      </c>
      <c r="AW233" s="14" t="s">
        <v>33</v>
      </c>
      <c r="AX233" s="14" t="s">
        <v>72</v>
      </c>
      <c r="AY233" s="255" t="s">
        <v>215</v>
      </c>
    </row>
    <row r="234" s="15" customFormat="1">
      <c r="A234" s="15"/>
      <c r="B234" s="256"/>
      <c r="C234" s="257"/>
      <c r="D234" s="236" t="s">
        <v>226</v>
      </c>
      <c r="E234" s="258" t="s">
        <v>19</v>
      </c>
      <c r="F234" s="259" t="s">
        <v>233</v>
      </c>
      <c r="G234" s="257"/>
      <c r="H234" s="260">
        <v>0.22500000000000001</v>
      </c>
      <c r="I234" s="261"/>
      <c r="J234" s="257"/>
      <c r="K234" s="257"/>
      <c r="L234" s="262"/>
      <c r="M234" s="263"/>
      <c r="N234" s="264"/>
      <c r="O234" s="264"/>
      <c r="P234" s="264"/>
      <c r="Q234" s="264"/>
      <c r="R234" s="264"/>
      <c r="S234" s="264"/>
      <c r="T234" s="26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6" t="s">
        <v>226</v>
      </c>
      <c r="AU234" s="266" t="s">
        <v>81</v>
      </c>
      <c r="AV234" s="15" t="s">
        <v>223</v>
      </c>
      <c r="AW234" s="15" t="s">
        <v>33</v>
      </c>
      <c r="AX234" s="15" t="s">
        <v>79</v>
      </c>
      <c r="AY234" s="266" t="s">
        <v>215</v>
      </c>
    </row>
    <row r="235" s="2" customFormat="1" ht="16.5" customHeight="1">
      <c r="A235" s="41"/>
      <c r="B235" s="42"/>
      <c r="C235" s="216" t="s">
        <v>449</v>
      </c>
      <c r="D235" s="216" t="s">
        <v>218</v>
      </c>
      <c r="E235" s="217" t="s">
        <v>1447</v>
      </c>
      <c r="F235" s="218" t="s">
        <v>1448</v>
      </c>
      <c r="G235" s="219" t="s">
        <v>221</v>
      </c>
      <c r="H235" s="220">
        <v>2.7999999999999998</v>
      </c>
      <c r="I235" s="221"/>
      <c r="J235" s="222">
        <f>ROUND(I235*H235,2)</f>
        <v>0</v>
      </c>
      <c r="K235" s="218" t="s">
        <v>222</v>
      </c>
      <c r="L235" s="47"/>
      <c r="M235" s="223" t="s">
        <v>19</v>
      </c>
      <c r="N235" s="224" t="s">
        <v>43</v>
      </c>
      <c r="O235" s="87"/>
      <c r="P235" s="225">
        <f>O235*H235</f>
        <v>0</v>
      </c>
      <c r="Q235" s="225">
        <v>0.00264</v>
      </c>
      <c r="R235" s="225">
        <f>Q235*H235</f>
        <v>0.0073919999999999993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223</v>
      </c>
      <c r="AT235" s="227" t="s">
        <v>218</v>
      </c>
      <c r="AU235" s="227" t="s">
        <v>81</v>
      </c>
      <c r="AY235" s="20" t="s">
        <v>215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223</v>
      </c>
      <c r="BM235" s="227" t="s">
        <v>452</v>
      </c>
    </row>
    <row r="236" s="2" customFormat="1">
      <c r="A236" s="41"/>
      <c r="B236" s="42"/>
      <c r="C236" s="43"/>
      <c r="D236" s="229" t="s">
        <v>224</v>
      </c>
      <c r="E236" s="43"/>
      <c r="F236" s="230" t="s">
        <v>1449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224</v>
      </c>
      <c r="AU236" s="20" t="s">
        <v>81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1458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3" customFormat="1">
      <c r="A238" s="13"/>
      <c r="B238" s="234"/>
      <c r="C238" s="235"/>
      <c r="D238" s="236" t="s">
        <v>226</v>
      </c>
      <c r="E238" s="237" t="s">
        <v>19</v>
      </c>
      <c r="F238" s="238" t="s">
        <v>1450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226</v>
      </c>
      <c r="AU238" s="244" t="s">
        <v>81</v>
      </c>
      <c r="AV238" s="13" t="s">
        <v>79</v>
      </c>
      <c r="AW238" s="13" t="s">
        <v>33</v>
      </c>
      <c r="AX238" s="13" t="s">
        <v>72</v>
      </c>
      <c r="AY238" s="244" t="s">
        <v>215</v>
      </c>
    </row>
    <row r="239" s="14" customFormat="1">
      <c r="A239" s="14"/>
      <c r="B239" s="245"/>
      <c r="C239" s="246"/>
      <c r="D239" s="236" t="s">
        <v>226</v>
      </c>
      <c r="E239" s="247" t="s">
        <v>19</v>
      </c>
      <c r="F239" s="248" t="s">
        <v>1466</v>
      </c>
      <c r="G239" s="246"/>
      <c r="H239" s="249">
        <v>2.7999999999999998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226</v>
      </c>
      <c r="AU239" s="255" t="s">
        <v>81</v>
      </c>
      <c r="AV239" s="14" t="s">
        <v>81</v>
      </c>
      <c r="AW239" s="14" t="s">
        <v>33</v>
      </c>
      <c r="AX239" s="14" t="s">
        <v>72</v>
      </c>
      <c r="AY239" s="255" t="s">
        <v>215</v>
      </c>
    </row>
    <row r="240" s="15" customFormat="1">
      <c r="A240" s="15"/>
      <c r="B240" s="256"/>
      <c r="C240" s="257"/>
      <c r="D240" s="236" t="s">
        <v>226</v>
      </c>
      <c r="E240" s="258" t="s">
        <v>19</v>
      </c>
      <c r="F240" s="259" t="s">
        <v>233</v>
      </c>
      <c r="G240" s="257"/>
      <c r="H240" s="260">
        <v>2.7999999999999998</v>
      </c>
      <c r="I240" s="261"/>
      <c r="J240" s="257"/>
      <c r="K240" s="257"/>
      <c r="L240" s="262"/>
      <c r="M240" s="263"/>
      <c r="N240" s="264"/>
      <c r="O240" s="264"/>
      <c r="P240" s="264"/>
      <c r="Q240" s="264"/>
      <c r="R240" s="264"/>
      <c r="S240" s="264"/>
      <c r="T240" s="26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6" t="s">
        <v>226</v>
      </c>
      <c r="AU240" s="266" t="s">
        <v>81</v>
      </c>
      <c r="AV240" s="15" t="s">
        <v>223</v>
      </c>
      <c r="AW240" s="15" t="s">
        <v>33</v>
      </c>
      <c r="AX240" s="15" t="s">
        <v>79</v>
      </c>
      <c r="AY240" s="266" t="s">
        <v>215</v>
      </c>
    </row>
    <row r="241" s="2" customFormat="1" ht="16.5" customHeight="1">
      <c r="A241" s="41"/>
      <c r="B241" s="42"/>
      <c r="C241" s="216" t="s">
        <v>454</v>
      </c>
      <c r="D241" s="216" t="s">
        <v>218</v>
      </c>
      <c r="E241" s="217" t="s">
        <v>1452</v>
      </c>
      <c r="F241" s="218" t="s">
        <v>1453</v>
      </c>
      <c r="G241" s="219" t="s">
        <v>221</v>
      </c>
      <c r="H241" s="220">
        <v>2.7999999999999998</v>
      </c>
      <c r="I241" s="221"/>
      <c r="J241" s="222">
        <f>ROUND(I241*H241,2)</f>
        <v>0</v>
      </c>
      <c r="K241" s="218" t="s">
        <v>222</v>
      </c>
      <c r="L241" s="47"/>
      <c r="M241" s="223" t="s">
        <v>19</v>
      </c>
      <c r="N241" s="224" t="s">
        <v>43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223</v>
      </c>
      <c r="AT241" s="227" t="s">
        <v>218</v>
      </c>
      <c r="AU241" s="227" t="s">
        <v>81</v>
      </c>
      <c r="AY241" s="20" t="s">
        <v>215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223</v>
      </c>
      <c r="BM241" s="227" t="s">
        <v>457</v>
      </c>
    </row>
    <row r="242" s="2" customFormat="1">
      <c r="A242" s="41"/>
      <c r="B242" s="42"/>
      <c r="C242" s="43"/>
      <c r="D242" s="229" t="s">
        <v>224</v>
      </c>
      <c r="E242" s="43"/>
      <c r="F242" s="230" t="s">
        <v>1454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224</v>
      </c>
      <c r="AU242" s="20" t="s">
        <v>81</v>
      </c>
    </row>
    <row r="243" s="13" customFormat="1">
      <c r="A243" s="13"/>
      <c r="B243" s="234"/>
      <c r="C243" s="235"/>
      <c r="D243" s="236" t="s">
        <v>226</v>
      </c>
      <c r="E243" s="237" t="s">
        <v>19</v>
      </c>
      <c r="F243" s="238" t="s">
        <v>1458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226</v>
      </c>
      <c r="AU243" s="244" t="s">
        <v>81</v>
      </c>
      <c r="AV243" s="13" t="s">
        <v>79</v>
      </c>
      <c r="AW243" s="13" t="s">
        <v>33</v>
      </c>
      <c r="AX243" s="13" t="s">
        <v>72</v>
      </c>
      <c r="AY243" s="244" t="s">
        <v>215</v>
      </c>
    </row>
    <row r="244" s="13" customFormat="1">
      <c r="A244" s="13"/>
      <c r="B244" s="234"/>
      <c r="C244" s="235"/>
      <c r="D244" s="236" t="s">
        <v>226</v>
      </c>
      <c r="E244" s="237" t="s">
        <v>19</v>
      </c>
      <c r="F244" s="238" t="s">
        <v>1450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226</v>
      </c>
      <c r="AU244" s="244" t="s">
        <v>81</v>
      </c>
      <c r="AV244" s="13" t="s">
        <v>79</v>
      </c>
      <c r="AW244" s="13" t="s">
        <v>33</v>
      </c>
      <c r="AX244" s="13" t="s">
        <v>72</v>
      </c>
      <c r="AY244" s="244" t="s">
        <v>215</v>
      </c>
    </row>
    <row r="245" s="14" customFormat="1">
      <c r="A245" s="14"/>
      <c r="B245" s="245"/>
      <c r="C245" s="246"/>
      <c r="D245" s="236" t="s">
        <v>226</v>
      </c>
      <c r="E245" s="247" t="s">
        <v>19</v>
      </c>
      <c r="F245" s="248" t="s">
        <v>1466</v>
      </c>
      <c r="G245" s="246"/>
      <c r="H245" s="249">
        <v>2.7999999999999998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226</v>
      </c>
      <c r="AU245" s="255" t="s">
        <v>81</v>
      </c>
      <c r="AV245" s="14" t="s">
        <v>81</v>
      </c>
      <c r="AW245" s="14" t="s">
        <v>33</v>
      </c>
      <c r="AX245" s="14" t="s">
        <v>72</v>
      </c>
      <c r="AY245" s="255" t="s">
        <v>215</v>
      </c>
    </row>
    <row r="246" s="15" customFormat="1">
      <c r="A246" s="15"/>
      <c r="B246" s="256"/>
      <c r="C246" s="257"/>
      <c r="D246" s="236" t="s">
        <v>226</v>
      </c>
      <c r="E246" s="258" t="s">
        <v>19</v>
      </c>
      <c r="F246" s="259" t="s">
        <v>233</v>
      </c>
      <c r="G246" s="257"/>
      <c r="H246" s="260">
        <v>2.7999999999999998</v>
      </c>
      <c r="I246" s="261"/>
      <c r="J246" s="257"/>
      <c r="K246" s="257"/>
      <c r="L246" s="262"/>
      <c r="M246" s="263"/>
      <c r="N246" s="264"/>
      <c r="O246" s="264"/>
      <c r="P246" s="264"/>
      <c r="Q246" s="264"/>
      <c r="R246" s="264"/>
      <c r="S246" s="264"/>
      <c r="T246" s="26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6" t="s">
        <v>226</v>
      </c>
      <c r="AU246" s="266" t="s">
        <v>81</v>
      </c>
      <c r="AV246" s="15" t="s">
        <v>223</v>
      </c>
      <c r="AW246" s="15" t="s">
        <v>33</v>
      </c>
      <c r="AX246" s="15" t="s">
        <v>79</v>
      </c>
      <c r="AY246" s="266" t="s">
        <v>215</v>
      </c>
    </row>
    <row r="247" s="2" customFormat="1" ht="37.8" customHeight="1">
      <c r="A247" s="41"/>
      <c r="B247" s="42"/>
      <c r="C247" s="216" t="s">
        <v>459</v>
      </c>
      <c r="D247" s="216" t="s">
        <v>218</v>
      </c>
      <c r="E247" s="217" t="s">
        <v>931</v>
      </c>
      <c r="F247" s="218" t="s">
        <v>932</v>
      </c>
      <c r="G247" s="219" t="s">
        <v>331</v>
      </c>
      <c r="H247" s="220">
        <v>0.65000000000000002</v>
      </c>
      <c r="I247" s="221"/>
      <c r="J247" s="222">
        <f>ROUND(I247*H247,2)</f>
        <v>0</v>
      </c>
      <c r="K247" s="218" t="s">
        <v>222</v>
      </c>
      <c r="L247" s="47"/>
      <c r="M247" s="223" t="s">
        <v>19</v>
      </c>
      <c r="N247" s="224" t="s">
        <v>43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223</v>
      </c>
      <c r="AT247" s="227" t="s">
        <v>218</v>
      </c>
      <c r="AU247" s="227" t="s">
        <v>81</v>
      </c>
      <c r="AY247" s="20" t="s">
        <v>215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223</v>
      </c>
      <c r="BM247" s="227" t="s">
        <v>462</v>
      </c>
    </row>
    <row r="248" s="2" customFormat="1">
      <c r="A248" s="41"/>
      <c r="B248" s="42"/>
      <c r="C248" s="43"/>
      <c r="D248" s="229" t="s">
        <v>224</v>
      </c>
      <c r="E248" s="43"/>
      <c r="F248" s="230" t="s">
        <v>933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224</v>
      </c>
      <c r="AU248" s="20" t="s">
        <v>81</v>
      </c>
    </row>
    <row r="249" s="14" customFormat="1">
      <c r="A249" s="14"/>
      <c r="B249" s="245"/>
      <c r="C249" s="246"/>
      <c r="D249" s="236" t="s">
        <v>226</v>
      </c>
      <c r="E249" s="247" t="s">
        <v>19</v>
      </c>
      <c r="F249" s="248" t="s">
        <v>1467</v>
      </c>
      <c r="G249" s="246"/>
      <c r="H249" s="249">
        <v>0.65000000000000002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226</v>
      </c>
      <c r="AU249" s="255" t="s">
        <v>81</v>
      </c>
      <c r="AV249" s="14" t="s">
        <v>81</v>
      </c>
      <c r="AW249" s="14" t="s">
        <v>33</v>
      </c>
      <c r="AX249" s="14" t="s">
        <v>72</v>
      </c>
      <c r="AY249" s="255" t="s">
        <v>215</v>
      </c>
    </row>
    <row r="250" s="15" customFormat="1">
      <c r="A250" s="15"/>
      <c r="B250" s="256"/>
      <c r="C250" s="257"/>
      <c r="D250" s="236" t="s">
        <v>226</v>
      </c>
      <c r="E250" s="258" t="s">
        <v>19</v>
      </c>
      <c r="F250" s="259" t="s">
        <v>233</v>
      </c>
      <c r="G250" s="257"/>
      <c r="H250" s="260">
        <v>0.65000000000000002</v>
      </c>
      <c r="I250" s="261"/>
      <c r="J250" s="257"/>
      <c r="K250" s="257"/>
      <c r="L250" s="262"/>
      <c r="M250" s="263"/>
      <c r="N250" s="264"/>
      <c r="O250" s="264"/>
      <c r="P250" s="264"/>
      <c r="Q250" s="264"/>
      <c r="R250" s="264"/>
      <c r="S250" s="264"/>
      <c r="T250" s="26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6" t="s">
        <v>226</v>
      </c>
      <c r="AU250" s="266" t="s">
        <v>81</v>
      </c>
      <c r="AV250" s="15" t="s">
        <v>223</v>
      </c>
      <c r="AW250" s="15" t="s">
        <v>33</v>
      </c>
      <c r="AX250" s="15" t="s">
        <v>79</v>
      </c>
      <c r="AY250" s="266" t="s">
        <v>215</v>
      </c>
    </row>
    <row r="251" s="12" customFormat="1" ht="22.8" customHeight="1">
      <c r="A251" s="12"/>
      <c r="B251" s="200"/>
      <c r="C251" s="201"/>
      <c r="D251" s="202" t="s">
        <v>71</v>
      </c>
      <c r="E251" s="214" t="s">
        <v>1468</v>
      </c>
      <c r="F251" s="214" t="s">
        <v>1469</v>
      </c>
      <c r="G251" s="201"/>
      <c r="H251" s="201"/>
      <c r="I251" s="204"/>
      <c r="J251" s="215">
        <f>BK251</f>
        <v>0</v>
      </c>
      <c r="K251" s="201"/>
      <c r="L251" s="206"/>
      <c r="M251" s="207"/>
      <c r="N251" s="208"/>
      <c r="O251" s="208"/>
      <c r="P251" s="209">
        <f>SUM(P252:P327)</f>
        <v>0</v>
      </c>
      <c r="Q251" s="208"/>
      <c r="R251" s="209">
        <f>SUM(R252:R327)</f>
        <v>1.4382699999999997</v>
      </c>
      <c r="S251" s="208"/>
      <c r="T251" s="210">
        <f>SUM(T252:T327)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1" t="s">
        <v>79</v>
      </c>
      <c r="AT251" s="212" t="s">
        <v>71</v>
      </c>
      <c r="AU251" s="212" t="s">
        <v>79</v>
      </c>
      <c r="AY251" s="211" t="s">
        <v>215</v>
      </c>
      <c r="BK251" s="213">
        <f>SUM(BK252:BK327)</f>
        <v>0</v>
      </c>
    </row>
    <row r="252" s="2" customFormat="1" ht="37.8" customHeight="1">
      <c r="A252" s="41"/>
      <c r="B252" s="42"/>
      <c r="C252" s="216" t="s">
        <v>465</v>
      </c>
      <c r="D252" s="216" t="s">
        <v>218</v>
      </c>
      <c r="E252" s="217" t="s">
        <v>1420</v>
      </c>
      <c r="F252" s="218" t="s">
        <v>1421</v>
      </c>
      <c r="G252" s="219" t="s">
        <v>278</v>
      </c>
      <c r="H252" s="220">
        <v>0.64000000000000001</v>
      </c>
      <c r="I252" s="221"/>
      <c r="J252" s="222">
        <f>ROUND(I252*H252,2)</f>
        <v>0</v>
      </c>
      <c r="K252" s="218" t="s">
        <v>222</v>
      </c>
      <c r="L252" s="47"/>
      <c r="M252" s="223" t="s">
        <v>19</v>
      </c>
      <c r="N252" s="224" t="s">
        <v>43</v>
      </c>
      <c r="O252" s="87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223</v>
      </c>
      <c r="AT252" s="227" t="s">
        <v>218</v>
      </c>
      <c r="AU252" s="227" t="s">
        <v>81</v>
      </c>
      <c r="AY252" s="20" t="s">
        <v>215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223</v>
      </c>
      <c r="BM252" s="227" t="s">
        <v>466</v>
      </c>
    </row>
    <row r="253" s="2" customFormat="1">
      <c r="A253" s="41"/>
      <c r="B253" s="42"/>
      <c r="C253" s="43"/>
      <c r="D253" s="229" t="s">
        <v>224</v>
      </c>
      <c r="E253" s="43"/>
      <c r="F253" s="230" t="s">
        <v>1422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224</v>
      </c>
      <c r="AU253" s="20" t="s">
        <v>81</v>
      </c>
    </row>
    <row r="254" s="13" customFormat="1">
      <c r="A254" s="13"/>
      <c r="B254" s="234"/>
      <c r="C254" s="235"/>
      <c r="D254" s="236" t="s">
        <v>226</v>
      </c>
      <c r="E254" s="237" t="s">
        <v>19</v>
      </c>
      <c r="F254" s="238" t="s">
        <v>1470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226</v>
      </c>
      <c r="AU254" s="244" t="s">
        <v>81</v>
      </c>
      <c r="AV254" s="13" t="s">
        <v>79</v>
      </c>
      <c r="AW254" s="13" t="s">
        <v>33</v>
      </c>
      <c r="AX254" s="13" t="s">
        <v>72</v>
      </c>
      <c r="AY254" s="244" t="s">
        <v>215</v>
      </c>
    </row>
    <row r="255" s="13" customFormat="1">
      <c r="A255" s="13"/>
      <c r="B255" s="234"/>
      <c r="C255" s="235"/>
      <c r="D255" s="236" t="s">
        <v>226</v>
      </c>
      <c r="E255" s="237" t="s">
        <v>19</v>
      </c>
      <c r="F255" s="238" t="s">
        <v>1424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226</v>
      </c>
      <c r="AU255" s="244" t="s">
        <v>81</v>
      </c>
      <c r="AV255" s="13" t="s">
        <v>79</v>
      </c>
      <c r="AW255" s="13" t="s">
        <v>33</v>
      </c>
      <c r="AX255" s="13" t="s">
        <v>72</v>
      </c>
      <c r="AY255" s="244" t="s">
        <v>215</v>
      </c>
    </row>
    <row r="256" s="14" customFormat="1">
      <c r="A256" s="14"/>
      <c r="B256" s="245"/>
      <c r="C256" s="246"/>
      <c r="D256" s="236" t="s">
        <v>226</v>
      </c>
      <c r="E256" s="247" t="s">
        <v>19</v>
      </c>
      <c r="F256" s="248" t="s">
        <v>1471</v>
      </c>
      <c r="G256" s="246"/>
      <c r="H256" s="249">
        <v>0.64000000000000001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226</v>
      </c>
      <c r="AU256" s="255" t="s">
        <v>81</v>
      </c>
      <c r="AV256" s="14" t="s">
        <v>81</v>
      </c>
      <c r="AW256" s="14" t="s">
        <v>33</v>
      </c>
      <c r="AX256" s="14" t="s">
        <v>72</v>
      </c>
      <c r="AY256" s="255" t="s">
        <v>215</v>
      </c>
    </row>
    <row r="257" s="15" customFormat="1">
      <c r="A257" s="15"/>
      <c r="B257" s="256"/>
      <c r="C257" s="257"/>
      <c r="D257" s="236" t="s">
        <v>226</v>
      </c>
      <c r="E257" s="258" t="s">
        <v>19</v>
      </c>
      <c r="F257" s="259" t="s">
        <v>233</v>
      </c>
      <c r="G257" s="257"/>
      <c r="H257" s="260">
        <v>0.64000000000000001</v>
      </c>
      <c r="I257" s="261"/>
      <c r="J257" s="257"/>
      <c r="K257" s="257"/>
      <c r="L257" s="262"/>
      <c r="M257" s="263"/>
      <c r="N257" s="264"/>
      <c r="O257" s="264"/>
      <c r="P257" s="264"/>
      <c r="Q257" s="264"/>
      <c r="R257" s="264"/>
      <c r="S257" s="264"/>
      <c r="T257" s="26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6" t="s">
        <v>226</v>
      </c>
      <c r="AU257" s="266" t="s">
        <v>81</v>
      </c>
      <c r="AV257" s="15" t="s">
        <v>223</v>
      </c>
      <c r="AW257" s="15" t="s">
        <v>33</v>
      </c>
      <c r="AX257" s="15" t="s">
        <v>79</v>
      </c>
      <c r="AY257" s="266" t="s">
        <v>215</v>
      </c>
    </row>
    <row r="258" s="2" customFormat="1" ht="37.8" customHeight="1">
      <c r="A258" s="41"/>
      <c r="B258" s="42"/>
      <c r="C258" s="216" t="s">
        <v>340</v>
      </c>
      <c r="D258" s="216" t="s">
        <v>218</v>
      </c>
      <c r="E258" s="217" t="s">
        <v>1426</v>
      </c>
      <c r="F258" s="218" t="s">
        <v>1427</v>
      </c>
      <c r="G258" s="219" t="s">
        <v>278</v>
      </c>
      <c r="H258" s="220">
        <v>0.64000000000000001</v>
      </c>
      <c r="I258" s="221"/>
      <c r="J258" s="222">
        <f>ROUND(I258*H258,2)</f>
        <v>0</v>
      </c>
      <c r="K258" s="218" t="s">
        <v>222</v>
      </c>
      <c r="L258" s="47"/>
      <c r="M258" s="223" t="s">
        <v>19</v>
      </c>
      <c r="N258" s="224" t="s">
        <v>43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223</v>
      </c>
      <c r="AT258" s="227" t="s">
        <v>218</v>
      </c>
      <c r="AU258" s="227" t="s">
        <v>81</v>
      </c>
      <c r="AY258" s="20" t="s">
        <v>215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223</v>
      </c>
      <c r="BM258" s="227" t="s">
        <v>746</v>
      </c>
    </row>
    <row r="259" s="2" customFormat="1">
      <c r="A259" s="41"/>
      <c r="B259" s="42"/>
      <c r="C259" s="43"/>
      <c r="D259" s="229" t="s">
        <v>224</v>
      </c>
      <c r="E259" s="43"/>
      <c r="F259" s="230" t="s">
        <v>1428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224</v>
      </c>
      <c r="AU259" s="20" t="s">
        <v>81</v>
      </c>
    </row>
    <row r="260" s="13" customFormat="1">
      <c r="A260" s="13"/>
      <c r="B260" s="234"/>
      <c r="C260" s="235"/>
      <c r="D260" s="236" t="s">
        <v>226</v>
      </c>
      <c r="E260" s="237" t="s">
        <v>19</v>
      </c>
      <c r="F260" s="238" t="s">
        <v>1470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226</v>
      </c>
      <c r="AU260" s="244" t="s">
        <v>81</v>
      </c>
      <c r="AV260" s="13" t="s">
        <v>79</v>
      </c>
      <c r="AW260" s="13" t="s">
        <v>33</v>
      </c>
      <c r="AX260" s="13" t="s">
        <v>72</v>
      </c>
      <c r="AY260" s="244" t="s">
        <v>215</v>
      </c>
    </row>
    <row r="261" s="13" customFormat="1">
      <c r="A261" s="13"/>
      <c r="B261" s="234"/>
      <c r="C261" s="235"/>
      <c r="D261" s="236" t="s">
        <v>226</v>
      </c>
      <c r="E261" s="237" t="s">
        <v>19</v>
      </c>
      <c r="F261" s="238" t="s">
        <v>1424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226</v>
      </c>
      <c r="AU261" s="244" t="s">
        <v>81</v>
      </c>
      <c r="AV261" s="13" t="s">
        <v>79</v>
      </c>
      <c r="AW261" s="13" t="s">
        <v>33</v>
      </c>
      <c r="AX261" s="13" t="s">
        <v>72</v>
      </c>
      <c r="AY261" s="244" t="s">
        <v>215</v>
      </c>
    </row>
    <row r="262" s="14" customFormat="1">
      <c r="A262" s="14"/>
      <c r="B262" s="245"/>
      <c r="C262" s="246"/>
      <c r="D262" s="236" t="s">
        <v>226</v>
      </c>
      <c r="E262" s="247" t="s">
        <v>19</v>
      </c>
      <c r="F262" s="248" t="s">
        <v>1471</v>
      </c>
      <c r="G262" s="246"/>
      <c r="H262" s="249">
        <v>0.64000000000000001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226</v>
      </c>
      <c r="AU262" s="255" t="s">
        <v>81</v>
      </c>
      <c r="AV262" s="14" t="s">
        <v>81</v>
      </c>
      <c r="AW262" s="14" t="s">
        <v>33</v>
      </c>
      <c r="AX262" s="14" t="s">
        <v>72</v>
      </c>
      <c r="AY262" s="255" t="s">
        <v>215</v>
      </c>
    </row>
    <row r="263" s="15" customFormat="1">
      <c r="A263" s="15"/>
      <c r="B263" s="256"/>
      <c r="C263" s="257"/>
      <c r="D263" s="236" t="s">
        <v>226</v>
      </c>
      <c r="E263" s="258" t="s">
        <v>19</v>
      </c>
      <c r="F263" s="259" t="s">
        <v>233</v>
      </c>
      <c r="G263" s="257"/>
      <c r="H263" s="260">
        <v>0.64000000000000001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226</v>
      </c>
      <c r="AU263" s="266" t="s">
        <v>81</v>
      </c>
      <c r="AV263" s="15" t="s">
        <v>223</v>
      </c>
      <c r="AW263" s="15" t="s">
        <v>33</v>
      </c>
      <c r="AX263" s="15" t="s">
        <v>79</v>
      </c>
      <c r="AY263" s="266" t="s">
        <v>215</v>
      </c>
    </row>
    <row r="264" s="2" customFormat="1" ht="55.5" customHeight="1">
      <c r="A264" s="41"/>
      <c r="B264" s="42"/>
      <c r="C264" s="216" t="s">
        <v>947</v>
      </c>
      <c r="D264" s="216" t="s">
        <v>218</v>
      </c>
      <c r="E264" s="217" t="s">
        <v>1429</v>
      </c>
      <c r="F264" s="218" t="s">
        <v>1430</v>
      </c>
      <c r="G264" s="219" t="s">
        <v>278</v>
      </c>
      <c r="H264" s="220">
        <v>0.64000000000000001</v>
      </c>
      <c r="I264" s="221"/>
      <c r="J264" s="222">
        <f>ROUND(I264*H264,2)</f>
        <v>0</v>
      </c>
      <c r="K264" s="218" t="s">
        <v>222</v>
      </c>
      <c r="L264" s="47"/>
      <c r="M264" s="223" t="s">
        <v>19</v>
      </c>
      <c r="N264" s="224" t="s">
        <v>43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223</v>
      </c>
      <c r="AT264" s="227" t="s">
        <v>218</v>
      </c>
      <c r="AU264" s="227" t="s">
        <v>81</v>
      </c>
      <c r="AY264" s="20" t="s">
        <v>215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223</v>
      </c>
      <c r="BM264" s="227" t="s">
        <v>948</v>
      </c>
    </row>
    <row r="265" s="2" customFormat="1">
      <c r="A265" s="41"/>
      <c r="B265" s="42"/>
      <c r="C265" s="43"/>
      <c r="D265" s="229" t="s">
        <v>224</v>
      </c>
      <c r="E265" s="43"/>
      <c r="F265" s="230" t="s">
        <v>1431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224</v>
      </c>
      <c r="AU265" s="20" t="s">
        <v>81</v>
      </c>
    </row>
    <row r="266" s="13" customFormat="1">
      <c r="A266" s="13"/>
      <c r="B266" s="234"/>
      <c r="C266" s="235"/>
      <c r="D266" s="236" t="s">
        <v>226</v>
      </c>
      <c r="E266" s="237" t="s">
        <v>19</v>
      </c>
      <c r="F266" s="238" t="s">
        <v>1470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226</v>
      </c>
      <c r="AU266" s="244" t="s">
        <v>81</v>
      </c>
      <c r="AV266" s="13" t="s">
        <v>79</v>
      </c>
      <c r="AW266" s="13" t="s">
        <v>33</v>
      </c>
      <c r="AX266" s="13" t="s">
        <v>72</v>
      </c>
      <c r="AY266" s="244" t="s">
        <v>215</v>
      </c>
    </row>
    <row r="267" s="13" customFormat="1">
      <c r="A267" s="13"/>
      <c r="B267" s="234"/>
      <c r="C267" s="235"/>
      <c r="D267" s="236" t="s">
        <v>226</v>
      </c>
      <c r="E267" s="237" t="s">
        <v>19</v>
      </c>
      <c r="F267" s="238" t="s">
        <v>1424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226</v>
      </c>
      <c r="AU267" s="244" t="s">
        <v>81</v>
      </c>
      <c r="AV267" s="13" t="s">
        <v>79</v>
      </c>
      <c r="AW267" s="13" t="s">
        <v>33</v>
      </c>
      <c r="AX267" s="13" t="s">
        <v>72</v>
      </c>
      <c r="AY267" s="244" t="s">
        <v>215</v>
      </c>
    </row>
    <row r="268" s="14" customFormat="1">
      <c r="A268" s="14"/>
      <c r="B268" s="245"/>
      <c r="C268" s="246"/>
      <c r="D268" s="236" t="s">
        <v>226</v>
      </c>
      <c r="E268" s="247" t="s">
        <v>19</v>
      </c>
      <c r="F268" s="248" t="s">
        <v>1471</v>
      </c>
      <c r="G268" s="246"/>
      <c r="H268" s="249">
        <v>0.64000000000000001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226</v>
      </c>
      <c r="AU268" s="255" t="s">
        <v>81</v>
      </c>
      <c r="AV268" s="14" t="s">
        <v>81</v>
      </c>
      <c r="AW268" s="14" t="s">
        <v>33</v>
      </c>
      <c r="AX268" s="14" t="s">
        <v>72</v>
      </c>
      <c r="AY268" s="255" t="s">
        <v>215</v>
      </c>
    </row>
    <row r="269" s="15" customFormat="1">
      <c r="A269" s="15"/>
      <c r="B269" s="256"/>
      <c r="C269" s="257"/>
      <c r="D269" s="236" t="s">
        <v>226</v>
      </c>
      <c r="E269" s="258" t="s">
        <v>19</v>
      </c>
      <c r="F269" s="259" t="s">
        <v>233</v>
      </c>
      <c r="G269" s="257"/>
      <c r="H269" s="260">
        <v>0.64000000000000001</v>
      </c>
      <c r="I269" s="261"/>
      <c r="J269" s="257"/>
      <c r="K269" s="257"/>
      <c r="L269" s="262"/>
      <c r="M269" s="263"/>
      <c r="N269" s="264"/>
      <c r="O269" s="264"/>
      <c r="P269" s="264"/>
      <c r="Q269" s="264"/>
      <c r="R269" s="264"/>
      <c r="S269" s="264"/>
      <c r="T269" s="26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6" t="s">
        <v>226</v>
      </c>
      <c r="AU269" s="266" t="s">
        <v>81</v>
      </c>
      <c r="AV269" s="15" t="s">
        <v>223</v>
      </c>
      <c r="AW269" s="15" t="s">
        <v>33</v>
      </c>
      <c r="AX269" s="15" t="s">
        <v>79</v>
      </c>
      <c r="AY269" s="266" t="s">
        <v>215</v>
      </c>
    </row>
    <row r="270" s="2" customFormat="1" ht="62.7" customHeight="1">
      <c r="A270" s="41"/>
      <c r="B270" s="42"/>
      <c r="C270" s="216" t="s">
        <v>345</v>
      </c>
      <c r="D270" s="216" t="s">
        <v>218</v>
      </c>
      <c r="E270" s="217" t="s">
        <v>309</v>
      </c>
      <c r="F270" s="218" t="s">
        <v>310</v>
      </c>
      <c r="G270" s="219" t="s">
        <v>278</v>
      </c>
      <c r="H270" s="220">
        <v>0.64000000000000001</v>
      </c>
      <c r="I270" s="221"/>
      <c r="J270" s="222">
        <f>ROUND(I270*H270,2)</f>
        <v>0</v>
      </c>
      <c r="K270" s="218" t="s">
        <v>222</v>
      </c>
      <c r="L270" s="47"/>
      <c r="M270" s="223" t="s">
        <v>19</v>
      </c>
      <c r="N270" s="224" t="s">
        <v>43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223</v>
      </c>
      <c r="AT270" s="227" t="s">
        <v>218</v>
      </c>
      <c r="AU270" s="227" t="s">
        <v>81</v>
      </c>
      <c r="AY270" s="20" t="s">
        <v>215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223</v>
      </c>
      <c r="BM270" s="227" t="s">
        <v>949</v>
      </c>
    </row>
    <row r="271" s="2" customFormat="1">
      <c r="A271" s="41"/>
      <c r="B271" s="42"/>
      <c r="C271" s="43"/>
      <c r="D271" s="229" t="s">
        <v>224</v>
      </c>
      <c r="E271" s="43"/>
      <c r="F271" s="230" t="s">
        <v>312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224</v>
      </c>
      <c r="AU271" s="20" t="s">
        <v>81</v>
      </c>
    </row>
    <row r="272" s="13" customFormat="1">
      <c r="A272" s="13"/>
      <c r="B272" s="234"/>
      <c r="C272" s="235"/>
      <c r="D272" s="236" t="s">
        <v>226</v>
      </c>
      <c r="E272" s="237" t="s">
        <v>19</v>
      </c>
      <c r="F272" s="238" t="s">
        <v>1470</v>
      </c>
      <c r="G272" s="235"/>
      <c r="H272" s="237" t="s">
        <v>19</v>
      </c>
      <c r="I272" s="239"/>
      <c r="J272" s="235"/>
      <c r="K272" s="235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226</v>
      </c>
      <c r="AU272" s="244" t="s">
        <v>81</v>
      </c>
      <c r="AV272" s="13" t="s">
        <v>79</v>
      </c>
      <c r="AW272" s="13" t="s">
        <v>33</v>
      </c>
      <c r="AX272" s="13" t="s">
        <v>72</v>
      </c>
      <c r="AY272" s="244" t="s">
        <v>215</v>
      </c>
    </row>
    <row r="273" s="13" customFormat="1">
      <c r="A273" s="13"/>
      <c r="B273" s="234"/>
      <c r="C273" s="235"/>
      <c r="D273" s="236" t="s">
        <v>226</v>
      </c>
      <c r="E273" s="237" t="s">
        <v>19</v>
      </c>
      <c r="F273" s="238" t="s">
        <v>1424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226</v>
      </c>
      <c r="AU273" s="244" t="s">
        <v>81</v>
      </c>
      <c r="AV273" s="13" t="s">
        <v>79</v>
      </c>
      <c r="AW273" s="13" t="s">
        <v>33</v>
      </c>
      <c r="AX273" s="13" t="s">
        <v>72</v>
      </c>
      <c r="AY273" s="244" t="s">
        <v>215</v>
      </c>
    </row>
    <row r="274" s="14" customFormat="1">
      <c r="A274" s="14"/>
      <c r="B274" s="245"/>
      <c r="C274" s="246"/>
      <c r="D274" s="236" t="s">
        <v>226</v>
      </c>
      <c r="E274" s="247" t="s">
        <v>19</v>
      </c>
      <c r="F274" s="248" t="s">
        <v>1471</v>
      </c>
      <c r="G274" s="246"/>
      <c r="H274" s="249">
        <v>0.64000000000000001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226</v>
      </c>
      <c r="AU274" s="255" t="s">
        <v>81</v>
      </c>
      <c r="AV274" s="14" t="s">
        <v>81</v>
      </c>
      <c r="AW274" s="14" t="s">
        <v>33</v>
      </c>
      <c r="AX274" s="14" t="s">
        <v>72</v>
      </c>
      <c r="AY274" s="255" t="s">
        <v>215</v>
      </c>
    </row>
    <row r="275" s="15" customFormat="1">
      <c r="A275" s="15"/>
      <c r="B275" s="256"/>
      <c r="C275" s="257"/>
      <c r="D275" s="236" t="s">
        <v>226</v>
      </c>
      <c r="E275" s="258" t="s">
        <v>19</v>
      </c>
      <c r="F275" s="259" t="s">
        <v>233</v>
      </c>
      <c r="G275" s="257"/>
      <c r="H275" s="260">
        <v>0.64000000000000001</v>
      </c>
      <c r="I275" s="261"/>
      <c r="J275" s="257"/>
      <c r="K275" s="257"/>
      <c r="L275" s="262"/>
      <c r="M275" s="263"/>
      <c r="N275" s="264"/>
      <c r="O275" s="264"/>
      <c r="P275" s="264"/>
      <c r="Q275" s="264"/>
      <c r="R275" s="264"/>
      <c r="S275" s="264"/>
      <c r="T275" s="26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6" t="s">
        <v>226</v>
      </c>
      <c r="AU275" s="266" t="s">
        <v>81</v>
      </c>
      <c r="AV275" s="15" t="s">
        <v>223</v>
      </c>
      <c r="AW275" s="15" t="s">
        <v>33</v>
      </c>
      <c r="AX275" s="15" t="s">
        <v>79</v>
      </c>
      <c r="AY275" s="266" t="s">
        <v>215</v>
      </c>
    </row>
    <row r="276" s="2" customFormat="1" ht="66.75" customHeight="1">
      <c r="A276" s="41"/>
      <c r="B276" s="42"/>
      <c r="C276" s="216" t="s">
        <v>951</v>
      </c>
      <c r="D276" s="216" t="s">
        <v>218</v>
      </c>
      <c r="E276" s="217" t="s">
        <v>314</v>
      </c>
      <c r="F276" s="218" t="s">
        <v>315</v>
      </c>
      <c r="G276" s="219" t="s">
        <v>278</v>
      </c>
      <c r="H276" s="220">
        <v>0.64000000000000001</v>
      </c>
      <c r="I276" s="221"/>
      <c r="J276" s="222">
        <f>ROUND(I276*H276,2)</f>
        <v>0</v>
      </c>
      <c r="K276" s="218" t="s">
        <v>222</v>
      </c>
      <c r="L276" s="47"/>
      <c r="M276" s="223" t="s">
        <v>19</v>
      </c>
      <c r="N276" s="224" t="s">
        <v>43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223</v>
      </c>
      <c r="AT276" s="227" t="s">
        <v>218</v>
      </c>
      <c r="AU276" s="227" t="s">
        <v>81</v>
      </c>
      <c r="AY276" s="20" t="s">
        <v>215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223</v>
      </c>
      <c r="BM276" s="227" t="s">
        <v>952</v>
      </c>
    </row>
    <row r="277" s="2" customFormat="1">
      <c r="A277" s="41"/>
      <c r="B277" s="42"/>
      <c r="C277" s="43"/>
      <c r="D277" s="229" t="s">
        <v>224</v>
      </c>
      <c r="E277" s="43"/>
      <c r="F277" s="230" t="s">
        <v>317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224</v>
      </c>
      <c r="AU277" s="20" t="s">
        <v>81</v>
      </c>
    </row>
    <row r="278" s="13" customFormat="1">
      <c r="A278" s="13"/>
      <c r="B278" s="234"/>
      <c r="C278" s="235"/>
      <c r="D278" s="236" t="s">
        <v>226</v>
      </c>
      <c r="E278" s="237" t="s">
        <v>19</v>
      </c>
      <c r="F278" s="238" t="s">
        <v>1470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226</v>
      </c>
      <c r="AU278" s="244" t="s">
        <v>81</v>
      </c>
      <c r="AV278" s="13" t="s">
        <v>79</v>
      </c>
      <c r="AW278" s="13" t="s">
        <v>33</v>
      </c>
      <c r="AX278" s="13" t="s">
        <v>72</v>
      </c>
      <c r="AY278" s="244" t="s">
        <v>215</v>
      </c>
    </row>
    <row r="279" s="13" customFormat="1">
      <c r="A279" s="13"/>
      <c r="B279" s="234"/>
      <c r="C279" s="235"/>
      <c r="D279" s="236" t="s">
        <v>226</v>
      </c>
      <c r="E279" s="237" t="s">
        <v>19</v>
      </c>
      <c r="F279" s="238" t="s">
        <v>1424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226</v>
      </c>
      <c r="AU279" s="244" t="s">
        <v>81</v>
      </c>
      <c r="AV279" s="13" t="s">
        <v>79</v>
      </c>
      <c r="AW279" s="13" t="s">
        <v>33</v>
      </c>
      <c r="AX279" s="13" t="s">
        <v>72</v>
      </c>
      <c r="AY279" s="244" t="s">
        <v>215</v>
      </c>
    </row>
    <row r="280" s="14" customFormat="1">
      <c r="A280" s="14"/>
      <c r="B280" s="245"/>
      <c r="C280" s="246"/>
      <c r="D280" s="236" t="s">
        <v>226</v>
      </c>
      <c r="E280" s="247" t="s">
        <v>19</v>
      </c>
      <c r="F280" s="248" t="s">
        <v>1471</v>
      </c>
      <c r="G280" s="246"/>
      <c r="H280" s="249">
        <v>0.64000000000000001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226</v>
      </c>
      <c r="AU280" s="255" t="s">
        <v>81</v>
      </c>
      <c r="AV280" s="14" t="s">
        <v>81</v>
      </c>
      <c r="AW280" s="14" t="s">
        <v>33</v>
      </c>
      <c r="AX280" s="14" t="s">
        <v>72</v>
      </c>
      <c r="AY280" s="255" t="s">
        <v>215</v>
      </c>
    </row>
    <row r="281" s="15" customFormat="1">
      <c r="A281" s="15"/>
      <c r="B281" s="256"/>
      <c r="C281" s="257"/>
      <c r="D281" s="236" t="s">
        <v>226</v>
      </c>
      <c r="E281" s="258" t="s">
        <v>19</v>
      </c>
      <c r="F281" s="259" t="s">
        <v>233</v>
      </c>
      <c r="G281" s="257"/>
      <c r="H281" s="260">
        <v>0.64000000000000001</v>
      </c>
      <c r="I281" s="261"/>
      <c r="J281" s="257"/>
      <c r="K281" s="257"/>
      <c r="L281" s="262"/>
      <c r="M281" s="263"/>
      <c r="N281" s="264"/>
      <c r="O281" s="264"/>
      <c r="P281" s="264"/>
      <c r="Q281" s="264"/>
      <c r="R281" s="264"/>
      <c r="S281" s="264"/>
      <c r="T281" s="26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6" t="s">
        <v>226</v>
      </c>
      <c r="AU281" s="266" t="s">
        <v>81</v>
      </c>
      <c r="AV281" s="15" t="s">
        <v>223</v>
      </c>
      <c r="AW281" s="15" t="s">
        <v>33</v>
      </c>
      <c r="AX281" s="15" t="s">
        <v>79</v>
      </c>
      <c r="AY281" s="266" t="s">
        <v>215</v>
      </c>
    </row>
    <row r="282" s="2" customFormat="1" ht="37.8" customHeight="1">
      <c r="A282" s="41"/>
      <c r="B282" s="42"/>
      <c r="C282" s="216" t="s">
        <v>350</v>
      </c>
      <c r="D282" s="216" t="s">
        <v>218</v>
      </c>
      <c r="E282" s="217" t="s">
        <v>1432</v>
      </c>
      <c r="F282" s="218" t="s">
        <v>325</v>
      </c>
      <c r="G282" s="219" t="s">
        <v>278</v>
      </c>
      <c r="H282" s="220">
        <v>0.64000000000000001</v>
      </c>
      <c r="I282" s="221"/>
      <c r="J282" s="222">
        <f>ROUND(I282*H282,2)</f>
        <v>0</v>
      </c>
      <c r="K282" s="218" t="s">
        <v>222</v>
      </c>
      <c r="L282" s="47"/>
      <c r="M282" s="223" t="s">
        <v>19</v>
      </c>
      <c r="N282" s="224" t="s">
        <v>43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223</v>
      </c>
      <c r="AT282" s="227" t="s">
        <v>218</v>
      </c>
      <c r="AU282" s="227" t="s">
        <v>81</v>
      </c>
      <c r="AY282" s="20" t="s">
        <v>215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223</v>
      </c>
      <c r="BM282" s="227" t="s">
        <v>955</v>
      </c>
    </row>
    <row r="283" s="2" customFormat="1">
      <c r="A283" s="41"/>
      <c r="B283" s="42"/>
      <c r="C283" s="43"/>
      <c r="D283" s="229" t="s">
        <v>224</v>
      </c>
      <c r="E283" s="43"/>
      <c r="F283" s="230" t="s">
        <v>1433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224</v>
      </c>
      <c r="AU283" s="20" t="s">
        <v>81</v>
      </c>
    </row>
    <row r="284" s="13" customFormat="1">
      <c r="A284" s="13"/>
      <c r="B284" s="234"/>
      <c r="C284" s="235"/>
      <c r="D284" s="236" t="s">
        <v>226</v>
      </c>
      <c r="E284" s="237" t="s">
        <v>19</v>
      </c>
      <c r="F284" s="238" t="s">
        <v>1470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226</v>
      </c>
      <c r="AU284" s="244" t="s">
        <v>81</v>
      </c>
      <c r="AV284" s="13" t="s">
        <v>79</v>
      </c>
      <c r="AW284" s="13" t="s">
        <v>33</v>
      </c>
      <c r="AX284" s="13" t="s">
        <v>72</v>
      </c>
      <c r="AY284" s="244" t="s">
        <v>215</v>
      </c>
    </row>
    <row r="285" s="13" customFormat="1">
      <c r="A285" s="13"/>
      <c r="B285" s="234"/>
      <c r="C285" s="235"/>
      <c r="D285" s="236" t="s">
        <v>226</v>
      </c>
      <c r="E285" s="237" t="s">
        <v>19</v>
      </c>
      <c r="F285" s="238" t="s">
        <v>1424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226</v>
      </c>
      <c r="AU285" s="244" t="s">
        <v>81</v>
      </c>
      <c r="AV285" s="13" t="s">
        <v>79</v>
      </c>
      <c r="AW285" s="13" t="s">
        <v>33</v>
      </c>
      <c r="AX285" s="13" t="s">
        <v>72</v>
      </c>
      <c r="AY285" s="244" t="s">
        <v>215</v>
      </c>
    </row>
    <row r="286" s="14" customFormat="1">
      <c r="A286" s="14"/>
      <c r="B286" s="245"/>
      <c r="C286" s="246"/>
      <c r="D286" s="236" t="s">
        <v>226</v>
      </c>
      <c r="E286" s="247" t="s">
        <v>19</v>
      </c>
      <c r="F286" s="248" t="s">
        <v>1471</v>
      </c>
      <c r="G286" s="246"/>
      <c r="H286" s="249">
        <v>0.64000000000000001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226</v>
      </c>
      <c r="AU286" s="255" t="s">
        <v>81</v>
      </c>
      <c r="AV286" s="14" t="s">
        <v>81</v>
      </c>
      <c r="AW286" s="14" t="s">
        <v>33</v>
      </c>
      <c r="AX286" s="14" t="s">
        <v>72</v>
      </c>
      <c r="AY286" s="255" t="s">
        <v>215</v>
      </c>
    </row>
    <row r="287" s="15" customFormat="1">
      <c r="A287" s="15"/>
      <c r="B287" s="256"/>
      <c r="C287" s="257"/>
      <c r="D287" s="236" t="s">
        <v>226</v>
      </c>
      <c r="E287" s="258" t="s">
        <v>19</v>
      </c>
      <c r="F287" s="259" t="s">
        <v>233</v>
      </c>
      <c r="G287" s="257"/>
      <c r="H287" s="260">
        <v>0.64000000000000001</v>
      </c>
      <c r="I287" s="261"/>
      <c r="J287" s="257"/>
      <c r="K287" s="257"/>
      <c r="L287" s="262"/>
      <c r="M287" s="263"/>
      <c r="N287" s="264"/>
      <c r="O287" s="264"/>
      <c r="P287" s="264"/>
      <c r="Q287" s="264"/>
      <c r="R287" s="264"/>
      <c r="S287" s="264"/>
      <c r="T287" s="26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6" t="s">
        <v>226</v>
      </c>
      <c r="AU287" s="266" t="s">
        <v>81</v>
      </c>
      <c r="AV287" s="15" t="s">
        <v>223</v>
      </c>
      <c r="AW287" s="15" t="s">
        <v>33</v>
      </c>
      <c r="AX287" s="15" t="s">
        <v>79</v>
      </c>
      <c r="AY287" s="266" t="s">
        <v>215</v>
      </c>
    </row>
    <row r="288" s="2" customFormat="1" ht="44.25" customHeight="1">
      <c r="A288" s="41"/>
      <c r="B288" s="42"/>
      <c r="C288" s="216" t="s">
        <v>470</v>
      </c>
      <c r="D288" s="216" t="s">
        <v>218</v>
      </c>
      <c r="E288" s="217" t="s">
        <v>897</v>
      </c>
      <c r="F288" s="218" t="s">
        <v>384</v>
      </c>
      <c r="G288" s="219" t="s">
        <v>331</v>
      </c>
      <c r="H288" s="220">
        <v>1.024</v>
      </c>
      <c r="I288" s="221"/>
      <c r="J288" s="222">
        <f>ROUND(I288*H288,2)</f>
        <v>0</v>
      </c>
      <c r="K288" s="218" t="s">
        <v>222</v>
      </c>
      <c r="L288" s="47"/>
      <c r="M288" s="223" t="s">
        <v>19</v>
      </c>
      <c r="N288" s="224" t="s">
        <v>43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223</v>
      </c>
      <c r="AT288" s="227" t="s">
        <v>218</v>
      </c>
      <c r="AU288" s="227" t="s">
        <v>81</v>
      </c>
      <c r="AY288" s="20" t="s">
        <v>215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223</v>
      </c>
      <c r="BM288" s="227" t="s">
        <v>471</v>
      </c>
    </row>
    <row r="289" s="2" customFormat="1">
      <c r="A289" s="41"/>
      <c r="B289" s="42"/>
      <c r="C289" s="43"/>
      <c r="D289" s="229" t="s">
        <v>224</v>
      </c>
      <c r="E289" s="43"/>
      <c r="F289" s="230" t="s">
        <v>898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224</v>
      </c>
      <c r="AU289" s="20" t="s">
        <v>81</v>
      </c>
    </row>
    <row r="290" s="13" customFormat="1">
      <c r="A290" s="13"/>
      <c r="B290" s="234"/>
      <c r="C290" s="235"/>
      <c r="D290" s="236" t="s">
        <v>226</v>
      </c>
      <c r="E290" s="237" t="s">
        <v>19</v>
      </c>
      <c r="F290" s="238" t="s">
        <v>1470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226</v>
      </c>
      <c r="AU290" s="244" t="s">
        <v>81</v>
      </c>
      <c r="AV290" s="13" t="s">
        <v>79</v>
      </c>
      <c r="AW290" s="13" t="s">
        <v>33</v>
      </c>
      <c r="AX290" s="13" t="s">
        <v>72</v>
      </c>
      <c r="AY290" s="244" t="s">
        <v>215</v>
      </c>
    </row>
    <row r="291" s="13" customFormat="1">
      <c r="A291" s="13"/>
      <c r="B291" s="234"/>
      <c r="C291" s="235"/>
      <c r="D291" s="236" t="s">
        <v>226</v>
      </c>
      <c r="E291" s="237" t="s">
        <v>19</v>
      </c>
      <c r="F291" s="238" t="s">
        <v>1424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226</v>
      </c>
      <c r="AU291" s="244" t="s">
        <v>81</v>
      </c>
      <c r="AV291" s="13" t="s">
        <v>79</v>
      </c>
      <c r="AW291" s="13" t="s">
        <v>33</v>
      </c>
      <c r="AX291" s="13" t="s">
        <v>72</v>
      </c>
      <c r="AY291" s="244" t="s">
        <v>215</v>
      </c>
    </row>
    <row r="292" s="14" customFormat="1">
      <c r="A292" s="14"/>
      <c r="B292" s="245"/>
      <c r="C292" s="246"/>
      <c r="D292" s="236" t="s">
        <v>226</v>
      </c>
      <c r="E292" s="247" t="s">
        <v>19</v>
      </c>
      <c r="F292" s="248" t="s">
        <v>1472</v>
      </c>
      <c r="G292" s="246"/>
      <c r="H292" s="249">
        <v>1.024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226</v>
      </c>
      <c r="AU292" s="255" t="s">
        <v>81</v>
      </c>
      <c r="AV292" s="14" t="s">
        <v>81</v>
      </c>
      <c r="AW292" s="14" t="s">
        <v>33</v>
      </c>
      <c r="AX292" s="14" t="s">
        <v>72</v>
      </c>
      <c r="AY292" s="255" t="s">
        <v>215</v>
      </c>
    </row>
    <row r="293" s="15" customFormat="1">
      <c r="A293" s="15"/>
      <c r="B293" s="256"/>
      <c r="C293" s="257"/>
      <c r="D293" s="236" t="s">
        <v>226</v>
      </c>
      <c r="E293" s="258" t="s">
        <v>19</v>
      </c>
      <c r="F293" s="259" t="s">
        <v>233</v>
      </c>
      <c r="G293" s="257"/>
      <c r="H293" s="260">
        <v>1.024</v>
      </c>
      <c r="I293" s="261"/>
      <c r="J293" s="257"/>
      <c r="K293" s="257"/>
      <c r="L293" s="262"/>
      <c r="M293" s="263"/>
      <c r="N293" s="264"/>
      <c r="O293" s="264"/>
      <c r="P293" s="264"/>
      <c r="Q293" s="264"/>
      <c r="R293" s="264"/>
      <c r="S293" s="264"/>
      <c r="T293" s="26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66" t="s">
        <v>226</v>
      </c>
      <c r="AU293" s="266" t="s">
        <v>81</v>
      </c>
      <c r="AV293" s="15" t="s">
        <v>223</v>
      </c>
      <c r="AW293" s="15" t="s">
        <v>33</v>
      </c>
      <c r="AX293" s="15" t="s">
        <v>79</v>
      </c>
      <c r="AY293" s="266" t="s">
        <v>215</v>
      </c>
    </row>
    <row r="294" s="2" customFormat="1" ht="37.8" customHeight="1">
      <c r="A294" s="41"/>
      <c r="B294" s="42"/>
      <c r="C294" s="216" t="s">
        <v>354</v>
      </c>
      <c r="D294" s="216" t="s">
        <v>218</v>
      </c>
      <c r="E294" s="217" t="s">
        <v>397</v>
      </c>
      <c r="F294" s="218" t="s">
        <v>398</v>
      </c>
      <c r="G294" s="219" t="s">
        <v>221</v>
      </c>
      <c r="H294" s="220">
        <v>2</v>
      </c>
      <c r="I294" s="221"/>
      <c r="J294" s="222">
        <f>ROUND(I294*H294,2)</f>
        <v>0</v>
      </c>
      <c r="K294" s="218" t="s">
        <v>222</v>
      </c>
      <c r="L294" s="47"/>
      <c r="M294" s="223" t="s">
        <v>19</v>
      </c>
      <c r="N294" s="224" t="s">
        <v>43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223</v>
      </c>
      <c r="AT294" s="227" t="s">
        <v>218</v>
      </c>
      <c r="AU294" s="227" t="s">
        <v>81</v>
      </c>
      <c r="AY294" s="20" t="s">
        <v>215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223</v>
      </c>
      <c r="BM294" s="227" t="s">
        <v>478</v>
      </c>
    </row>
    <row r="295" s="2" customFormat="1">
      <c r="A295" s="41"/>
      <c r="B295" s="42"/>
      <c r="C295" s="43"/>
      <c r="D295" s="229" t="s">
        <v>224</v>
      </c>
      <c r="E295" s="43"/>
      <c r="F295" s="230" t="s">
        <v>399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224</v>
      </c>
      <c r="AU295" s="20" t="s">
        <v>81</v>
      </c>
    </row>
    <row r="296" s="13" customFormat="1">
      <c r="A296" s="13"/>
      <c r="B296" s="234"/>
      <c r="C296" s="235"/>
      <c r="D296" s="236" t="s">
        <v>226</v>
      </c>
      <c r="E296" s="237" t="s">
        <v>19</v>
      </c>
      <c r="F296" s="238" t="s">
        <v>1470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226</v>
      </c>
      <c r="AU296" s="244" t="s">
        <v>81</v>
      </c>
      <c r="AV296" s="13" t="s">
        <v>79</v>
      </c>
      <c r="AW296" s="13" t="s">
        <v>33</v>
      </c>
      <c r="AX296" s="13" t="s">
        <v>72</v>
      </c>
      <c r="AY296" s="244" t="s">
        <v>215</v>
      </c>
    </row>
    <row r="297" s="13" customFormat="1">
      <c r="A297" s="13"/>
      <c r="B297" s="234"/>
      <c r="C297" s="235"/>
      <c r="D297" s="236" t="s">
        <v>226</v>
      </c>
      <c r="E297" s="237" t="s">
        <v>19</v>
      </c>
      <c r="F297" s="238" t="s">
        <v>1435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226</v>
      </c>
      <c r="AU297" s="244" t="s">
        <v>81</v>
      </c>
      <c r="AV297" s="13" t="s">
        <v>79</v>
      </c>
      <c r="AW297" s="13" t="s">
        <v>33</v>
      </c>
      <c r="AX297" s="13" t="s">
        <v>72</v>
      </c>
      <c r="AY297" s="244" t="s">
        <v>215</v>
      </c>
    </row>
    <row r="298" s="14" customFormat="1">
      <c r="A298" s="14"/>
      <c r="B298" s="245"/>
      <c r="C298" s="246"/>
      <c r="D298" s="236" t="s">
        <v>226</v>
      </c>
      <c r="E298" s="247" t="s">
        <v>19</v>
      </c>
      <c r="F298" s="248" t="s">
        <v>1473</v>
      </c>
      <c r="G298" s="246"/>
      <c r="H298" s="249">
        <v>2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226</v>
      </c>
      <c r="AU298" s="255" t="s">
        <v>81</v>
      </c>
      <c r="AV298" s="14" t="s">
        <v>81</v>
      </c>
      <c r="AW298" s="14" t="s">
        <v>33</v>
      </c>
      <c r="AX298" s="14" t="s">
        <v>72</v>
      </c>
      <c r="AY298" s="255" t="s">
        <v>215</v>
      </c>
    </row>
    <row r="299" s="15" customFormat="1">
      <c r="A299" s="15"/>
      <c r="B299" s="256"/>
      <c r="C299" s="257"/>
      <c r="D299" s="236" t="s">
        <v>226</v>
      </c>
      <c r="E299" s="258" t="s">
        <v>19</v>
      </c>
      <c r="F299" s="259" t="s">
        <v>233</v>
      </c>
      <c r="G299" s="257"/>
      <c r="H299" s="260">
        <v>2</v>
      </c>
      <c r="I299" s="261"/>
      <c r="J299" s="257"/>
      <c r="K299" s="257"/>
      <c r="L299" s="262"/>
      <c r="M299" s="263"/>
      <c r="N299" s="264"/>
      <c r="O299" s="264"/>
      <c r="P299" s="264"/>
      <c r="Q299" s="264"/>
      <c r="R299" s="264"/>
      <c r="S299" s="264"/>
      <c r="T299" s="26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6" t="s">
        <v>226</v>
      </c>
      <c r="AU299" s="266" t="s">
        <v>81</v>
      </c>
      <c r="AV299" s="15" t="s">
        <v>223</v>
      </c>
      <c r="AW299" s="15" t="s">
        <v>33</v>
      </c>
      <c r="AX299" s="15" t="s">
        <v>79</v>
      </c>
      <c r="AY299" s="266" t="s">
        <v>215</v>
      </c>
    </row>
    <row r="300" s="2" customFormat="1" ht="24.15" customHeight="1">
      <c r="A300" s="41"/>
      <c r="B300" s="42"/>
      <c r="C300" s="216" t="s">
        <v>481</v>
      </c>
      <c r="D300" s="216" t="s">
        <v>218</v>
      </c>
      <c r="E300" s="217" t="s">
        <v>1437</v>
      </c>
      <c r="F300" s="218" t="s">
        <v>1438</v>
      </c>
      <c r="G300" s="219" t="s">
        <v>278</v>
      </c>
      <c r="H300" s="220">
        <v>0.14000000000000001</v>
      </c>
      <c r="I300" s="221"/>
      <c r="J300" s="222">
        <f>ROUND(I300*H300,2)</f>
        <v>0</v>
      </c>
      <c r="K300" s="218" t="s">
        <v>222</v>
      </c>
      <c r="L300" s="47"/>
      <c r="M300" s="223" t="s">
        <v>19</v>
      </c>
      <c r="N300" s="224" t="s">
        <v>43</v>
      </c>
      <c r="O300" s="87"/>
      <c r="P300" s="225">
        <f>O300*H300</f>
        <v>0</v>
      </c>
      <c r="Q300" s="225">
        <v>1.98</v>
      </c>
      <c r="R300" s="225">
        <f>Q300*H300</f>
        <v>0.2772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223</v>
      </c>
      <c r="AT300" s="227" t="s">
        <v>218</v>
      </c>
      <c r="AU300" s="227" t="s">
        <v>81</v>
      </c>
      <c r="AY300" s="20" t="s">
        <v>215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223</v>
      </c>
      <c r="BM300" s="227" t="s">
        <v>484</v>
      </c>
    </row>
    <row r="301" s="2" customFormat="1">
      <c r="A301" s="41"/>
      <c r="B301" s="42"/>
      <c r="C301" s="43"/>
      <c r="D301" s="229" t="s">
        <v>224</v>
      </c>
      <c r="E301" s="43"/>
      <c r="F301" s="230" t="s">
        <v>1439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224</v>
      </c>
      <c r="AU301" s="20" t="s">
        <v>81</v>
      </c>
    </row>
    <row r="302" s="13" customFormat="1">
      <c r="A302" s="13"/>
      <c r="B302" s="234"/>
      <c r="C302" s="235"/>
      <c r="D302" s="236" t="s">
        <v>226</v>
      </c>
      <c r="E302" s="237" t="s">
        <v>19</v>
      </c>
      <c r="F302" s="238" t="s">
        <v>1470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226</v>
      </c>
      <c r="AU302" s="244" t="s">
        <v>81</v>
      </c>
      <c r="AV302" s="13" t="s">
        <v>79</v>
      </c>
      <c r="AW302" s="13" t="s">
        <v>33</v>
      </c>
      <c r="AX302" s="13" t="s">
        <v>72</v>
      </c>
      <c r="AY302" s="244" t="s">
        <v>215</v>
      </c>
    </row>
    <row r="303" s="13" customFormat="1">
      <c r="A303" s="13"/>
      <c r="B303" s="234"/>
      <c r="C303" s="235"/>
      <c r="D303" s="236" t="s">
        <v>226</v>
      </c>
      <c r="E303" s="237" t="s">
        <v>19</v>
      </c>
      <c r="F303" s="238" t="s">
        <v>1474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226</v>
      </c>
      <c r="AU303" s="244" t="s">
        <v>81</v>
      </c>
      <c r="AV303" s="13" t="s">
        <v>79</v>
      </c>
      <c r="AW303" s="13" t="s">
        <v>33</v>
      </c>
      <c r="AX303" s="13" t="s">
        <v>72</v>
      </c>
      <c r="AY303" s="244" t="s">
        <v>215</v>
      </c>
    </row>
    <row r="304" s="14" customFormat="1">
      <c r="A304" s="14"/>
      <c r="B304" s="245"/>
      <c r="C304" s="246"/>
      <c r="D304" s="236" t="s">
        <v>226</v>
      </c>
      <c r="E304" s="247" t="s">
        <v>19</v>
      </c>
      <c r="F304" s="248" t="s">
        <v>1475</v>
      </c>
      <c r="G304" s="246"/>
      <c r="H304" s="249">
        <v>0.14000000000000001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226</v>
      </c>
      <c r="AU304" s="255" t="s">
        <v>81</v>
      </c>
      <c r="AV304" s="14" t="s">
        <v>81</v>
      </c>
      <c r="AW304" s="14" t="s">
        <v>33</v>
      </c>
      <c r="AX304" s="14" t="s">
        <v>72</v>
      </c>
      <c r="AY304" s="255" t="s">
        <v>215</v>
      </c>
    </row>
    <row r="305" s="15" customFormat="1">
      <c r="A305" s="15"/>
      <c r="B305" s="256"/>
      <c r="C305" s="257"/>
      <c r="D305" s="236" t="s">
        <v>226</v>
      </c>
      <c r="E305" s="258" t="s">
        <v>19</v>
      </c>
      <c r="F305" s="259" t="s">
        <v>233</v>
      </c>
      <c r="G305" s="257"/>
      <c r="H305" s="260">
        <v>0.14000000000000001</v>
      </c>
      <c r="I305" s="261"/>
      <c r="J305" s="257"/>
      <c r="K305" s="257"/>
      <c r="L305" s="262"/>
      <c r="M305" s="263"/>
      <c r="N305" s="264"/>
      <c r="O305" s="264"/>
      <c r="P305" s="264"/>
      <c r="Q305" s="264"/>
      <c r="R305" s="264"/>
      <c r="S305" s="264"/>
      <c r="T305" s="26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6" t="s">
        <v>226</v>
      </c>
      <c r="AU305" s="266" t="s">
        <v>81</v>
      </c>
      <c r="AV305" s="15" t="s">
        <v>223</v>
      </c>
      <c r="AW305" s="15" t="s">
        <v>33</v>
      </c>
      <c r="AX305" s="15" t="s">
        <v>79</v>
      </c>
      <c r="AY305" s="266" t="s">
        <v>215</v>
      </c>
    </row>
    <row r="306" s="2" customFormat="1" ht="24.15" customHeight="1">
      <c r="A306" s="41"/>
      <c r="B306" s="42"/>
      <c r="C306" s="216" t="s">
        <v>487</v>
      </c>
      <c r="D306" s="216" t="s">
        <v>218</v>
      </c>
      <c r="E306" s="217" t="s">
        <v>1442</v>
      </c>
      <c r="F306" s="218" t="s">
        <v>1443</v>
      </c>
      <c r="G306" s="219" t="s">
        <v>278</v>
      </c>
      <c r="H306" s="220">
        <v>0.5</v>
      </c>
      <c r="I306" s="221"/>
      <c r="J306" s="222">
        <f>ROUND(I306*H306,2)</f>
        <v>0</v>
      </c>
      <c r="K306" s="218" t="s">
        <v>222</v>
      </c>
      <c r="L306" s="47"/>
      <c r="M306" s="223" t="s">
        <v>19</v>
      </c>
      <c r="N306" s="224" t="s">
        <v>43</v>
      </c>
      <c r="O306" s="87"/>
      <c r="P306" s="225">
        <f>O306*H306</f>
        <v>0</v>
      </c>
      <c r="Q306" s="225">
        <v>2.3010199999999998</v>
      </c>
      <c r="R306" s="225">
        <f>Q306*H306</f>
        <v>1.1505099999999999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223</v>
      </c>
      <c r="AT306" s="227" t="s">
        <v>218</v>
      </c>
      <c r="AU306" s="227" t="s">
        <v>81</v>
      </c>
      <c r="AY306" s="20" t="s">
        <v>215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223</v>
      </c>
      <c r="BM306" s="227" t="s">
        <v>490</v>
      </c>
    </row>
    <row r="307" s="2" customFormat="1">
      <c r="A307" s="41"/>
      <c r="B307" s="42"/>
      <c r="C307" s="43"/>
      <c r="D307" s="229" t="s">
        <v>224</v>
      </c>
      <c r="E307" s="43"/>
      <c r="F307" s="230" t="s">
        <v>1444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224</v>
      </c>
      <c r="AU307" s="20" t="s">
        <v>81</v>
      </c>
    </row>
    <row r="308" s="13" customFormat="1">
      <c r="A308" s="13"/>
      <c r="B308" s="234"/>
      <c r="C308" s="235"/>
      <c r="D308" s="236" t="s">
        <v>226</v>
      </c>
      <c r="E308" s="237" t="s">
        <v>19</v>
      </c>
      <c r="F308" s="238" t="s">
        <v>1470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226</v>
      </c>
      <c r="AU308" s="244" t="s">
        <v>81</v>
      </c>
      <c r="AV308" s="13" t="s">
        <v>79</v>
      </c>
      <c r="AW308" s="13" t="s">
        <v>33</v>
      </c>
      <c r="AX308" s="13" t="s">
        <v>72</v>
      </c>
      <c r="AY308" s="244" t="s">
        <v>215</v>
      </c>
    </row>
    <row r="309" s="13" customFormat="1">
      <c r="A309" s="13"/>
      <c r="B309" s="234"/>
      <c r="C309" s="235"/>
      <c r="D309" s="236" t="s">
        <v>226</v>
      </c>
      <c r="E309" s="237" t="s">
        <v>19</v>
      </c>
      <c r="F309" s="238" t="s">
        <v>1476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226</v>
      </c>
      <c r="AU309" s="244" t="s">
        <v>81</v>
      </c>
      <c r="AV309" s="13" t="s">
        <v>79</v>
      </c>
      <c r="AW309" s="13" t="s">
        <v>33</v>
      </c>
      <c r="AX309" s="13" t="s">
        <v>72</v>
      </c>
      <c r="AY309" s="244" t="s">
        <v>215</v>
      </c>
    </row>
    <row r="310" s="14" customFormat="1">
      <c r="A310" s="14"/>
      <c r="B310" s="245"/>
      <c r="C310" s="246"/>
      <c r="D310" s="236" t="s">
        <v>226</v>
      </c>
      <c r="E310" s="247" t="s">
        <v>19</v>
      </c>
      <c r="F310" s="248" t="s">
        <v>1477</v>
      </c>
      <c r="G310" s="246"/>
      <c r="H310" s="249">
        <v>0.5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226</v>
      </c>
      <c r="AU310" s="255" t="s">
        <v>81</v>
      </c>
      <c r="AV310" s="14" t="s">
        <v>81</v>
      </c>
      <c r="AW310" s="14" t="s">
        <v>33</v>
      </c>
      <c r="AX310" s="14" t="s">
        <v>72</v>
      </c>
      <c r="AY310" s="255" t="s">
        <v>215</v>
      </c>
    </row>
    <row r="311" s="15" customFormat="1">
      <c r="A311" s="15"/>
      <c r="B311" s="256"/>
      <c r="C311" s="257"/>
      <c r="D311" s="236" t="s">
        <v>226</v>
      </c>
      <c r="E311" s="258" t="s">
        <v>19</v>
      </c>
      <c r="F311" s="259" t="s">
        <v>233</v>
      </c>
      <c r="G311" s="257"/>
      <c r="H311" s="260">
        <v>0.5</v>
      </c>
      <c r="I311" s="261"/>
      <c r="J311" s="257"/>
      <c r="K311" s="257"/>
      <c r="L311" s="262"/>
      <c r="M311" s="263"/>
      <c r="N311" s="264"/>
      <c r="O311" s="264"/>
      <c r="P311" s="264"/>
      <c r="Q311" s="264"/>
      <c r="R311" s="264"/>
      <c r="S311" s="264"/>
      <c r="T311" s="26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6" t="s">
        <v>226</v>
      </c>
      <c r="AU311" s="266" t="s">
        <v>81</v>
      </c>
      <c r="AV311" s="15" t="s">
        <v>223</v>
      </c>
      <c r="AW311" s="15" t="s">
        <v>33</v>
      </c>
      <c r="AX311" s="15" t="s">
        <v>79</v>
      </c>
      <c r="AY311" s="266" t="s">
        <v>215</v>
      </c>
    </row>
    <row r="312" s="2" customFormat="1" ht="16.5" customHeight="1">
      <c r="A312" s="41"/>
      <c r="B312" s="42"/>
      <c r="C312" s="216" t="s">
        <v>493</v>
      </c>
      <c r="D312" s="216" t="s">
        <v>218</v>
      </c>
      <c r="E312" s="217" t="s">
        <v>1447</v>
      </c>
      <c r="F312" s="218" t="s">
        <v>1448</v>
      </c>
      <c r="G312" s="219" t="s">
        <v>221</v>
      </c>
      <c r="H312" s="220">
        <v>4</v>
      </c>
      <c r="I312" s="221"/>
      <c r="J312" s="222">
        <f>ROUND(I312*H312,2)</f>
        <v>0</v>
      </c>
      <c r="K312" s="218" t="s">
        <v>222</v>
      </c>
      <c r="L312" s="47"/>
      <c r="M312" s="223" t="s">
        <v>19</v>
      </c>
      <c r="N312" s="224" t="s">
        <v>43</v>
      </c>
      <c r="O312" s="87"/>
      <c r="P312" s="225">
        <f>O312*H312</f>
        <v>0</v>
      </c>
      <c r="Q312" s="225">
        <v>0.00264</v>
      </c>
      <c r="R312" s="225">
        <f>Q312*H312</f>
        <v>0.01056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223</v>
      </c>
      <c r="AT312" s="227" t="s">
        <v>218</v>
      </c>
      <c r="AU312" s="227" t="s">
        <v>81</v>
      </c>
      <c r="AY312" s="20" t="s">
        <v>215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223</v>
      </c>
      <c r="BM312" s="227" t="s">
        <v>496</v>
      </c>
    </row>
    <row r="313" s="2" customFormat="1">
      <c r="A313" s="41"/>
      <c r="B313" s="42"/>
      <c r="C313" s="43"/>
      <c r="D313" s="229" t="s">
        <v>224</v>
      </c>
      <c r="E313" s="43"/>
      <c r="F313" s="230" t="s">
        <v>1449</v>
      </c>
      <c r="G313" s="43"/>
      <c r="H313" s="43"/>
      <c r="I313" s="231"/>
      <c r="J313" s="43"/>
      <c r="K313" s="43"/>
      <c r="L313" s="47"/>
      <c r="M313" s="232"/>
      <c r="N313" s="233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224</v>
      </c>
      <c r="AU313" s="20" t="s">
        <v>81</v>
      </c>
    </row>
    <row r="314" s="13" customFormat="1">
      <c r="A314" s="13"/>
      <c r="B314" s="234"/>
      <c r="C314" s="235"/>
      <c r="D314" s="236" t="s">
        <v>226</v>
      </c>
      <c r="E314" s="237" t="s">
        <v>19</v>
      </c>
      <c r="F314" s="238" t="s">
        <v>1470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226</v>
      </c>
      <c r="AU314" s="244" t="s">
        <v>81</v>
      </c>
      <c r="AV314" s="13" t="s">
        <v>79</v>
      </c>
      <c r="AW314" s="13" t="s">
        <v>33</v>
      </c>
      <c r="AX314" s="13" t="s">
        <v>72</v>
      </c>
      <c r="AY314" s="244" t="s">
        <v>215</v>
      </c>
    </row>
    <row r="315" s="13" customFormat="1">
      <c r="A315" s="13"/>
      <c r="B315" s="234"/>
      <c r="C315" s="235"/>
      <c r="D315" s="236" t="s">
        <v>226</v>
      </c>
      <c r="E315" s="237" t="s">
        <v>19</v>
      </c>
      <c r="F315" s="238" t="s">
        <v>1450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226</v>
      </c>
      <c r="AU315" s="244" t="s">
        <v>81</v>
      </c>
      <c r="AV315" s="13" t="s">
        <v>79</v>
      </c>
      <c r="AW315" s="13" t="s">
        <v>33</v>
      </c>
      <c r="AX315" s="13" t="s">
        <v>72</v>
      </c>
      <c r="AY315" s="244" t="s">
        <v>215</v>
      </c>
    </row>
    <row r="316" s="14" customFormat="1">
      <c r="A316" s="14"/>
      <c r="B316" s="245"/>
      <c r="C316" s="246"/>
      <c r="D316" s="236" t="s">
        <v>226</v>
      </c>
      <c r="E316" s="247" t="s">
        <v>19</v>
      </c>
      <c r="F316" s="248" t="s">
        <v>1478</v>
      </c>
      <c r="G316" s="246"/>
      <c r="H316" s="249">
        <v>4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226</v>
      </c>
      <c r="AU316" s="255" t="s">
        <v>81</v>
      </c>
      <c r="AV316" s="14" t="s">
        <v>81</v>
      </c>
      <c r="AW316" s="14" t="s">
        <v>33</v>
      </c>
      <c r="AX316" s="14" t="s">
        <v>72</v>
      </c>
      <c r="AY316" s="255" t="s">
        <v>215</v>
      </c>
    </row>
    <row r="317" s="15" customFormat="1">
      <c r="A317" s="15"/>
      <c r="B317" s="256"/>
      <c r="C317" s="257"/>
      <c r="D317" s="236" t="s">
        <v>226</v>
      </c>
      <c r="E317" s="258" t="s">
        <v>19</v>
      </c>
      <c r="F317" s="259" t="s">
        <v>233</v>
      </c>
      <c r="G317" s="257"/>
      <c r="H317" s="260">
        <v>4</v>
      </c>
      <c r="I317" s="261"/>
      <c r="J317" s="257"/>
      <c r="K317" s="257"/>
      <c r="L317" s="262"/>
      <c r="M317" s="263"/>
      <c r="N317" s="264"/>
      <c r="O317" s="264"/>
      <c r="P317" s="264"/>
      <c r="Q317" s="264"/>
      <c r="R317" s="264"/>
      <c r="S317" s="264"/>
      <c r="T317" s="26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6" t="s">
        <v>226</v>
      </c>
      <c r="AU317" s="266" t="s">
        <v>81</v>
      </c>
      <c r="AV317" s="15" t="s">
        <v>223</v>
      </c>
      <c r="AW317" s="15" t="s">
        <v>33</v>
      </c>
      <c r="AX317" s="15" t="s">
        <v>79</v>
      </c>
      <c r="AY317" s="266" t="s">
        <v>215</v>
      </c>
    </row>
    <row r="318" s="2" customFormat="1" ht="16.5" customHeight="1">
      <c r="A318" s="41"/>
      <c r="B318" s="42"/>
      <c r="C318" s="216" t="s">
        <v>498</v>
      </c>
      <c r="D318" s="216" t="s">
        <v>218</v>
      </c>
      <c r="E318" s="217" t="s">
        <v>1452</v>
      </c>
      <c r="F318" s="218" t="s">
        <v>1453</v>
      </c>
      <c r="G318" s="219" t="s">
        <v>221</v>
      </c>
      <c r="H318" s="220">
        <v>4</v>
      </c>
      <c r="I318" s="221"/>
      <c r="J318" s="222">
        <f>ROUND(I318*H318,2)</f>
        <v>0</v>
      </c>
      <c r="K318" s="218" t="s">
        <v>222</v>
      </c>
      <c r="L318" s="47"/>
      <c r="M318" s="223" t="s">
        <v>19</v>
      </c>
      <c r="N318" s="224" t="s">
        <v>43</v>
      </c>
      <c r="O318" s="87"/>
      <c r="P318" s="225">
        <f>O318*H318</f>
        <v>0</v>
      </c>
      <c r="Q318" s="225">
        <v>0</v>
      </c>
      <c r="R318" s="225">
        <f>Q318*H318</f>
        <v>0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223</v>
      </c>
      <c r="AT318" s="227" t="s">
        <v>218</v>
      </c>
      <c r="AU318" s="227" t="s">
        <v>81</v>
      </c>
      <c r="AY318" s="20" t="s">
        <v>215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223</v>
      </c>
      <c r="BM318" s="227" t="s">
        <v>501</v>
      </c>
    </row>
    <row r="319" s="2" customFormat="1">
      <c r="A319" s="41"/>
      <c r="B319" s="42"/>
      <c r="C319" s="43"/>
      <c r="D319" s="229" t="s">
        <v>224</v>
      </c>
      <c r="E319" s="43"/>
      <c r="F319" s="230" t="s">
        <v>1454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224</v>
      </c>
      <c r="AU319" s="20" t="s">
        <v>81</v>
      </c>
    </row>
    <row r="320" s="13" customFormat="1">
      <c r="A320" s="13"/>
      <c r="B320" s="234"/>
      <c r="C320" s="235"/>
      <c r="D320" s="236" t="s">
        <v>226</v>
      </c>
      <c r="E320" s="237" t="s">
        <v>19</v>
      </c>
      <c r="F320" s="238" t="s">
        <v>1470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226</v>
      </c>
      <c r="AU320" s="244" t="s">
        <v>81</v>
      </c>
      <c r="AV320" s="13" t="s">
        <v>79</v>
      </c>
      <c r="AW320" s="13" t="s">
        <v>33</v>
      </c>
      <c r="AX320" s="13" t="s">
        <v>72</v>
      </c>
      <c r="AY320" s="244" t="s">
        <v>215</v>
      </c>
    </row>
    <row r="321" s="13" customFormat="1">
      <c r="A321" s="13"/>
      <c r="B321" s="234"/>
      <c r="C321" s="235"/>
      <c r="D321" s="236" t="s">
        <v>226</v>
      </c>
      <c r="E321" s="237" t="s">
        <v>19</v>
      </c>
      <c r="F321" s="238" t="s">
        <v>1450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226</v>
      </c>
      <c r="AU321" s="244" t="s">
        <v>81</v>
      </c>
      <c r="AV321" s="13" t="s">
        <v>79</v>
      </c>
      <c r="AW321" s="13" t="s">
        <v>33</v>
      </c>
      <c r="AX321" s="13" t="s">
        <v>72</v>
      </c>
      <c r="AY321" s="244" t="s">
        <v>215</v>
      </c>
    </row>
    <row r="322" s="14" customFormat="1">
      <c r="A322" s="14"/>
      <c r="B322" s="245"/>
      <c r="C322" s="246"/>
      <c r="D322" s="236" t="s">
        <v>226</v>
      </c>
      <c r="E322" s="247" t="s">
        <v>19</v>
      </c>
      <c r="F322" s="248" t="s">
        <v>1478</v>
      </c>
      <c r="G322" s="246"/>
      <c r="H322" s="249">
        <v>4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226</v>
      </c>
      <c r="AU322" s="255" t="s">
        <v>81</v>
      </c>
      <c r="AV322" s="14" t="s">
        <v>81</v>
      </c>
      <c r="AW322" s="14" t="s">
        <v>33</v>
      </c>
      <c r="AX322" s="14" t="s">
        <v>72</v>
      </c>
      <c r="AY322" s="255" t="s">
        <v>215</v>
      </c>
    </row>
    <row r="323" s="15" customFormat="1">
      <c r="A323" s="15"/>
      <c r="B323" s="256"/>
      <c r="C323" s="257"/>
      <c r="D323" s="236" t="s">
        <v>226</v>
      </c>
      <c r="E323" s="258" t="s">
        <v>19</v>
      </c>
      <c r="F323" s="259" t="s">
        <v>233</v>
      </c>
      <c r="G323" s="257"/>
      <c r="H323" s="260">
        <v>4</v>
      </c>
      <c r="I323" s="261"/>
      <c r="J323" s="257"/>
      <c r="K323" s="257"/>
      <c r="L323" s="262"/>
      <c r="M323" s="263"/>
      <c r="N323" s="264"/>
      <c r="O323" s="264"/>
      <c r="P323" s="264"/>
      <c r="Q323" s="264"/>
      <c r="R323" s="264"/>
      <c r="S323" s="264"/>
      <c r="T323" s="26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6" t="s">
        <v>226</v>
      </c>
      <c r="AU323" s="266" t="s">
        <v>81</v>
      </c>
      <c r="AV323" s="15" t="s">
        <v>223</v>
      </c>
      <c r="AW323" s="15" t="s">
        <v>33</v>
      </c>
      <c r="AX323" s="15" t="s">
        <v>79</v>
      </c>
      <c r="AY323" s="266" t="s">
        <v>215</v>
      </c>
    </row>
    <row r="324" s="2" customFormat="1" ht="37.8" customHeight="1">
      <c r="A324" s="41"/>
      <c r="B324" s="42"/>
      <c r="C324" s="216" t="s">
        <v>504</v>
      </c>
      <c r="D324" s="216" t="s">
        <v>218</v>
      </c>
      <c r="E324" s="217" t="s">
        <v>931</v>
      </c>
      <c r="F324" s="218" t="s">
        <v>932</v>
      </c>
      <c r="G324" s="219" t="s">
        <v>331</v>
      </c>
      <c r="H324" s="220">
        <v>1.4379999999999999</v>
      </c>
      <c r="I324" s="221"/>
      <c r="J324" s="222">
        <f>ROUND(I324*H324,2)</f>
        <v>0</v>
      </c>
      <c r="K324" s="218" t="s">
        <v>222</v>
      </c>
      <c r="L324" s="47"/>
      <c r="M324" s="223" t="s">
        <v>19</v>
      </c>
      <c r="N324" s="224" t="s">
        <v>43</v>
      </c>
      <c r="O324" s="87"/>
      <c r="P324" s="225">
        <f>O324*H324</f>
        <v>0</v>
      </c>
      <c r="Q324" s="225">
        <v>0</v>
      </c>
      <c r="R324" s="225">
        <f>Q324*H324</f>
        <v>0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223</v>
      </c>
      <c r="AT324" s="227" t="s">
        <v>218</v>
      </c>
      <c r="AU324" s="227" t="s">
        <v>81</v>
      </c>
      <c r="AY324" s="20" t="s">
        <v>215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223</v>
      </c>
      <c r="BM324" s="227" t="s">
        <v>507</v>
      </c>
    </row>
    <row r="325" s="2" customFormat="1">
      <c r="A325" s="41"/>
      <c r="B325" s="42"/>
      <c r="C325" s="43"/>
      <c r="D325" s="229" t="s">
        <v>224</v>
      </c>
      <c r="E325" s="43"/>
      <c r="F325" s="230" t="s">
        <v>933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224</v>
      </c>
      <c r="AU325" s="20" t="s">
        <v>81</v>
      </c>
    </row>
    <row r="326" s="14" customFormat="1">
      <c r="A326" s="14"/>
      <c r="B326" s="245"/>
      <c r="C326" s="246"/>
      <c r="D326" s="236" t="s">
        <v>226</v>
      </c>
      <c r="E326" s="247" t="s">
        <v>19</v>
      </c>
      <c r="F326" s="248" t="s">
        <v>1479</v>
      </c>
      <c r="G326" s="246"/>
      <c r="H326" s="249">
        <v>1.4379999999999999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226</v>
      </c>
      <c r="AU326" s="255" t="s">
        <v>81</v>
      </c>
      <c r="AV326" s="14" t="s">
        <v>81</v>
      </c>
      <c r="AW326" s="14" t="s">
        <v>33</v>
      </c>
      <c r="AX326" s="14" t="s">
        <v>72</v>
      </c>
      <c r="AY326" s="255" t="s">
        <v>215</v>
      </c>
    </row>
    <row r="327" s="15" customFormat="1">
      <c r="A327" s="15"/>
      <c r="B327" s="256"/>
      <c r="C327" s="257"/>
      <c r="D327" s="236" t="s">
        <v>226</v>
      </c>
      <c r="E327" s="258" t="s">
        <v>19</v>
      </c>
      <c r="F327" s="259" t="s">
        <v>233</v>
      </c>
      <c r="G327" s="257"/>
      <c r="H327" s="260">
        <v>1.4379999999999999</v>
      </c>
      <c r="I327" s="261"/>
      <c r="J327" s="257"/>
      <c r="K327" s="257"/>
      <c r="L327" s="262"/>
      <c r="M327" s="263"/>
      <c r="N327" s="264"/>
      <c r="O327" s="264"/>
      <c r="P327" s="264"/>
      <c r="Q327" s="264"/>
      <c r="R327" s="264"/>
      <c r="S327" s="264"/>
      <c r="T327" s="26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6" t="s">
        <v>226</v>
      </c>
      <c r="AU327" s="266" t="s">
        <v>81</v>
      </c>
      <c r="AV327" s="15" t="s">
        <v>223</v>
      </c>
      <c r="AW327" s="15" t="s">
        <v>33</v>
      </c>
      <c r="AX327" s="15" t="s">
        <v>79</v>
      </c>
      <c r="AY327" s="266" t="s">
        <v>215</v>
      </c>
    </row>
    <row r="328" s="12" customFormat="1" ht="22.8" customHeight="1">
      <c r="A328" s="12"/>
      <c r="B328" s="200"/>
      <c r="C328" s="201"/>
      <c r="D328" s="202" t="s">
        <v>71</v>
      </c>
      <c r="E328" s="214" t="s">
        <v>1480</v>
      </c>
      <c r="F328" s="214" t="s">
        <v>1481</v>
      </c>
      <c r="G328" s="201"/>
      <c r="H328" s="201"/>
      <c r="I328" s="204"/>
      <c r="J328" s="215">
        <f>BK328</f>
        <v>0</v>
      </c>
      <c r="K328" s="201"/>
      <c r="L328" s="206"/>
      <c r="M328" s="207"/>
      <c r="N328" s="208"/>
      <c r="O328" s="208"/>
      <c r="P328" s="209">
        <f>SUM(P329:P404)</f>
        <v>0</v>
      </c>
      <c r="Q328" s="208"/>
      <c r="R328" s="209">
        <f>SUM(R329:R404)</f>
        <v>0.43280099999999999</v>
      </c>
      <c r="S328" s="208"/>
      <c r="T328" s="210">
        <f>SUM(T329:T404)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211" t="s">
        <v>79</v>
      </c>
      <c r="AT328" s="212" t="s">
        <v>71</v>
      </c>
      <c r="AU328" s="212" t="s">
        <v>79</v>
      </c>
      <c r="AY328" s="211" t="s">
        <v>215</v>
      </c>
      <c r="BK328" s="213">
        <f>SUM(BK329:BK404)</f>
        <v>0</v>
      </c>
    </row>
    <row r="329" s="2" customFormat="1" ht="37.8" customHeight="1">
      <c r="A329" s="41"/>
      <c r="B329" s="42"/>
      <c r="C329" s="216" t="s">
        <v>379</v>
      </c>
      <c r="D329" s="216" t="s">
        <v>218</v>
      </c>
      <c r="E329" s="217" t="s">
        <v>1420</v>
      </c>
      <c r="F329" s="218" t="s">
        <v>1421</v>
      </c>
      <c r="G329" s="219" t="s">
        <v>278</v>
      </c>
      <c r="H329" s="220">
        <v>0.192</v>
      </c>
      <c r="I329" s="221"/>
      <c r="J329" s="222">
        <f>ROUND(I329*H329,2)</f>
        <v>0</v>
      </c>
      <c r="K329" s="218" t="s">
        <v>222</v>
      </c>
      <c r="L329" s="47"/>
      <c r="M329" s="223" t="s">
        <v>19</v>
      </c>
      <c r="N329" s="224" t="s">
        <v>43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223</v>
      </c>
      <c r="AT329" s="227" t="s">
        <v>218</v>
      </c>
      <c r="AU329" s="227" t="s">
        <v>81</v>
      </c>
      <c r="AY329" s="20" t="s">
        <v>215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223</v>
      </c>
      <c r="BM329" s="227" t="s">
        <v>514</v>
      </c>
    </row>
    <row r="330" s="2" customFormat="1">
      <c r="A330" s="41"/>
      <c r="B330" s="42"/>
      <c r="C330" s="43"/>
      <c r="D330" s="229" t="s">
        <v>224</v>
      </c>
      <c r="E330" s="43"/>
      <c r="F330" s="230" t="s">
        <v>1422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224</v>
      </c>
      <c r="AU330" s="20" t="s">
        <v>81</v>
      </c>
    </row>
    <row r="331" s="13" customFormat="1">
      <c r="A331" s="13"/>
      <c r="B331" s="234"/>
      <c r="C331" s="235"/>
      <c r="D331" s="236" t="s">
        <v>226</v>
      </c>
      <c r="E331" s="237" t="s">
        <v>19</v>
      </c>
      <c r="F331" s="238" t="s">
        <v>1482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226</v>
      </c>
      <c r="AU331" s="244" t="s">
        <v>81</v>
      </c>
      <c r="AV331" s="13" t="s">
        <v>79</v>
      </c>
      <c r="AW331" s="13" t="s">
        <v>33</v>
      </c>
      <c r="AX331" s="13" t="s">
        <v>72</v>
      </c>
      <c r="AY331" s="244" t="s">
        <v>215</v>
      </c>
    </row>
    <row r="332" s="13" customFormat="1">
      <c r="A332" s="13"/>
      <c r="B332" s="234"/>
      <c r="C332" s="235"/>
      <c r="D332" s="236" t="s">
        <v>226</v>
      </c>
      <c r="E332" s="237" t="s">
        <v>19</v>
      </c>
      <c r="F332" s="238" t="s">
        <v>1424</v>
      </c>
      <c r="G332" s="235"/>
      <c r="H332" s="237" t="s">
        <v>19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226</v>
      </c>
      <c r="AU332" s="244" t="s">
        <v>81</v>
      </c>
      <c r="AV332" s="13" t="s">
        <v>79</v>
      </c>
      <c r="AW332" s="13" t="s">
        <v>33</v>
      </c>
      <c r="AX332" s="13" t="s">
        <v>72</v>
      </c>
      <c r="AY332" s="244" t="s">
        <v>215</v>
      </c>
    </row>
    <row r="333" s="14" customFormat="1">
      <c r="A333" s="14"/>
      <c r="B333" s="245"/>
      <c r="C333" s="246"/>
      <c r="D333" s="236" t="s">
        <v>226</v>
      </c>
      <c r="E333" s="247" t="s">
        <v>19</v>
      </c>
      <c r="F333" s="248" t="s">
        <v>1483</v>
      </c>
      <c r="G333" s="246"/>
      <c r="H333" s="249">
        <v>0.192</v>
      </c>
      <c r="I333" s="250"/>
      <c r="J333" s="246"/>
      <c r="K333" s="246"/>
      <c r="L333" s="251"/>
      <c r="M333" s="252"/>
      <c r="N333" s="253"/>
      <c r="O333" s="253"/>
      <c r="P333" s="253"/>
      <c r="Q333" s="253"/>
      <c r="R333" s="253"/>
      <c r="S333" s="253"/>
      <c r="T333" s="25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5" t="s">
        <v>226</v>
      </c>
      <c r="AU333" s="255" t="s">
        <v>81</v>
      </c>
      <c r="AV333" s="14" t="s">
        <v>81</v>
      </c>
      <c r="AW333" s="14" t="s">
        <v>33</v>
      </c>
      <c r="AX333" s="14" t="s">
        <v>72</v>
      </c>
      <c r="AY333" s="255" t="s">
        <v>215</v>
      </c>
    </row>
    <row r="334" s="15" customFormat="1">
      <c r="A334" s="15"/>
      <c r="B334" s="256"/>
      <c r="C334" s="257"/>
      <c r="D334" s="236" t="s">
        <v>226</v>
      </c>
      <c r="E334" s="258" t="s">
        <v>19</v>
      </c>
      <c r="F334" s="259" t="s">
        <v>233</v>
      </c>
      <c r="G334" s="257"/>
      <c r="H334" s="260">
        <v>0.192</v>
      </c>
      <c r="I334" s="261"/>
      <c r="J334" s="257"/>
      <c r="K334" s="257"/>
      <c r="L334" s="262"/>
      <c r="M334" s="263"/>
      <c r="N334" s="264"/>
      <c r="O334" s="264"/>
      <c r="P334" s="264"/>
      <c r="Q334" s="264"/>
      <c r="R334" s="264"/>
      <c r="S334" s="264"/>
      <c r="T334" s="26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6" t="s">
        <v>226</v>
      </c>
      <c r="AU334" s="266" t="s">
        <v>81</v>
      </c>
      <c r="AV334" s="15" t="s">
        <v>223</v>
      </c>
      <c r="AW334" s="15" t="s">
        <v>33</v>
      </c>
      <c r="AX334" s="15" t="s">
        <v>79</v>
      </c>
      <c r="AY334" s="266" t="s">
        <v>215</v>
      </c>
    </row>
    <row r="335" s="2" customFormat="1" ht="37.8" customHeight="1">
      <c r="A335" s="41"/>
      <c r="B335" s="42"/>
      <c r="C335" s="216" t="s">
        <v>519</v>
      </c>
      <c r="D335" s="216" t="s">
        <v>218</v>
      </c>
      <c r="E335" s="217" t="s">
        <v>1426</v>
      </c>
      <c r="F335" s="218" t="s">
        <v>1427</v>
      </c>
      <c r="G335" s="219" t="s">
        <v>278</v>
      </c>
      <c r="H335" s="220">
        <v>0.192</v>
      </c>
      <c r="I335" s="221"/>
      <c r="J335" s="222">
        <f>ROUND(I335*H335,2)</f>
        <v>0</v>
      </c>
      <c r="K335" s="218" t="s">
        <v>222</v>
      </c>
      <c r="L335" s="47"/>
      <c r="M335" s="223" t="s">
        <v>19</v>
      </c>
      <c r="N335" s="224" t="s">
        <v>43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223</v>
      </c>
      <c r="AT335" s="227" t="s">
        <v>218</v>
      </c>
      <c r="AU335" s="227" t="s">
        <v>81</v>
      </c>
      <c r="AY335" s="20" t="s">
        <v>215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223</v>
      </c>
      <c r="BM335" s="227" t="s">
        <v>522</v>
      </c>
    </row>
    <row r="336" s="2" customFormat="1">
      <c r="A336" s="41"/>
      <c r="B336" s="42"/>
      <c r="C336" s="43"/>
      <c r="D336" s="229" t="s">
        <v>224</v>
      </c>
      <c r="E336" s="43"/>
      <c r="F336" s="230" t="s">
        <v>1428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224</v>
      </c>
      <c r="AU336" s="20" t="s">
        <v>81</v>
      </c>
    </row>
    <row r="337" s="13" customFormat="1">
      <c r="A337" s="13"/>
      <c r="B337" s="234"/>
      <c r="C337" s="235"/>
      <c r="D337" s="236" t="s">
        <v>226</v>
      </c>
      <c r="E337" s="237" t="s">
        <v>19</v>
      </c>
      <c r="F337" s="238" t="s">
        <v>1482</v>
      </c>
      <c r="G337" s="235"/>
      <c r="H337" s="237" t="s">
        <v>19</v>
      </c>
      <c r="I337" s="239"/>
      <c r="J337" s="235"/>
      <c r="K337" s="235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226</v>
      </c>
      <c r="AU337" s="244" t="s">
        <v>81</v>
      </c>
      <c r="AV337" s="13" t="s">
        <v>79</v>
      </c>
      <c r="AW337" s="13" t="s">
        <v>33</v>
      </c>
      <c r="AX337" s="13" t="s">
        <v>72</v>
      </c>
      <c r="AY337" s="244" t="s">
        <v>215</v>
      </c>
    </row>
    <row r="338" s="13" customFormat="1">
      <c r="A338" s="13"/>
      <c r="B338" s="234"/>
      <c r="C338" s="235"/>
      <c r="D338" s="236" t="s">
        <v>226</v>
      </c>
      <c r="E338" s="237" t="s">
        <v>19</v>
      </c>
      <c r="F338" s="238" t="s">
        <v>1424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226</v>
      </c>
      <c r="AU338" s="244" t="s">
        <v>81</v>
      </c>
      <c r="AV338" s="13" t="s">
        <v>79</v>
      </c>
      <c r="AW338" s="13" t="s">
        <v>33</v>
      </c>
      <c r="AX338" s="13" t="s">
        <v>72</v>
      </c>
      <c r="AY338" s="244" t="s">
        <v>215</v>
      </c>
    </row>
    <row r="339" s="14" customFormat="1">
      <c r="A339" s="14"/>
      <c r="B339" s="245"/>
      <c r="C339" s="246"/>
      <c r="D339" s="236" t="s">
        <v>226</v>
      </c>
      <c r="E339" s="247" t="s">
        <v>19</v>
      </c>
      <c r="F339" s="248" t="s">
        <v>1483</v>
      </c>
      <c r="G339" s="246"/>
      <c r="H339" s="249">
        <v>0.192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226</v>
      </c>
      <c r="AU339" s="255" t="s">
        <v>81</v>
      </c>
      <c r="AV339" s="14" t="s">
        <v>81</v>
      </c>
      <c r="AW339" s="14" t="s">
        <v>33</v>
      </c>
      <c r="AX339" s="14" t="s">
        <v>72</v>
      </c>
      <c r="AY339" s="255" t="s">
        <v>215</v>
      </c>
    </row>
    <row r="340" s="15" customFormat="1">
      <c r="A340" s="15"/>
      <c r="B340" s="256"/>
      <c r="C340" s="257"/>
      <c r="D340" s="236" t="s">
        <v>226</v>
      </c>
      <c r="E340" s="258" t="s">
        <v>19</v>
      </c>
      <c r="F340" s="259" t="s">
        <v>233</v>
      </c>
      <c r="G340" s="257"/>
      <c r="H340" s="260">
        <v>0.192</v>
      </c>
      <c r="I340" s="261"/>
      <c r="J340" s="257"/>
      <c r="K340" s="257"/>
      <c r="L340" s="262"/>
      <c r="M340" s="263"/>
      <c r="N340" s="264"/>
      <c r="O340" s="264"/>
      <c r="P340" s="264"/>
      <c r="Q340" s="264"/>
      <c r="R340" s="264"/>
      <c r="S340" s="264"/>
      <c r="T340" s="26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6" t="s">
        <v>226</v>
      </c>
      <c r="AU340" s="266" t="s">
        <v>81</v>
      </c>
      <c r="AV340" s="15" t="s">
        <v>223</v>
      </c>
      <c r="AW340" s="15" t="s">
        <v>33</v>
      </c>
      <c r="AX340" s="15" t="s">
        <v>79</v>
      </c>
      <c r="AY340" s="266" t="s">
        <v>215</v>
      </c>
    </row>
    <row r="341" s="2" customFormat="1" ht="55.5" customHeight="1">
      <c r="A341" s="41"/>
      <c r="B341" s="42"/>
      <c r="C341" s="216" t="s">
        <v>525</v>
      </c>
      <c r="D341" s="216" t="s">
        <v>218</v>
      </c>
      <c r="E341" s="217" t="s">
        <v>1429</v>
      </c>
      <c r="F341" s="218" t="s">
        <v>1430</v>
      </c>
      <c r="G341" s="219" t="s">
        <v>278</v>
      </c>
      <c r="H341" s="220">
        <v>0.192</v>
      </c>
      <c r="I341" s="221"/>
      <c r="J341" s="222">
        <f>ROUND(I341*H341,2)</f>
        <v>0</v>
      </c>
      <c r="K341" s="218" t="s">
        <v>222</v>
      </c>
      <c r="L341" s="47"/>
      <c r="M341" s="223" t="s">
        <v>19</v>
      </c>
      <c r="N341" s="224" t="s">
        <v>43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223</v>
      </c>
      <c r="AT341" s="227" t="s">
        <v>218</v>
      </c>
      <c r="AU341" s="227" t="s">
        <v>81</v>
      </c>
      <c r="AY341" s="20" t="s">
        <v>215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223</v>
      </c>
      <c r="BM341" s="227" t="s">
        <v>526</v>
      </c>
    </row>
    <row r="342" s="2" customFormat="1">
      <c r="A342" s="41"/>
      <c r="B342" s="42"/>
      <c r="C342" s="43"/>
      <c r="D342" s="229" t="s">
        <v>224</v>
      </c>
      <c r="E342" s="43"/>
      <c r="F342" s="230" t="s">
        <v>1431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224</v>
      </c>
      <c r="AU342" s="20" t="s">
        <v>81</v>
      </c>
    </row>
    <row r="343" s="13" customFormat="1">
      <c r="A343" s="13"/>
      <c r="B343" s="234"/>
      <c r="C343" s="235"/>
      <c r="D343" s="236" t="s">
        <v>226</v>
      </c>
      <c r="E343" s="237" t="s">
        <v>19</v>
      </c>
      <c r="F343" s="238" t="s">
        <v>1482</v>
      </c>
      <c r="G343" s="235"/>
      <c r="H343" s="237" t="s">
        <v>19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226</v>
      </c>
      <c r="AU343" s="244" t="s">
        <v>81</v>
      </c>
      <c r="AV343" s="13" t="s">
        <v>79</v>
      </c>
      <c r="AW343" s="13" t="s">
        <v>33</v>
      </c>
      <c r="AX343" s="13" t="s">
        <v>72</v>
      </c>
      <c r="AY343" s="244" t="s">
        <v>215</v>
      </c>
    </row>
    <row r="344" s="13" customFormat="1">
      <c r="A344" s="13"/>
      <c r="B344" s="234"/>
      <c r="C344" s="235"/>
      <c r="D344" s="236" t="s">
        <v>226</v>
      </c>
      <c r="E344" s="237" t="s">
        <v>19</v>
      </c>
      <c r="F344" s="238" t="s">
        <v>1424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226</v>
      </c>
      <c r="AU344" s="244" t="s">
        <v>81</v>
      </c>
      <c r="AV344" s="13" t="s">
        <v>79</v>
      </c>
      <c r="AW344" s="13" t="s">
        <v>33</v>
      </c>
      <c r="AX344" s="13" t="s">
        <v>72</v>
      </c>
      <c r="AY344" s="244" t="s">
        <v>215</v>
      </c>
    </row>
    <row r="345" s="14" customFormat="1">
      <c r="A345" s="14"/>
      <c r="B345" s="245"/>
      <c r="C345" s="246"/>
      <c r="D345" s="236" t="s">
        <v>226</v>
      </c>
      <c r="E345" s="247" t="s">
        <v>19</v>
      </c>
      <c r="F345" s="248" t="s">
        <v>1483</v>
      </c>
      <c r="G345" s="246"/>
      <c r="H345" s="249">
        <v>0.192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226</v>
      </c>
      <c r="AU345" s="255" t="s">
        <v>81</v>
      </c>
      <c r="AV345" s="14" t="s">
        <v>81</v>
      </c>
      <c r="AW345" s="14" t="s">
        <v>33</v>
      </c>
      <c r="AX345" s="14" t="s">
        <v>72</v>
      </c>
      <c r="AY345" s="255" t="s">
        <v>215</v>
      </c>
    </row>
    <row r="346" s="15" customFormat="1">
      <c r="A346" s="15"/>
      <c r="B346" s="256"/>
      <c r="C346" s="257"/>
      <c r="D346" s="236" t="s">
        <v>226</v>
      </c>
      <c r="E346" s="258" t="s">
        <v>19</v>
      </c>
      <c r="F346" s="259" t="s">
        <v>233</v>
      </c>
      <c r="G346" s="257"/>
      <c r="H346" s="260">
        <v>0.192</v>
      </c>
      <c r="I346" s="261"/>
      <c r="J346" s="257"/>
      <c r="K346" s="257"/>
      <c r="L346" s="262"/>
      <c r="M346" s="263"/>
      <c r="N346" s="264"/>
      <c r="O346" s="264"/>
      <c r="P346" s="264"/>
      <c r="Q346" s="264"/>
      <c r="R346" s="264"/>
      <c r="S346" s="264"/>
      <c r="T346" s="26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6" t="s">
        <v>226</v>
      </c>
      <c r="AU346" s="266" t="s">
        <v>81</v>
      </c>
      <c r="AV346" s="15" t="s">
        <v>223</v>
      </c>
      <c r="AW346" s="15" t="s">
        <v>33</v>
      </c>
      <c r="AX346" s="15" t="s">
        <v>79</v>
      </c>
      <c r="AY346" s="266" t="s">
        <v>215</v>
      </c>
    </row>
    <row r="347" s="2" customFormat="1" ht="62.7" customHeight="1">
      <c r="A347" s="41"/>
      <c r="B347" s="42"/>
      <c r="C347" s="216" t="s">
        <v>528</v>
      </c>
      <c r="D347" s="216" t="s">
        <v>218</v>
      </c>
      <c r="E347" s="217" t="s">
        <v>309</v>
      </c>
      <c r="F347" s="218" t="s">
        <v>310</v>
      </c>
      <c r="G347" s="219" t="s">
        <v>278</v>
      </c>
      <c r="H347" s="220">
        <v>0.192</v>
      </c>
      <c r="I347" s="221"/>
      <c r="J347" s="222">
        <f>ROUND(I347*H347,2)</f>
        <v>0</v>
      </c>
      <c r="K347" s="218" t="s">
        <v>222</v>
      </c>
      <c r="L347" s="47"/>
      <c r="M347" s="223" t="s">
        <v>19</v>
      </c>
      <c r="N347" s="224" t="s">
        <v>43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223</v>
      </c>
      <c r="AT347" s="227" t="s">
        <v>218</v>
      </c>
      <c r="AU347" s="227" t="s">
        <v>81</v>
      </c>
      <c r="AY347" s="20" t="s">
        <v>215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223</v>
      </c>
      <c r="BM347" s="227" t="s">
        <v>529</v>
      </c>
    </row>
    <row r="348" s="2" customFormat="1">
      <c r="A348" s="41"/>
      <c r="B348" s="42"/>
      <c r="C348" s="43"/>
      <c r="D348" s="229" t="s">
        <v>224</v>
      </c>
      <c r="E348" s="43"/>
      <c r="F348" s="230" t="s">
        <v>312</v>
      </c>
      <c r="G348" s="43"/>
      <c r="H348" s="43"/>
      <c r="I348" s="231"/>
      <c r="J348" s="43"/>
      <c r="K348" s="43"/>
      <c r="L348" s="47"/>
      <c r="M348" s="232"/>
      <c r="N348" s="233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224</v>
      </c>
      <c r="AU348" s="20" t="s">
        <v>81</v>
      </c>
    </row>
    <row r="349" s="13" customFormat="1">
      <c r="A349" s="13"/>
      <c r="B349" s="234"/>
      <c r="C349" s="235"/>
      <c r="D349" s="236" t="s">
        <v>226</v>
      </c>
      <c r="E349" s="237" t="s">
        <v>19</v>
      </c>
      <c r="F349" s="238" t="s">
        <v>1482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226</v>
      </c>
      <c r="AU349" s="244" t="s">
        <v>81</v>
      </c>
      <c r="AV349" s="13" t="s">
        <v>79</v>
      </c>
      <c r="AW349" s="13" t="s">
        <v>33</v>
      </c>
      <c r="AX349" s="13" t="s">
        <v>72</v>
      </c>
      <c r="AY349" s="244" t="s">
        <v>215</v>
      </c>
    </row>
    <row r="350" s="13" customFormat="1">
      <c r="A350" s="13"/>
      <c r="B350" s="234"/>
      <c r="C350" s="235"/>
      <c r="D350" s="236" t="s">
        <v>226</v>
      </c>
      <c r="E350" s="237" t="s">
        <v>19</v>
      </c>
      <c r="F350" s="238" t="s">
        <v>1424</v>
      </c>
      <c r="G350" s="235"/>
      <c r="H350" s="237" t="s">
        <v>19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226</v>
      </c>
      <c r="AU350" s="244" t="s">
        <v>81</v>
      </c>
      <c r="AV350" s="13" t="s">
        <v>79</v>
      </c>
      <c r="AW350" s="13" t="s">
        <v>33</v>
      </c>
      <c r="AX350" s="13" t="s">
        <v>72</v>
      </c>
      <c r="AY350" s="244" t="s">
        <v>215</v>
      </c>
    </row>
    <row r="351" s="14" customFormat="1">
      <c r="A351" s="14"/>
      <c r="B351" s="245"/>
      <c r="C351" s="246"/>
      <c r="D351" s="236" t="s">
        <v>226</v>
      </c>
      <c r="E351" s="247" t="s">
        <v>19</v>
      </c>
      <c r="F351" s="248" t="s">
        <v>1483</v>
      </c>
      <c r="G351" s="246"/>
      <c r="H351" s="249">
        <v>0.192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226</v>
      </c>
      <c r="AU351" s="255" t="s">
        <v>81</v>
      </c>
      <c r="AV351" s="14" t="s">
        <v>81</v>
      </c>
      <c r="AW351" s="14" t="s">
        <v>33</v>
      </c>
      <c r="AX351" s="14" t="s">
        <v>72</v>
      </c>
      <c r="AY351" s="255" t="s">
        <v>215</v>
      </c>
    </row>
    <row r="352" s="15" customFormat="1">
      <c r="A352" s="15"/>
      <c r="B352" s="256"/>
      <c r="C352" s="257"/>
      <c r="D352" s="236" t="s">
        <v>226</v>
      </c>
      <c r="E352" s="258" t="s">
        <v>19</v>
      </c>
      <c r="F352" s="259" t="s">
        <v>233</v>
      </c>
      <c r="G352" s="257"/>
      <c r="H352" s="260">
        <v>0.192</v>
      </c>
      <c r="I352" s="261"/>
      <c r="J352" s="257"/>
      <c r="K352" s="257"/>
      <c r="L352" s="262"/>
      <c r="M352" s="263"/>
      <c r="N352" s="264"/>
      <c r="O352" s="264"/>
      <c r="P352" s="264"/>
      <c r="Q352" s="264"/>
      <c r="R352" s="264"/>
      <c r="S352" s="264"/>
      <c r="T352" s="26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6" t="s">
        <v>226</v>
      </c>
      <c r="AU352" s="266" t="s">
        <v>81</v>
      </c>
      <c r="AV352" s="15" t="s">
        <v>223</v>
      </c>
      <c r="AW352" s="15" t="s">
        <v>33</v>
      </c>
      <c r="AX352" s="15" t="s">
        <v>79</v>
      </c>
      <c r="AY352" s="266" t="s">
        <v>215</v>
      </c>
    </row>
    <row r="353" s="2" customFormat="1" ht="66.75" customHeight="1">
      <c r="A353" s="41"/>
      <c r="B353" s="42"/>
      <c r="C353" s="216" t="s">
        <v>531</v>
      </c>
      <c r="D353" s="216" t="s">
        <v>218</v>
      </c>
      <c r="E353" s="217" t="s">
        <v>314</v>
      </c>
      <c r="F353" s="218" t="s">
        <v>315</v>
      </c>
      <c r="G353" s="219" t="s">
        <v>278</v>
      </c>
      <c r="H353" s="220">
        <v>0.192</v>
      </c>
      <c r="I353" s="221"/>
      <c r="J353" s="222">
        <f>ROUND(I353*H353,2)</f>
        <v>0</v>
      </c>
      <c r="K353" s="218" t="s">
        <v>222</v>
      </c>
      <c r="L353" s="47"/>
      <c r="M353" s="223" t="s">
        <v>19</v>
      </c>
      <c r="N353" s="224" t="s">
        <v>43</v>
      </c>
      <c r="O353" s="87"/>
      <c r="P353" s="225">
        <f>O353*H353</f>
        <v>0</v>
      </c>
      <c r="Q353" s="225">
        <v>0</v>
      </c>
      <c r="R353" s="225">
        <f>Q353*H353</f>
        <v>0</v>
      </c>
      <c r="S353" s="225">
        <v>0</v>
      </c>
      <c r="T353" s="226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7" t="s">
        <v>223</v>
      </c>
      <c r="AT353" s="227" t="s">
        <v>218</v>
      </c>
      <c r="AU353" s="227" t="s">
        <v>81</v>
      </c>
      <c r="AY353" s="20" t="s">
        <v>215</v>
      </c>
      <c r="BE353" s="228">
        <f>IF(N353="základní",J353,0)</f>
        <v>0</v>
      </c>
      <c r="BF353" s="228">
        <f>IF(N353="snížená",J353,0)</f>
        <v>0</v>
      </c>
      <c r="BG353" s="228">
        <f>IF(N353="zákl. přenesená",J353,0)</f>
        <v>0</v>
      </c>
      <c r="BH353" s="228">
        <f>IF(N353="sníž. přenesená",J353,0)</f>
        <v>0</v>
      </c>
      <c r="BI353" s="228">
        <f>IF(N353="nulová",J353,0)</f>
        <v>0</v>
      </c>
      <c r="BJ353" s="20" t="s">
        <v>79</v>
      </c>
      <c r="BK353" s="228">
        <f>ROUND(I353*H353,2)</f>
        <v>0</v>
      </c>
      <c r="BL353" s="20" t="s">
        <v>223</v>
      </c>
      <c r="BM353" s="227" t="s">
        <v>271</v>
      </c>
    </row>
    <row r="354" s="2" customFormat="1">
      <c r="A354" s="41"/>
      <c r="B354" s="42"/>
      <c r="C354" s="43"/>
      <c r="D354" s="229" t="s">
        <v>224</v>
      </c>
      <c r="E354" s="43"/>
      <c r="F354" s="230" t="s">
        <v>317</v>
      </c>
      <c r="G354" s="43"/>
      <c r="H354" s="43"/>
      <c r="I354" s="231"/>
      <c r="J354" s="43"/>
      <c r="K354" s="43"/>
      <c r="L354" s="47"/>
      <c r="M354" s="232"/>
      <c r="N354" s="233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224</v>
      </c>
      <c r="AU354" s="20" t="s">
        <v>81</v>
      </c>
    </row>
    <row r="355" s="13" customFormat="1">
      <c r="A355" s="13"/>
      <c r="B355" s="234"/>
      <c r="C355" s="235"/>
      <c r="D355" s="236" t="s">
        <v>226</v>
      </c>
      <c r="E355" s="237" t="s">
        <v>19</v>
      </c>
      <c r="F355" s="238" t="s">
        <v>1482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226</v>
      </c>
      <c r="AU355" s="244" t="s">
        <v>81</v>
      </c>
      <c r="AV355" s="13" t="s">
        <v>79</v>
      </c>
      <c r="AW355" s="13" t="s">
        <v>33</v>
      </c>
      <c r="AX355" s="13" t="s">
        <v>72</v>
      </c>
      <c r="AY355" s="244" t="s">
        <v>215</v>
      </c>
    </row>
    <row r="356" s="13" customFormat="1">
      <c r="A356" s="13"/>
      <c r="B356" s="234"/>
      <c r="C356" s="235"/>
      <c r="D356" s="236" t="s">
        <v>226</v>
      </c>
      <c r="E356" s="237" t="s">
        <v>19</v>
      </c>
      <c r="F356" s="238" t="s">
        <v>1424</v>
      </c>
      <c r="G356" s="235"/>
      <c r="H356" s="237" t="s">
        <v>19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226</v>
      </c>
      <c r="AU356" s="244" t="s">
        <v>81</v>
      </c>
      <c r="AV356" s="13" t="s">
        <v>79</v>
      </c>
      <c r="AW356" s="13" t="s">
        <v>33</v>
      </c>
      <c r="AX356" s="13" t="s">
        <v>72</v>
      </c>
      <c r="AY356" s="244" t="s">
        <v>215</v>
      </c>
    </row>
    <row r="357" s="14" customFormat="1">
      <c r="A357" s="14"/>
      <c r="B357" s="245"/>
      <c r="C357" s="246"/>
      <c r="D357" s="236" t="s">
        <v>226</v>
      </c>
      <c r="E357" s="247" t="s">
        <v>19</v>
      </c>
      <c r="F357" s="248" t="s">
        <v>1483</v>
      </c>
      <c r="G357" s="246"/>
      <c r="H357" s="249">
        <v>0.192</v>
      </c>
      <c r="I357" s="250"/>
      <c r="J357" s="246"/>
      <c r="K357" s="246"/>
      <c r="L357" s="251"/>
      <c r="M357" s="252"/>
      <c r="N357" s="253"/>
      <c r="O357" s="253"/>
      <c r="P357" s="253"/>
      <c r="Q357" s="253"/>
      <c r="R357" s="253"/>
      <c r="S357" s="253"/>
      <c r="T357" s="25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5" t="s">
        <v>226</v>
      </c>
      <c r="AU357" s="255" t="s">
        <v>81</v>
      </c>
      <c r="AV357" s="14" t="s">
        <v>81</v>
      </c>
      <c r="AW357" s="14" t="s">
        <v>33</v>
      </c>
      <c r="AX357" s="14" t="s">
        <v>72</v>
      </c>
      <c r="AY357" s="255" t="s">
        <v>215</v>
      </c>
    </row>
    <row r="358" s="15" customFormat="1">
      <c r="A358" s="15"/>
      <c r="B358" s="256"/>
      <c r="C358" s="257"/>
      <c r="D358" s="236" t="s">
        <v>226</v>
      </c>
      <c r="E358" s="258" t="s">
        <v>19</v>
      </c>
      <c r="F358" s="259" t="s">
        <v>233</v>
      </c>
      <c r="G358" s="257"/>
      <c r="H358" s="260">
        <v>0.192</v>
      </c>
      <c r="I358" s="261"/>
      <c r="J358" s="257"/>
      <c r="K358" s="257"/>
      <c r="L358" s="262"/>
      <c r="M358" s="263"/>
      <c r="N358" s="264"/>
      <c r="O358" s="264"/>
      <c r="P358" s="264"/>
      <c r="Q358" s="264"/>
      <c r="R358" s="264"/>
      <c r="S358" s="264"/>
      <c r="T358" s="26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66" t="s">
        <v>226</v>
      </c>
      <c r="AU358" s="266" t="s">
        <v>81</v>
      </c>
      <c r="AV358" s="15" t="s">
        <v>223</v>
      </c>
      <c r="AW358" s="15" t="s">
        <v>33</v>
      </c>
      <c r="AX358" s="15" t="s">
        <v>79</v>
      </c>
      <c r="AY358" s="266" t="s">
        <v>215</v>
      </c>
    </row>
    <row r="359" s="2" customFormat="1" ht="37.8" customHeight="1">
      <c r="A359" s="41"/>
      <c r="B359" s="42"/>
      <c r="C359" s="216" t="s">
        <v>532</v>
      </c>
      <c r="D359" s="216" t="s">
        <v>218</v>
      </c>
      <c r="E359" s="217" t="s">
        <v>1432</v>
      </c>
      <c r="F359" s="218" t="s">
        <v>325</v>
      </c>
      <c r="G359" s="219" t="s">
        <v>278</v>
      </c>
      <c r="H359" s="220">
        <v>0.192</v>
      </c>
      <c r="I359" s="221"/>
      <c r="J359" s="222">
        <f>ROUND(I359*H359,2)</f>
        <v>0</v>
      </c>
      <c r="K359" s="218" t="s">
        <v>222</v>
      </c>
      <c r="L359" s="47"/>
      <c r="M359" s="223" t="s">
        <v>19</v>
      </c>
      <c r="N359" s="224" t="s">
        <v>43</v>
      </c>
      <c r="O359" s="87"/>
      <c r="P359" s="225">
        <f>O359*H359</f>
        <v>0</v>
      </c>
      <c r="Q359" s="225">
        <v>0</v>
      </c>
      <c r="R359" s="225">
        <f>Q359*H359</f>
        <v>0</v>
      </c>
      <c r="S359" s="225">
        <v>0</v>
      </c>
      <c r="T359" s="226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7" t="s">
        <v>223</v>
      </c>
      <c r="AT359" s="227" t="s">
        <v>218</v>
      </c>
      <c r="AU359" s="227" t="s">
        <v>81</v>
      </c>
      <c r="AY359" s="20" t="s">
        <v>215</v>
      </c>
      <c r="BE359" s="228">
        <f>IF(N359="základní",J359,0)</f>
        <v>0</v>
      </c>
      <c r="BF359" s="228">
        <f>IF(N359="snížená",J359,0)</f>
        <v>0</v>
      </c>
      <c r="BG359" s="228">
        <f>IF(N359="zákl. přenesená",J359,0)</f>
        <v>0</v>
      </c>
      <c r="BH359" s="228">
        <f>IF(N359="sníž. přenesená",J359,0)</f>
        <v>0</v>
      </c>
      <c r="BI359" s="228">
        <f>IF(N359="nulová",J359,0)</f>
        <v>0</v>
      </c>
      <c r="BJ359" s="20" t="s">
        <v>79</v>
      </c>
      <c r="BK359" s="228">
        <f>ROUND(I359*H359,2)</f>
        <v>0</v>
      </c>
      <c r="BL359" s="20" t="s">
        <v>223</v>
      </c>
      <c r="BM359" s="227" t="s">
        <v>533</v>
      </c>
    </row>
    <row r="360" s="2" customFormat="1">
      <c r="A360" s="41"/>
      <c r="B360" s="42"/>
      <c r="C360" s="43"/>
      <c r="D360" s="229" t="s">
        <v>224</v>
      </c>
      <c r="E360" s="43"/>
      <c r="F360" s="230" t="s">
        <v>1433</v>
      </c>
      <c r="G360" s="43"/>
      <c r="H360" s="43"/>
      <c r="I360" s="231"/>
      <c r="J360" s="43"/>
      <c r="K360" s="43"/>
      <c r="L360" s="47"/>
      <c r="M360" s="232"/>
      <c r="N360" s="233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224</v>
      </c>
      <c r="AU360" s="20" t="s">
        <v>81</v>
      </c>
    </row>
    <row r="361" s="13" customFormat="1">
      <c r="A361" s="13"/>
      <c r="B361" s="234"/>
      <c r="C361" s="235"/>
      <c r="D361" s="236" t="s">
        <v>226</v>
      </c>
      <c r="E361" s="237" t="s">
        <v>19</v>
      </c>
      <c r="F361" s="238" t="s">
        <v>1482</v>
      </c>
      <c r="G361" s="235"/>
      <c r="H361" s="237" t="s">
        <v>19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226</v>
      </c>
      <c r="AU361" s="244" t="s">
        <v>81</v>
      </c>
      <c r="AV361" s="13" t="s">
        <v>79</v>
      </c>
      <c r="AW361" s="13" t="s">
        <v>33</v>
      </c>
      <c r="AX361" s="13" t="s">
        <v>72</v>
      </c>
      <c r="AY361" s="244" t="s">
        <v>215</v>
      </c>
    </row>
    <row r="362" s="13" customFormat="1">
      <c r="A362" s="13"/>
      <c r="B362" s="234"/>
      <c r="C362" s="235"/>
      <c r="D362" s="236" t="s">
        <v>226</v>
      </c>
      <c r="E362" s="237" t="s">
        <v>19</v>
      </c>
      <c r="F362" s="238" t="s">
        <v>1424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226</v>
      </c>
      <c r="AU362" s="244" t="s">
        <v>81</v>
      </c>
      <c r="AV362" s="13" t="s">
        <v>79</v>
      </c>
      <c r="AW362" s="13" t="s">
        <v>33</v>
      </c>
      <c r="AX362" s="13" t="s">
        <v>72</v>
      </c>
      <c r="AY362" s="244" t="s">
        <v>215</v>
      </c>
    </row>
    <row r="363" s="14" customFormat="1">
      <c r="A363" s="14"/>
      <c r="B363" s="245"/>
      <c r="C363" s="246"/>
      <c r="D363" s="236" t="s">
        <v>226</v>
      </c>
      <c r="E363" s="247" t="s">
        <v>19</v>
      </c>
      <c r="F363" s="248" t="s">
        <v>1483</v>
      </c>
      <c r="G363" s="246"/>
      <c r="H363" s="249">
        <v>0.192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226</v>
      </c>
      <c r="AU363" s="255" t="s">
        <v>81</v>
      </c>
      <c r="AV363" s="14" t="s">
        <v>81</v>
      </c>
      <c r="AW363" s="14" t="s">
        <v>33</v>
      </c>
      <c r="AX363" s="14" t="s">
        <v>72</v>
      </c>
      <c r="AY363" s="255" t="s">
        <v>215</v>
      </c>
    </row>
    <row r="364" s="15" customFormat="1">
      <c r="A364" s="15"/>
      <c r="B364" s="256"/>
      <c r="C364" s="257"/>
      <c r="D364" s="236" t="s">
        <v>226</v>
      </c>
      <c r="E364" s="258" t="s">
        <v>19</v>
      </c>
      <c r="F364" s="259" t="s">
        <v>233</v>
      </c>
      <c r="G364" s="257"/>
      <c r="H364" s="260">
        <v>0.192</v>
      </c>
      <c r="I364" s="261"/>
      <c r="J364" s="257"/>
      <c r="K364" s="257"/>
      <c r="L364" s="262"/>
      <c r="M364" s="263"/>
      <c r="N364" s="264"/>
      <c r="O364" s="264"/>
      <c r="P364" s="264"/>
      <c r="Q364" s="264"/>
      <c r="R364" s="264"/>
      <c r="S364" s="264"/>
      <c r="T364" s="26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6" t="s">
        <v>226</v>
      </c>
      <c r="AU364" s="266" t="s">
        <v>81</v>
      </c>
      <c r="AV364" s="15" t="s">
        <v>223</v>
      </c>
      <c r="AW364" s="15" t="s">
        <v>33</v>
      </c>
      <c r="AX364" s="15" t="s">
        <v>79</v>
      </c>
      <c r="AY364" s="266" t="s">
        <v>215</v>
      </c>
    </row>
    <row r="365" s="2" customFormat="1" ht="44.25" customHeight="1">
      <c r="A365" s="41"/>
      <c r="B365" s="42"/>
      <c r="C365" s="216" t="s">
        <v>443</v>
      </c>
      <c r="D365" s="216" t="s">
        <v>218</v>
      </c>
      <c r="E365" s="217" t="s">
        <v>897</v>
      </c>
      <c r="F365" s="218" t="s">
        <v>384</v>
      </c>
      <c r="G365" s="219" t="s">
        <v>331</v>
      </c>
      <c r="H365" s="220">
        <v>0.307</v>
      </c>
      <c r="I365" s="221"/>
      <c r="J365" s="222">
        <f>ROUND(I365*H365,2)</f>
        <v>0</v>
      </c>
      <c r="K365" s="218" t="s">
        <v>222</v>
      </c>
      <c r="L365" s="47"/>
      <c r="M365" s="223" t="s">
        <v>19</v>
      </c>
      <c r="N365" s="224" t="s">
        <v>43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223</v>
      </c>
      <c r="AT365" s="227" t="s">
        <v>218</v>
      </c>
      <c r="AU365" s="227" t="s">
        <v>81</v>
      </c>
      <c r="AY365" s="20" t="s">
        <v>215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223</v>
      </c>
      <c r="BM365" s="227" t="s">
        <v>536</v>
      </c>
    </row>
    <row r="366" s="2" customFormat="1">
      <c r="A366" s="41"/>
      <c r="B366" s="42"/>
      <c r="C366" s="43"/>
      <c r="D366" s="229" t="s">
        <v>224</v>
      </c>
      <c r="E366" s="43"/>
      <c r="F366" s="230" t="s">
        <v>898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224</v>
      </c>
      <c r="AU366" s="20" t="s">
        <v>81</v>
      </c>
    </row>
    <row r="367" s="13" customFormat="1">
      <c r="A367" s="13"/>
      <c r="B367" s="234"/>
      <c r="C367" s="235"/>
      <c r="D367" s="236" t="s">
        <v>226</v>
      </c>
      <c r="E367" s="237" t="s">
        <v>19</v>
      </c>
      <c r="F367" s="238" t="s">
        <v>1482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226</v>
      </c>
      <c r="AU367" s="244" t="s">
        <v>81</v>
      </c>
      <c r="AV367" s="13" t="s">
        <v>79</v>
      </c>
      <c r="AW367" s="13" t="s">
        <v>33</v>
      </c>
      <c r="AX367" s="13" t="s">
        <v>72</v>
      </c>
      <c r="AY367" s="244" t="s">
        <v>215</v>
      </c>
    </row>
    <row r="368" s="13" customFormat="1">
      <c r="A368" s="13"/>
      <c r="B368" s="234"/>
      <c r="C368" s="235"/>
      <c r="D368" s="236" t="s">
        <v>226</v>
      </c>
      <c r="E368" s="237" t="s">
        <v>19</v>
      </c>
      <c r="F368" s="238" t="s">
        <v>1424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226</v>
      </c>
      <c r="AU368" s="244" t="s">
        <v>81</v>
      </c>
      <c r="AV368" s="13" t="s">
        <v>79</v>
      </c>
      <c r="AW368" s="13" t="s">
        <v>33</v>
      </c>
      <c r="AX368" s="13" t="s">
        <v>72</v>
      </c>
      <c r="AY368" s="244" t="s">
        <v>215</v>
      </c>
    </row>
    <row r="369" s="14" customFormat="1">
      <c r="A369" s="14"/>
      <c r="B369" s="245"/>
      <c r="C369" s="246"/>
      <c r="D369" s="236" t="s">
        <v>226</v>
      </c>
      <c r="E369" s="247" t="s">
        <v>19</v>
      </c>
      <c r="F369" s="248" t="s">
        <v>1484</v>
      </c>
      <c r="G369" s="246"/>
      <c r="H369" s="249">
        <v>0.307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226</v>
      </c>
      <c r="AU369" s="255" t="s">
        <v>81</v>
      </c>
      <c r="AV369" s="14" t="s">
        <v>81</v>
      </c>
      <c r="AW369" s="14" t="s">
        <v>33</v>
      </c>
      <c r="AX369" s="14" t="s">
        <v>72</v>
      </c>
      <c r="AY369" s="255" t="s">
        <v>215</v>
      </c>
    </row>
    <row r="370" s="15" customFormat="1">
      <c r="A370" s="15"/>
      <c r="B370" s="256"/>
      <c r="C370" s="257"/>
      <c r="D370" s="236" t="s">
        <v>226</v>
      </c>
      <c r="E370" s="258" t="s">
        <v>19</v>
      </c>
      <c r="F370" s="259" t="s">
        <v>233</v>
      </c>
      <c r="G370" s="257"/>
      <c r="H370" s="260">
        <v>0.307</v>
      </c>
      <c r="I370" s="261"/>
      <c r="J370" s="257"/>
      <c r="K370" s="257"/>
      <c r="L370" s="262"/>
      <c r="M370" s="263"/>
      <c r="N370" s="264"/>
      <c r="O370" s="264"/>
      <c r="P370" s="264"/>
      <c r="Q370" s="264"/>
      <c r="R370" s="264"/>
      <c r="S370" s="264"/>
      <c r="T370" s="26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66" t="s">
        <v>226</v>
      </c>
      <c r="AU370" s="266" t="s">
        <v>81</v>
      </c>
      <c r="AV370" s="15" t="s">
        <v>223</v>
      </c>
      <c r="AW370" s="15" t="s">
        <v>33</v>
      </c>
      <c r="AX370" s="15" t="s">
        <v>79</v>
      </c>
      <c r="AY370" s="266" t="s">
        <v>215</v>
      </c>
    </row>
    <row r="371" s="2" customFormat="1" ht="37.8" customHeight="1">
      <c r="A371" s="41"/>
      <c r="B371" s="42"/>
      <c r="C371" s="216" t="s">
        <v>540</v>
      </c>
      <c r="D371" s="216" t="s">
        <v>218</v>
      </c>
      <c r="E371" s="217" t="s">
        <v>397</v>
      </c>
      <c r="F371" s="218" t="s">
        <v>398</v>
      </c>
      <c r="G371" s="219" t="s">
        <v>221</v>
      </c>
      <c r="H371" s="220">
        <v>0.59999999999999998</v>
      </c>
      <c r="I371" s="221"/>
      <c r="J371" s="222">
        <f>ROUND(I371*H371,2)</f>
        <v>0</v>
      </c>
      <c r="K371" s="218" t="s">
        <v>222</v>
      </c>
      <c r="L371" s="47"/>
      <c r="M371" s="223" t="s">
        <v>19</v>
      </c>
      <c r="N371" s="224" t="s">
        <v>43</v>
      </c>
      <c r="O371" s="87"/>
      <c r="P371" s="225">
        <f>O371*H371</f>
        <v>0</v>
      </c>
      <c r="Q371" s="225">
        <v>0</v>
      </c>
      <c r="R371" s="225">
        <f>Q371*H371</f>
        <v>0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223</v>
      </c>
      <c r="AT371" s="227" t="s">
        <v>218</v>
      </c>
      <c r="AU371" s="227" t="s">
        <v>81</v>
      </c>
      <c r="AY371" s="20" t="s">
        <v>215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223</v>
      </c>
      <c r="BM371" s="227" t="s">
        <v>541</v>
      </c>
    </row>
    <row r="372" s="2" customFormat="1">
      <c r="A372" s="41"/>
      <c r="B372" s="42"/>
      <c r="C372" s="43"/>
      <c r="D372" s="229" t="s">
        <v>224</v>
      </c>
      <c r="E372" s="43"/>
      <c r="F372" s="230" t="s">
        <v>399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224</v>
      </c>
      <c r="AU372" s="20" t="s">
        <v>81</v>
      </c>
    </row>
    <row r="373" s="13" customFormat="1">
      <c r="A373" s="13"/>
      <c r="B373" s="234"/>
      <c r="C373" s="235"/>
      <c r="D373" s="236" t="s">
        <v>226</v>
      </c>
      <c r="E373" s="237" t="s">
        <v>19</v>
      </c>
      <c r="F373" s="238" t="s">
        <v>1482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226</v>
      </c>
      <c r="AU373" s="244" t="s">
        <v>81</v>
      </c>
      <c r="AV373" s="13" t="s">
        <v>79</v>
      </c>
      <c r="AW373" s="13" t="s">
        <v>33</v>
      </c>
      <c r="AX373" s="13" t="s">
        <v>72</v>
      </c>
      <c r="AY373" s="244" t="s">
        <v>215</v>
      </c>
    </row>
    <row r="374" s="13" customFormat="1">
      <c r="A374" s="13"/>
      <c r="B374" s="234"/>
      <c r="C374" s="235"/>
      <c r="D374" s="236" t="s">
        <v>226</v>
      </c>
      <c r="E374" s="237" t="s">
        <v>19</v>
      </c>
      <c r="F374" s="238" t="s">
        <v>1435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226</v>
      </c>
      <c r="AU374" s="244" t="s">
        <v>81</v>
      </c>
      <c r="AV374" s="13" t="s">
        <v>79</v>
      </c>
      <c r="AW374" s="13" t="s">
        <v>33</v>
      </c>
      <c r="AX374" s="13" t="s">
        <v>72</v>
      </c>
      <c r="AY374" s="244" t="s">
        <v>215</v>
      </c>
    </row>
    <row r="375" s="14" customFormat="1">
      <c r="A375" s="14"/>
      <c r="B375" s="245"/>
      <c r="C375" s="246"/>
      <c r="D375" s="236" t="s">
        <v>226</v>
      </c>
      <c r="E375" s="247" t="s">
        <v>19</v>
      </c>
      <c r="F375" s="248" t="s">
        <v>1485</v>
      </c>
      <c r="G375" s="246"/>
      <c r="H375" s="249">
        <v>0.59999999999999998</v>
      </c>
      <c r="I375" s="250"/>
      <c r="J375" s="246"/>
      <c r="K375" s="246"/>
      <c r="L375" s="251"/>
      <c r="M375" s="252"/>
      <c r="N375" s="253"/>
      <c r="O375" s="253"/>
      <c r="P375" s="253"/>
      <c r="Q375" s="253"/>
      <c r="R375" s="253"/>
      <c r="S375" s="253"/>
      <c r="T375" s="25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5" t="s">
        <v>226</v>
      </c>
      <c r="AU375" s="255" t="s">
        <v>81</v>
      </c>
      <c r="AV375" s="14" t="s">
        <v>81</v>
      </c>
      <c r="AW375" s="14" t="s">
        <v>33</v>
      </c>
      <c r="AX375" s="14" t="s">
        <v>72</v>
      </c>
      <c r="AY375" s="255" t="s">
        <v>215</v>
      </c>
    </row>
    <row r="376" s="15" customFormat="1">
      <c r="A376" s="15"/>
      <c r="B376" s="256"/>
      <c r="C376" s="257"/>
      <c r="D376" s="236" t="s">
        <v>226</v>
      </c>
      <c r="E376" s="258" t="s">
        <v>19</v>
      </c>
      <c r="F376" s="259" t="s">
        <v>233</v>
      </c>
      <c r="G376" s="257"/>
      <c r="H376" s="260">
        <v>0.59999999999999998</v>
      </c>
      <c r="I376" s="261"/>
      <c r="J376" s="257"/>
      <c r="K376" s="257"/>
      <c r="L376" s="262"/>
      <c r="M376" s="263"/>
      <c r="N376" s="264"/>
      <c r="O376" s="264"/>
      <c r="P376" s="264"/>
      <c r="Q376" s="264"/>
      <c r="R376" s="264"/>
      <c r="S376" s="264"/>
      <c r="T376" s="26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6" t="s">
        <v>226</v>
      </c>
      <c r="AU376" s="266" t="s">
        <v>81</v>
      </c>
      <c r="AV376" s="15" t="s">
        <v>223</v>
      </c>
      <c r="AW376" s="15" t="s">
        <v>33</v>
      </c>
      <c r="AX376" s="15" t="s">
        <v>79</v>
      </c>
      <c r="AY376" s="266" t="s">
        <v>215</v>
      </c>
    </row>
    <row r="377" s="2" customFormat="1" ht="24.15" customHeight="1">
      <c r="A377" s="41"/>
      <c r="B377" s="42"/>
      <c r="C377" s="216" t="s">
        <v>452</v>
      </c>
      <c r="D377" s="216" t="s">
        <v>218</v>
      </c>
      <c r="E377" s="217" t="s">
        <v>1437</v>
      </c>
      <c r="F377" s="218" t="s">
        <v>1438</v>
      </c>
      <c r="G377" s="219" t="s">
        <v>278</v>
      </c>
      <c r="H377" s="220">
        <v>0.042000000000000003</v>
      </c>
      <c r="I377" s="221"/>
      <c r="J377" s="222">
        <f>ROUND(I377*H377,2)</f>
        <v>0</v>
      </c>
      <c r="K377" s="218" t="s">
        <v>222</v>
      </c>
      <c r="L377" s="47"/>
      <c r="M377" s="223" t="s">
        <v>19</v>
      </c>
      <c r="N377" s="224" t="s">
        <v>43</v>
      </c>
      <c r="O377" s="87"/>
      <c r="P377" s="225">
        <f>O377*H377</f>
        <v>0</v>
      </c>
      <c r="Q377" s="225">
        <v>1.98</v>
      </c>
      <c r="R377" s="225">
        <f>Q377*H377</f>
        <v>0.083159999999999998</v>
      </c>
      <c r="S377" s="225">
        <v>0</v>
      </c>
      <c r="T377" s="226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7" t="s">
        <v>223</v>
      </c>
      <c r="AT377" s="227" t="s">
        <v>218</v>
      </c>
      <c r="AU377" s="227" t="s">
        <v>81</v>
      </c>
      <c r="AY377" s="20" t="s">
        <v>215</v>
      </c>
      <c r="BE377" s="228">
        <f>IF(N377="základní",J377,0)</f>
        <v>0</v>
      </c>
      <c r="BF377" s="228">
        <f>IF(N377="snížená",J377,0)</f>
        <v>0</v>
      </c>
      <c r="BG377" s="228">
        <f>IF(N377="zákl. přenesená",J377,0)</f>
        <v>0</v>
      </c>
      <c r="BH377" s="228">
        <f>IF(N377="sníž. přenesená",J377,0)</f>
        <v>0</v>
      </c>
      <c r="BI377" s="228">
        <f>IF(N377="nulová",J377,0)</f>
        <v>0</v>
      </c>
      <c r="BJ377" s="20" t="s">
        <v>79</v>
      </c>
      <c r="BK377" s="228">
        <f>ROUND(I377*H377,2)</f>
        <v>0</v>
      </c>
      <c r="BL377" s="20" t="s">
        <v>223</v>
      </c>
      <c r="BM377" s="227" t="s">
        <v>542</v>
      </c>
    </row>
    <row r="378" s="2" customFormat="1">
      <c r="A378" s="41"/>
      <c r="B378" s="42"/>
      <c r="C378" s="43"/>
      <c r="D378" s="229" t="s">
        <v>224</v>
      </c>
      <c r="E378" s="43"/>
      <c r="F378" s="230" t="s">
        <v>1439</v>
      </c>
      <c r="G378" s="43"/>
      <c r="H378" s="43"/>
      <c r="I378" s="231"/>
      <c r="J378" s="43"/>
      <c r="K378" s="43"/>
      <c r="L378" s="47"/>
      <c r="M378" s="232"/>
      <c r="N378" s="233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224</v>
      </c>
      <c r="AU378" s="20" t="s">
        <v>81</v>
      </c>
    </row>
    <row r="379" s="13" customFormat="1">
      <c r="A379" s="13"/>
      <c r="B379" s="234"/>
      <c r="C379" s="235"/>
      <c r="D379" s="236" t="s">
        <v>226</v>
      </c>
      <c r="E379" s="237" t="s">
        <v>19</v>
      </c>
      <c r="F379" s="238" t="s">
        <v>1482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226</v>
      </c>
      <c r="AU379" s="244" t="s">
        <v>81</v>
      </c>
      <c r="AV379" s="13" t="s">
        <v>79</v>
      </c>
      <c r="AW379" s="13" t="s">
        <v>33</v>
      </c>
      <c r="AX379" s="13" t="s">
        <v>72</v>
      </c>
      <c r="AY379" s="244" t="s">
        <v>215</v>
      </c>
    </row>
    <row r="380" s="13" customFormat="1">
      <c r="A380" s="13"/>
      <c r="B380" s="234"/>
      <c r="C380" s="235"/>
      <c r="D380" s="236" t="s">
        <v>226</v>
      </c>
      <c r="E380" s="237" t="s">
        <v>19</v>
      </c>
      <c r="F380" s="238" t="s">
        <v>1486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226</v>
      </c>
      <c r="AU380" s="244" t="s">
        <v>81</v>
      </c>
      <c r="AV380" s="13" t="s">
        <v>79</v>
      </c>
      <c r="AW380" s="13" t="s">
        <v>33</v>
      </c>
      <c r="AX380" s="13" t="s">
        <v>72</v>
      </c>
      <c r="AY380" s="244" t="s">
        <v>215</v>
      </c>
    </row>
    <row r="381" s="14" customFormat="1">
      <c r="A381" s="14"/>
      <c r="B381" s="245"/>
      <c r="C381" s="246"/>
      <c r="D381" s="236" t="s">
        <v>226</v>
      </c>
      <c r="E381" s="247" t="s">
        <v>19</v>
      </c>
      <c r="F381" s="248" t="s">
        <v>1487</v>
      </c>
      <c r="G381" s="246"/>
      <c r="H381" s="249">
        <v>0.042000000000000003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226</v>
      </c>
      <c r="AU381" s="255" t="s">
        <v>81</v>
      </c>
      <c r="AV381" s="14" t="s">
        <v>81</v>
      </c>
      <c r="AW381" s="14" t="s">
        <v>33</v>
      </c>
      <c r="AX381" s="14" t="s">
        <v>72</v>
      </c>
      <c r="AY381" s="255" t="s">
        <v>215</v>
      </c>
    </row>
    <row r="382" s="15" customFormat="1">
      <c r="A382" s="15"/>
      <c r="B382" s="256"/>
      <c r="C382" s="257"/>
      <c r="D382" s="236" t="s">
        <v>226</v>
      </c>
      <c r="E382" s="258" t="s">
        <v>19</v>
      </c>
      <c r="F382" s="259" t="s">
        <v>233</v>
      </c>
      <c r="G382" s="257"/>
      <c r="H382" s="260">
        <v>0.042000000000000003</v>
      </c>
      <c r="I382" s="261"/>
      <c r="J382" s="257"/>
      <c r="K382" s="257"/>
      <c r="L382" s="262"/>
      <c r="M382" s="263"/>
      <c r="N382" s="264"/>
      <c r="O382" s="264"/>
      <c r="P382" s="264"/>
      <c r="Q382" s="264"/>
      <c r="R382" s="264"/>
      <c r="S382" s="264"/>
      <c r="T382" s="26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66" t="s">
        <v>226</v>
      </c>
      <c r="AU382" s="266" t="s">
        <v>81</v>
      </c>
      <c r="AV382" s="15" t="s">
        <v>223</v>
      </c>
      <c r="AW382" s="15" t="s">
        <v>33</v>
      </c>
      <c r="AX382" s="15" t="s">
        <v>79</v>
      </c>
      <c r="AY382" s="266" t="s">
        <v>215</v>
      </c>
    </row>
    <row r="383" s="2" customFormat="1" ht="24.15" customHeight="1">
      <c r="A383" s="41"/>
      <c r="B383" s="42"/>
      <c r="C383" s="216" t="s">
        <v>543</v>
      </c>
      <c r="D383" s="216" t="s">
        <v>218</v>
      </c>
      <c r="E383" s="217" t="s">
        <v>1442</v>
      </c>
      <c r="F383" s="218" t="s">
        <v>1443</v>
      </c>
      <c r="G383" s="219" t="s">
        <v>278</v>
      </c>
      <c r="H383" s="220">
        <v>0.14999999999999999</v>
      </c>
      <c r="I383" s="221"/>
      <c r="J383" s="222">
        <f>ROUND(I383*H383,2)</f>
        <v>0</v>
      </c>
      <c r="K383" s="218" t="s">
        <v>222</v>
      </c>
      <c r="L383" s="47"/>
      <c r="M383" s="223" t="s">
        <v>19</v>
      </c>
      <c r="N383" s="224" t="s">
        <v>43</v>
      </c>
      <c r="O383" s="87"/>
      <c r="P383" s="225">
        <f>O383*H383</f>
        <v>0</v>
      </c>
      <c r="Q383" s="225">
        <v>2.3010199999999998</v>
      </c>
      <c r="R383" s="225">
        <f>Q383*H383</f>
        <v>0.34515299999999999</v>
      </c>
      <c r="S383" s="225">
        <v>0</v>
      </c>
      <c r="T383" s="226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7" t="s">
        <v>223</v>
      </c>
      <c r="AT383" s="227" t="s">
        <v>218</v>
      </c>
      <c r="AU383" s="227" t="s">
        <v>81</v>
      </c>
      <c r="AY383" s="20" t="s">
        <v>215</v>
      </c>
      <c r="BE383" s="228">
        <f>IF(N383="základní",J383,0)</f>
        <v>0</v>
      </c>
      <c r="BF383" s="228">
        <f>IF(N383="snížená",J383,0)</f>
        <v>0</v>
      </c>
      <c r="BG383" s="228">
        <f>IF(N383="zákl. přenesená",J383,0)</f>
        <v>0</v>
      </c>
      <c r="BH383" s="228">
        <f>IF(N383="sníž. přenesená",J383,0)</f>
        <v>0</v>
      </c>
      <c r="BI383" s="228">
        <f>IF(N383="nulová",J383,0)</f>
        <v>0</v>
      </c>
      <c r="BJ383" s="20" t="s">
        <v>79</v>
      </c>
      <c r="BK383" s="228">
        <f>ROUND(I383*H383,2)</f>
        <v>0</v>
      </c>
      <c r="BL383" s="20" t="s">
        <v>223</v>
      </c>
      <c r="BM383" s="227" t="s">
        <v>544</v>
      </c>
    </row>
    <row r="384" s="2" customFormat="1">
      <c r="A384" s="41"/>
      <c r="B384" s="42"/>
      <c r="C384" s="43"/>
      <c r="D384" s="229" t="s">
        <v>224</v>
      </c>
      <c r="E384" s="43"/>
      <c r="F384" s="230" t="s">
        <v>1444</v>
      </c>
      <c r="G384" s="43"/>
      <c r="H384" s="43"/>
      <c r="I384" s="231"/>
      <c r="J384" s="43"/>
      <c r="K384" s="43"/>
      <c r="L384" s="47"/>
      <c r="M384" s="232"/>
      <c r="N384" s="233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224</v>
      </c>
      <c r="AU384" s="20" t="s">
        <v>81</v>
      </c>
    </row>
    <row r="385" s="13" customFormat="1">
      <c r="A385" s="13"/>
      <c r="B385" s="234"/>
      <c r="C385" s="235"/>
      <c r="D385" s="236" t="s">
        <v>226</v>
      </c>
      <c r="E385" s="237" t="s">
        <v>19</v>
      </c>
      <c r="F385" s="238" t="s">
        <v>1482</v>
      </c>
      <c r="G385" s="235"/>
      <c r="H385" s="237" t="s">
        <v>19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226</v>
      </c>
      <c r="AU385" s="244" t="s">
        <v>81</v>
      </c>
      <c r="AV385" s="13" t="s">
        <v>79</v>
      </c>
      <c r="AW385" s="13" t="s">
        <v>33</v>
      </c>
      <c r="AX385" s="13" t="s">
        <v>72</v>
      </c>
      <c r="AY385" s="244" t="s">
        <v>215</v>
      </c>
    </row>
    <row r="386" s="13" customFormat="1">
      <c r="A386" s="13"/>
      <c r="B386" s="234"/>
      <c r="C386" s="235"/>
      <c r="D386" s="236" t="s">
        <v>226</v>
      </c>
      <c r="E386" s="237" t="s">
        <v>19</v>
      </c>
      <c r="F386" s="238" t="s">
        <v>1488</v>
      </c>
      <c r="G386" s="235"/>
      <c r="H386" s="237" t="s">
        <v>19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226</v>
      </c>
      <c r="AU386" s="244" t="s">
        <v>81</v>
      </c>
      <c r="AV386" s="13" t="s">
        <v>79</v>
      </c>
      <c r="AW386" s="13" t="s">
        <v>33</v>
      </c>
      <c r="AX386" s="13" t="s">
        <v>72</v>
      </c>
      <c r="AY386" s="244" t="s">
        <v>215</v>
      </c>
    </row>
    <row r="387" s="14" customFormat="1">
      <c r="A387" s="14"/>
      <c r="B387" s="245"/>
      <c r="C387" s="246"/>
      <c r="D387" s="236" t="s">
        <v>226</v>
      </c>
      <c r="E387" s="247" t="s">
        <v>19</v>
      </c>
      <c r="F387" s="248" t="s">
        <v>1489</v>
      </c>
      <c r="G387" s="246"/>
      <c r="H387" s="249">
        <v>0.14999999999999999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226</v>
      </c>
      <c r="AU387" s="255" t="s">
        <v>81</v>
      </c>
      <c r="AV387" s="14" t="s">
        <v>81</v>
      </c>
      <c r="AW387" s="14" t="s">
        <v>33</v>
      </c>
      <c r="AX387" s="14" t="s">
        <v>72</v>
      </c>
      <c r="AY387" s="255" t="s">
        <v>215</v>
      </c>
    </row>
    <row r="388" s="15" customFormat="1">
      <c r="A388" s="15"/>
      <c r="B388" s="256"/>
      <c r="C388" s="257"/>
      <c r="D388" s="236" t="s">
        <v>226</v>
      </c>
      <c r="E388" s="258" t="s">
        <v>19</v>
      </c>
      <c r="F388" s="259" t="s">
        <v>233</v>
      </c>
      <c r="G388" s="257"/>
      <c r="H388" s="260">
        <v>0.14999999999999999</v>
      </c>
      <c r="I388" s="261"/>
      <c r="J388" s="257"/>
      <c r="K388" s="257"/>
      <c r="L388" s="262"/>
      <c r="M388" s="263"/>
      <c r="N388" s="264"/>
      <c r="O388" s="264"/>
      <c r="P388" s="264"/>
      <c r="Q388" s="264"/>
      <c r="R388" s="264"/>
      <c r="S388" s="264"/>
      <c r="T388" s="26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6" t="s">
        <v>226</v>
      </c>
      <c r="AU388" s="266" t="s">
        <v>81</v>
      </c>
      <c r="AV388" s="15" t="s">
        <v>223</v>
      </c>
      <c r="AW388" s="15" t="s">
        <v>33</v>
      </c>
      <c r="AX388" s="15" t="s">
        <v>79</v>
      </c>
      <c r="AY388" s="266" t="s">
        <v>215</v>
      </c>
    </row>
    <row r="389" s="2" customFormat="1" ht="16.5" customHeight="1">
      <c r="A389" s="41"/>
      <c r="B389" s="42"/>
      <c r="C389" s="216" t="s">
        <v>457</v>
      </c>
      <c r="D389" s="216" t="s">
        <v>218</v>
      </c>
      <c r="E389" s="217" t="s">
        <v>1447</v>
      </c>
      <c r="F389" s="218" t="s">
        <v>1448</v>
      </c>
      <c r="G389" s="219" t="s">
        <v>221</v>
      </c>
      <c r="H389" s="220">
        <v>1.7</v>
      </c>
      <c r="I389" s="221"/>
      <c r="J389" s="222">
        <f>ROUND(I389*H389,2)</f>
        <v>0</v>
      </c>
      <c r="K389" s="218" t="s">
        <v>222</v>
      </c>
      <c r="L389" s="47"/>
      <c r="M389" s="223" t="s">
        <v>19</v>
      </c>
      <c r="N389" s="224" t="s">
        <v>43</v>
      </c>
      <c r="O389" s="87"/>
      <c r="P389" s="225">
        <f>O389*H389</f>
        <v>0</v>
      </c>
      <c r="Q389" s="225">
        <v>0.00264</v>
      </c>
      <c r="R389" s="225">
        <f>Q389*H389</f>
        <v>0.0044879999999999998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223</v>
      </c>
      <c r="AT389" s="227" t="s">
        <v>218</v>
      </c>
      <c r="AU389" s="227" t="s">
        <v>81</v>
      </c>
      <c r="AY389" s="20" t="s">
        <v>215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223</v>
      </c>
      <c r="BM389" s="227" t="s">
        <v>1198</v>
      </c>
    </row>
    <row r="390" s="2" customFormat="1">
      <c r="A390" s="41"/>
      <c r="B390" s="42"/>
      <c r="C390" s="43"/>
      <c r="D390" s="229" t="s">
        <v>224</v>
      </c>
      <c r="E390" s="43"/>
      <c r="F390" s="230" t="s">
        <v>1449</v>
      </c>
      <c r="G390" s="43"/>
      <c r="H390" s="43"/>
      <c r="I390" s="231"/>
      <c r="J390" s="43"/>
      <c r="K390" s="43"/>
      <c r="L390" s="47"/>
      <c r="M390" s="232"/>
      <c r="N390" s="233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224</v>
      </c>
      <c r="AU390" s="20" t="s">
        <v>81</v>
      </c>
    </row>
    <row r="391" s="13" customFormat="1">
      <c r="A391" s="13"/>
      <c r="B391" s="234"/>
      <c r="C391" s="235"/>
      <c r="D391" s="236" t="s">
        <v>226</v>
      </c>
      <c r="E391" s="237" t="s">
        <v>19</v>
      </c>
      <c r="F391" s="238" t="s">
        <v>1482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226</v>
      </c>
      <c r="AU391" s="244" t="s">
        <v>81</v>
      </c>
      <c r="AV391" s="13" t="s">
        <v>79</v>
      </c>
      <c r="AW391" s="13" t="s">
        <v>33</v>
      </c>
      <c r="AX391" s="13" t="s">
        <v>72</v>
      </c>
      <c r="AY391" s="244" t="s">
        <v>215</v>
      </c>
    </row>
    <row r="392" s="13" customFormat="1">
      <c r="A392" s="13"/>
      <c r="B392" s="234"/>
      <c r="C392" s="235"/>
      <c r="D392" s="236" t="s">
        <v>226</v>
      </c>
      <c r="E392" s="237" t="s">
        <v>19</v>
      </c>
      <c r="F392" s="238" t="s">
        <v>1450</v>
      </c>
      <c r="G392" s="235"/>
      <c r="H392" s="237" t="s">
        <v>19</v>
      </c>
      <c r="I392" s="239"/>
      <c r="J392" s="235"/>
      <c r="K392" s="235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226</v>
      </c>
      <c r="AU392" s="244" t="s">
        <v>81</v>
      </c>
      <c r="AV392" s="13" t="s">
        <v>79</v>
      </c>
      <c r="AW392" s="13" t="s">
        <v>33</v>
      </c>
      <c r="AX392" s="13" t="s">
        <v>72</v>
      </c>
      <c r="AY392" s="244" t="s">
        <v>215</v>
      </c>
    </row>
    <row r="393" s="14" customFormat="1">
      <c r="A393" s="14"/>
      <c r="B393" s="245"/>
      <c r="C393" s="246"/>
      <c r="D393" s="236" t="s">
        <v>226</v>
      </c>
      <c r="E393" s="247" t="s">
        <v>19</v>
      </c>
      <c r="F393" s="248" t="s">
        <v>1490</v>
      </c>
      <c r="G393" s="246"/>
      <c r="H393" s="249">
        <v>1.7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226</v>
      </c>
      <c r="AU393" s="255" t="s">
        <v>81</v>
      </c>
      <c r="AV393" s="14" t="s">
        <v>81</v>
      </c>
      <c r="AW393" s="14" t="s">
        <v>33</v>
      </c>
      <c r="AX393" s="14" t="s">
        <v>72</v>
      </c>
      <c r="AY393" s="255" t="s">
        <v>215</v>
      </c>
    </row>
    <row r="394" s="15" customFormat="1">
      <c r="A394" s="15"/>
      <c r="B394" s="256"/>
      <c r="C394" s="257"/>
      <c r="D394" s="236" t="s">
        <v>226</v>
      </c>
      <c r="E394" s="258" t="s">
        <v>19</v>
      </c>
      <c r="F394" s="259" t="s">
        <v>233</v>
      </c>
      <c r="G394" s="257"/>
      <c r="H394" s="260">
        <v>1.7</v>
      </c>
      <c r="I394" s="261"/>
      <c r="J394" s="257"/>
      <c r="K394" s="257"/>
      <c r="L394" s="262"/>
      <c r="M394" s="263"/>
      <c r="N394" s="264"/>
      <c r="O394" s="264"/>
      <c r="P394" s="264"/>
      <c r="Q394" s="264"/>
      <c r="R394" s="264"/>
      <c r="S394" s="264"/>
      <c r="T394" s="26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6" t="s">
        <v>226</v>
      </c>
      <c r="AU394" s="266" t="s">
        <v>81</v>
      </c>
      <c r="AV394" s="15" t="s">
        <v>223</v>
      </c>
      <c r="AW394" s="15" t="s">
        <v>33</v>
      </c>
      <c r="AX394" s="15" t="s">
        <v>79</v>
      </c>
      <c r="AY394" s="266" t="s">
        <v>215</v>
      </c>
    </row>
    <row r="395" s="2" customFormat="1" ht="16.5" customHeight="1">
      <c r="A395" s="41"/>
      <c r="B395" s="42"/>
      <c r="C395" s="216" t="s">
        <v>1200</v>
      </c>
      <c r="D395" s="216" t="s">
        <v>218</v>
      </c>
      <c r="E395" s="217" t="s">
        <v>1452</v>
      </c>
      <c r="F395" s="218" t="s">
        <v>1453</v>
      </c>
      <c r="G395" s="219" t="s">
        <v>221</v>
      </c>
      <c r="H395" s="220">
        <v>1.7</v>
      </c>
      <c r="I395" s="221"/>
      <c r="J395" s="222">
        <f>ROUND(I395*H395,2)</f>
        <v>0</v>
      </c>
      <c r="K395" s="218" t="s">
        <v>222</v>
      </c>
      <c r="L395" s="47"/>
      <c r="M395" s="223" t="s">
        <v>19</v>
      </c>
      <c r="N395" s="224" t="s">
        <v>43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223</v>
      </c>
      <c r="AT395" s="227" t="s">
        <v>218</v>
      </c>
      <c r="AU395" s="227" t="s">
        <v>81</v>
      </c>
      <c r="AY395" s="20" t="s">
        <v>215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223</v>
      </c>
      <c r="BM395" s="227" t="s">
        <v>1203</v>
      </c>
    </row>
    <row r="396" s="2" customFormat="1">
      <c r="A396" s="41"/>
      <c r="B396" s="42"/>
      <c r="C396" s="43"/>
      <c r="D396" s="229" t="s">
        <v>224</v>
      </c>
      <c r="E396" s="43"/>
      <c r="F396" s="230" t="s">
        <v>1454</v>
      </c>
      <c r="G396" s="43"/>
      <c r="H396" s="43"/>
      <c r="I396" s="231"/>
      <c r="J396" s="43"/>
      <c r="K396" s="43"/>
      <c r="L396" s="47"/>
      <c r="M396" s="232"/>
      <c r="N396" s="233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224</v>
      </c>
      <c r="AU396" s="20" t="s">
        <v>81</v>
      </c>
    </row>
    <row r="397" s="13" customFormat="1">
      <c r="A397" s="13"/>
      <c r="B397" s="234"/>
      <c r="C397" s="235"/>
      <c r="D397" s="236" t="s">
        <v>226</v>
      </c>
      <c r="E397" s="237" t="s">
        <v>19</v>
      </c>
      <c r="F397" s="238" t="s">
        <v>1482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226</v>
      </c>
      <c r="AU397" s="244" t="s">
        <v>81</v>
      </c>
      <c r="AV397" s="13" t="s">
        <v>79</v>
      </c>
      <c r="AW397" s="13" t="s">
        <v>33</v>
      </c>
      <c r="AX397" s="13" t="s">
        <v>72</v>
      </c>
      <c r="AY397" s="244" t="s">
        <v>215</v>
      </c>
    </row>
    <row r="398" s="13" customFormat="1">
      <c r="A398" s="13"/>
      <c r="B398" s="234"/>
      <c r="C398" s="235"/>
      <c r="D398" s="236" t="s">
        <v>226</v>
      </c>
      <c r="E398" s="237" t="s">
        <v>19</v>
      </c>
      <c r="F398" s="238" t="s">
        <v>1450</v>
      </c>
      <c r="G398" s="235"/>
      <c r="H398" s="237" t="s">
        <v>19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226</v>
      </c>
      <c r="AU398" s="244" t="s">
        <v>81</v>
      </c>
      <c r="AV398" s="13" t="s">
        <v>79</v>
      </c>
      <c r="AW398" s="13" t="s">
        <v>33</v>
      </c>
      <c r="AX398" s="13" t="s">
        <v>72</v>
      </c>
      <c r="AY398" s="244" t="s">
        <v>215</v>
      </c>
    </row>
    <row r="399" s="14" customFormat="1">
      <c r="A399" s="14"/>
      <c r="B399" s="245"/>
      <c r="C399" s="246"/>
      <c r="D399" s="236" t="s">
        <v>226</v>
      </c>
      <c r="E399" s="247" t="s">
        <v>19</v>
      </c>
      <c r="F399" s="248" t="s">
        <v>1490</v>
      </c>
      <c r="G399" s="246"/>
      <c r="H399" s="249">
        <v>1.7</v>
      </c>
      <c r="I399" s="250"/>
      <c r="J399" s="246"/>
      <c r="K399" s="246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226</v>
      </c>
      <c r="AU399" s="255" t="s">
        <v>81</v>
      </c>
      <c r="AV399" s="14" t="s">
        <v>81</v>
      </c>
      <c r="AW399" s="14" t="s">
        <v>33</v>
      </c>
      <c r="AX399" s="14" t="s">
        <v>72</v>
      </c>
      <c r="AY399" s="255" t="s">
        <v>215</v>
      </c>
    </row>
    <row r="400" s="15" customFormat="1">
      <c r="A400" s="15"/>
      <c r="B400" s="256"/>
      <c r="C400" s="257"/>
      <c r="D400" s="236" t="s">
        <v>226</v>
      </c>
      <c r="E400" s="258" t="s">
        <v>19</v>
      </c>
      <c r="F400" s="259" t="s">
        <v>233</v>
      </c>
      <c r="G400" s="257"/>
      <c r="H400" s="260">
        <v>1.7</v>
      </c>
      <c r="I400" s="261"/>
      <c r="J400" s="257"/>
      <c r="K400" s="257"/>
      <c r="L400" s="262"/>
      <c r="M400" s="263"/>
      <c r="N400" s="264"/>
      <c r="O400" s="264"/>
      <c r="P400" s="264"/>
      <c r="Q400" s="264"/>
      <c r="R400" s="264"/>
      <c r="S400" s="264"/>
      <c r="T400" s="26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6" t="s">
        <v>226</v>
      </c>
      <c r="AU400" s="266" t="s">
        <v>81</v>
      </c>
      <c r="AV400" s="15" t="s">
        <v>223</v>
      </c>
      <c r="AW400" s="15" t="s">
        <v>33</v>
      </c>
      <c r="AX400" s="15" t="s">
        <v>79</v>
      </c>
      <c r="AY400" s="266" t="s">
        <v>215</v>
      </c>
    </row>
    <row r="401" s="2" customFormat="1" ht="37.8" customHeight="1">
      <c r="A401" s="41"/>
      <c r="B401" s="42"/>
      <c r="C401" s="216" t="s">
        <v>462</v>
      </c>
      <c r="D401" s="216" t="s">
        <v>218</v>
      </c>
      <c r="E401" s="217" t="s">
        <v>931</v>
      </c>
      <c r="F401" s="218" t="s">
        <v>932</v>
      </c>
      <c r="G401" s="219" t="s">
        <v>331</v>
      </c>
      <c r="H401" s="220">
        <v>0.433</v>
      </c>
      <c r="I401" s="221"/>
      <c r="J401" s="222">
        <f>ROUND(I401*H401,2)</f>
        <v>0</v>
      </c>
      <c r="K401" s="218" t="s">
        <v>222</v>
      </c>
      <c r="L401" s="47"/>
      <c r="M401" s="223" t="s">
        <v>19</v>
      </c>
      <c r="N401" s="224" t="s">
        <v>43</v>
      </c>
      <c r="O401" s="87"/>
      <c r="P401" s="225">
        <f>O401*H401</f>
        <v>0</v>
      </c>
      <c r="Q401" s="225">
        <v>0</v>
      </c>
      <c r="R401" s="225">
        <f>Q401*H401</f>
        <v>0</v>
      </c>
      <c r="S401" s="225">
        <v>0</v>
      </c>
      <c r="T401" s="226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7" t="s">
        <v>223</v>
      </c>
      <c r="AT401" s="227" t="s">
        <v>218</v>
      </c>
      <c r="AU401" s="227" t="s">
        <v>81</v>
      </c>
      <c r="AY401" s="20" t="s">
        <v>215</v>
      </c>
      <c r="BE401" s="228">
        <f>IF(N401="základní",J401,0)</f>
        <v>0</v>
      </c>
      <c r="BF401" s="228">
        <f>IF(N401="snížená",J401,0)</f>
        <v>0</v>
      </c>
      <c r="BG401" s="228">
        <f>IF(N401="zákl. přenesená",J401,0)</f>
        <v>0</v>
      </c>
      <c r="BH401" s="228">
        <f>IF(N401="sníž. přenesená",J401,0)</f>
        <v>0</v>
      </c>
      <c r="BI401" s="228">
        <f>IF(N401="nulová",J401,0)</f>
        <v>0</v>
      </c>
      <c r="BJ401" s="20" t="s">
        <v>79</v>
      </c>
      <c r="BK401" s="228">
        <f>ROUND(I401*H401,2)</f>
        <v>0</v>
      </c>
      <c r="BL401" s="20" t="s">
        <v>223</v>
      </c>
      <c r="BM401" s="227" t="s">
        <v>1206</v>
      </c>
    </row>
    <row r="402" s="2" customFormat="1">
      <c r="A402" s="41"/>
      <c r="B402" s="42"/>
      <c r="C402" s="43"/>
      <c r="D402" s="229" t="s">
        <v>224</v>
      </c>
      <c r="E402" s="43"/>
      <c r="F402" s="230" t="s">
        <v>933</v>
      </c>
      <c r="G402" s="43"/>
      <c r="H402" s="43"/>
      <c r="I402" s="231"/>
      <c r="J402" s="43"/>
      <c r="K402" s="43"/>
      <c r="L402" s="47"/>
      <c r="M402" s="232"/>
      <c r="N402" s="233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224</v>
      </c>
      <c r="AU402" s="20" t="s">
        <v>81</v>
      </c>
    </row>
    <row r="403" s="14" customFormat="1">
      <c r="A403" s="14"/>
      <c r="B403" s="245"/>
      <c r="C403" s="246"/>
      <c r="D403" s="236" t="s">
        <v>226</v>
      </c>
      <c r="E403" s="247" t="s">
        <v>19</v>
      </c>
      <c r="F403" s="248" t="s">
        <v>1491</v>
      </c>
      <c r="G403" s="246"/>
      <c r="H403" s="249">
        <v>0.433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226</v>
      </c>
      <c r="AU403" s="255" t="s">
        <v>81</v>
      </c>
      <c r="AV403" s="14" t="s">
        <v>81</v>
      </c>
      <c r="AW403" s="14" t="s">
        <v>33</v>
      </c>
      <c r="AX403" s="14" t="s">
        <v>72</v>
      </c>
      <c r="AY403" s="255" t="s">
        <v>215</v>
      </c>
    </row>
    <row r="404" s="15" customFormat="1">
      <c r="A404" s="15"/>
      <c r="B404" s="256"/>
      <c r="C404" s="257"/>
      <c r="D404" s="236" t="s">
        <v>226</v>
      </c>
      <c r="E404" s="258" t="s">
        <v>19</v>
      </c>
      <c r="F404" s="259" t="s">
        <v>233</v>
      </c>
      <c r="G404" s="257"/>
      <c r="H404" s="260">
        <v>0.433</v>
      </c>
      <c r="I404" s="261"/>
      <c r="J404" s="257"/>
      <c r="K404" s="257"/>
      <c r="L404" s="262"/>
      <c r="M404" s="263"/>
      <c r="N404" s="264"/>
      <c r="O404" s="264"/>
      <c r="P404" s="264"/>
      <c r="Q404" s="264"/>
      <c r="R404" s="264"/>
      <c r="S404" s="264"/>
      <c r="T404" s="26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6" t="s">
        <v>226</v>
      </c>
      <c r="AU404" s="266" t="s">
        <v>81</v>
      </c>
      <c r="AV404" s="15" t="s">
        <v>223</v>
      </c>
      <c r="AW404" s="15" t="s">
        <v>33</v>
      </c>
      <c r="AX404" s="15" t="s">
        <v>79</v>
      </c>
      <c r="AY404" s="266" t="s">
        <v>215</v>
      </c>
    </row>
    <row r="405" s="12" customFormat="1" ht="22.8" customHeight="1">
      <c r="A405" s="12"/>
      <c r="B405" s="200"/>
      <c r="C405" s="201"/>
      <c r="D405" s="202" t="s">
        <v>71</v>
      </c>
      <c r="E405" s="214" t="s">
        <v>1492</v>
      </c>
      <c r="F405" s="214" t="s">
        <v>1493</v>
      </c>
      <c r="G405" s="201"/>
      <c r="H405" s="201"/>
      <c r="I405" s="204"/>
      <c r="J405" s="215">
        <f>BK405</f>
        <v>0</v>
      </c>
      <c r="K405" s="201"/>
      <c r="L405" s="206"/>
      <c r="M405" s="207"/>
      <c r="N405" s="208"/>
      <c r="O405" s="208"/>
      <c r="P405" s="209">
        <f>SUM(P406:P475)</f>
        <v>0</v>
      </c>
      <c r="Q405" s="208"/>
      <c r="R405" s="209">
        <f>SUM(R406:R475)</f>
        <v>0.92885600000000002</v>
      </c>
      <c r="S405" s="208"/>
      <c r="T405" s="210">
        <f>SUM(T406:T475)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11" t="s">
        <v>79</v>
      </c>
      <c r="AT405" s="212" t="s">
        <v>71</v>
      </c>
      <c r="AU405" s="212" t="s">
        <v>79</v>
      </c>
      <c r="AY405" s="211" t="s">
        <v>215</v>
      </c>
      <c r="BK405" s="213">
        <f>SUM(BK406:BK475)</f>
        <v>0</v>
      </c>
    </row>
    <row r="406" s="2" customFormat="1" ht="37.8" customHeight="1">
      <c r="A406" s="41"/>
      <c r="B406" s="42"/>
      <c r="C406" s="216" t="s">
        <v>1208</v>
      </c>
      <c r="D406" s="216" t="s">
        <v>218</v>
      </c>
      <c r="E406" s="217" t="s">
        <v>1420</v>
      </c>
      <c r="F406" s="218" t="s">
        <v>1421</v>
      </c>
      <c r="G406" s="219" t="s">
        <v>278</v>
      </c>
      <c r="H406" s="220">
        <v>0.40000000000000002</v>
      </c>
      <c r="I406" s="221"/>
      <c r="J406" s="222">
        <f>ROUND(I406*H406,2)</f>
        <v>0</v>
      </c>
      <c r="K406" s="218" t="s">
        <v>222</v>
      </c>
      <c r="L406" s="47"/>
      <c r="M406" s="223" t="s">
        <v>19</v>
      </c>
      <c r="N406" s="224" t="s">
        <v>43</v>
      </c>
      <c r="O406" s="87"/>
      <c r="P406" s="225">
        <f>O406*H406</f>
        <v>0</v>
      </c>
      <c r="Q406" s="225">
        <v>0</v>
      </c>
      <c r="R406" s="225">
        <f>Q406*H406</f>
        <v>0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223</v>
      </c>
      <c r="AT406" s="227" t="s">
        <v>218</v>
      </c>
      <c r="AU406" s="227" t="s">
        <v>81</v>
      </c>
      <c r="AY406" s="20" t="s">
        <v>215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79</v>
      </c>
      <c r="BK406" s="228">
        <f>ROUND(I406*H406,2)</f>
        <v>0</v>
      </c>
      <c r="BL406" s="20" t="s">
        <v>223</v>
      </c>
      <c r="BM406" s="227" t="s">
        <v>1211</v>
      </c>
    </row>
    <row r="407" s="2" customFormat="1">
      <c r="A407" s="41"/>
      <c r="B407" s="42"/>
      <c r="C407" s="43"/>
      <c r="D407" s="229" t="s">
        <v>224</v>
      </c>
      <c r="E407" s="43"/>
      <c r="F407" s="230" t="s">
        <v>1422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224</v>
      </c>
      <c r="AU407" s="20" t="s">
        <v>81</v>
      </c>
    </row>
    <row r="408" s="13" customFormat="1">
      <c r="A408" s="13"/>
      <c r="B408" s="234"/>
      <c r="C408" s="235"/>
      <c r="D408" s="236" t="s">
        <v>226</v>
      </c>
      <c r="E408" s="237" t="s">
        <v>19</v>
      </c>
      <c r="F408" s="238" t="s">
        <v>1494</v>
      </c>
      <c r="G408" s="235"/>
      <c r="H408" s="237" t="s">
        <v>19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226</v>
      </c>
      <c r="AU408" s="244" t="s">
        <v>81</v>
      </c>
      <c r="AV408" s="13" t="s">
        <v>79</v>
      </c>
      <c r="AW408" s="13" t="s">
        <v>33</v>
      </c>
      <c r="AX408" s="13" t="s">
        <v>72</v>
      </c>
      <c r="AY408" s="244" t="s">
        <v>215</v>
      </c>
    </row>
    <row r="409" s="13" customFormat="1">
      <c r="A409" s="13"/>
      <c r="B409" s="234"/>
      <c r="C409" s="235"/>
      <c r="D409" s="236" t="s">
        <v>226</v>
      </c>
      <c r="E409" s="237" t="s">
        <v>19</v>
      </c>
      <c r="F409" s="238" t="s">
        <v>1424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226</v>
      </c>
      <c r="AU409" s="244" t="s">
        <v>81</v>
      </c>
      <c r="AV409" s="13" t="s">
        <v>79</v>
      </c>
      <c r="AW409" s="13" t="s">
        <v>33</v>
      </c>
      <c r="AX409" s="13" t="s">
        <v>72</v>
      </c>
      <c r="AY409" s="244" t="s">
        <v>215</v>
      </c>
    </row>
    <row r="410" s="14" customFormat="1">
      <c r="A410" s="14"/>
      <c r="B410" s="245"/>
      <c r="C410" s="246"/>
      <c r="D410" s="236" t="s">
        <v>226</v>
      </c>
      <c r="E410" s="247" t="s">
        <v>19</v>
      </c>
      <c r="F410" s="248" t="s">
        <v>1495</v>
      </c>
      <c r="G410" s="246"/>
      <c r="H410" s="249">
        <v>0.40000000000000002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226</v>
      </c>
      <c r="AU410" s="255" t="s">
        <v>81</v>
      </c>
      <c r="AV410" s="14" t="s">
        <v>81</v>
      </c>
      <c r="AW410" s="14" t="s">
        <v>33</v>
      </c>
      <c r="AX410" s="14" t="s">
        <v>72</v>
      </c>
      <c r="AY410" s="255" t="s">
        <v>215</v>
      </c>
    </row>
    <row r="411" s="15" customFormat="1">
      <c r="A411" s="15"/>
      <c r="B411" s="256"/>
      <c r="C411" s="257"/>
      <c r="D411" s="236" t="s">
        <v>226</v>
      </c>
      <c r="E411" s="258" t="s">
        <v>19</v>
      </c>
      <c r="F411" s="259" t="s">
        <v>233</v>
      </c>
      <c r="G411" s="257"/>
      <c r="H411" s="260">
        <v>0.40000000000000002</v>
      </c>
      <c r="I411" s="261"/>
      <c r="J411" s="257"/>
      <c r="K411" s="257"/>
      <c r="L411" s="262"/>
      <c r="M411" s="263"/>
      <c r="N411" s="264"/>
      <c r="O411" s="264"/>
      <c r="P411" s="264"/>
      <c r="Q411" s="264"/>
      <c r="R411" s="264"/>
      <c r="S411" s="264"/>
      <c r="T411" s="26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6" t="s">
        <v>226</v>
      </c>
      <c r="AU411" s="266" t="s">
        <v>81</v>
      </c>
      <c r="AV411" s="15" t="s">
        <v>223</v>
      </c>
      <c r="AW411" s="15" t="s">
        <v>33</v>
      </c>
      <c r="AX411" s="15" t="s">
        <v>79</v>
      </c>
      <c r="AY411" s="266" t="s">
        <v>215</v>
      </c>
    </row>
    <row r="412" s="2" customFormat="1" ht="37.8" customHeight="1">
      <c r="A412" s="41"/>
      <c r="B412" s="42"/>
      <c r="C412" s="216" t="s">
        <v>466</v>
      </c>
      <c r="D412" s="216" t="s">
        <v>218</v>
      </c>
      <c r="E412" s="217" t="s">
        <v>1426</v>
      </c>
      <c r="F412" s="218" t="s">
        <v>1427</v>
      </c>
      <c r="G412" s="219" t="s">
        <v>278</v>
      </c>
      <c r="H412" s="220">
        <v>0.40000000000000002</v>
      </c>
      <c r="I412" s="221"/>
      <c r="J412" s="222">
        <f>ROUND(I412*H412,2)</f>
        <v>0</v>
      </c>
      <c r="K412" s="218" t="s">
        <v>222</v>
      </c>
      <c r="L412" s="47"/>
      <c r="M412" s="223" t="s">
        <v>19</v>
      </c>
      <c r="N412" s="224" t="s">
        <v>43</v>
      </c>
      <c r="O412" s="87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223</v>
      </c>
      <c r="AT412" s="227" t="s">
        <v>218</v>
      </c>
      <c r="AU412" s="227" t="s">
        <v>81</v>
      </c>
      <c r="AY412" s="20" t="s">
        <v>215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223</v>
      </c>
      <c r="BM412" s="227" t="s">
        <v>1215</v>
      </c>
    </row>
    <row r="413" s="2" customFormat="1">
      <c r="A413" s="41"/>
      <c r="B413" s="42"/>
      <c r="C413" s="43"/>
      <c r="D413" s="229" t="s">
        <v>224</v>
      </c>
      <c r="E413" s="43"/>
      <c r="F413" s="230" t="s">
        <v>1428</v>
      </c>
      <c r="G413" s="43"/>
      <c r="H413" s="43"/>
      <c r="I413" s="231"/>
      <c r="J413" s="43"/>
      <c r="K413" s="43"/>
      <c r="L413" s="47"/>
      <c r="M413" s="232"/>
      <c r="N413" s="233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224</v>
      </c>
      <c r="AU413" s="20" t="s">
        <v>81</v>
      </c>
    </row>
    <row r="414" s="13" customFormat="1">
      <c r="A414" s="13"/>
      <c r="B414" s="234"/>
      <c r="C414" s="235"/>
      <c r="D414" s="236" t="s">
        <v>226</v>
      </c>
      <c r="E414" s="237" t="s">
        <v>19</v>
      </c>
      <c r="F414" s="238" t="s">
        <v>1494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226</v>
      </c>
      <c r="AU414" s="244" t="s">
        <v>81</v>
      </c>
      <c r="AV414" s="13" t="s">
        <v>79</v>
      </c>
      <c r="AW414" s="13" t="s">
        <v>33</v>
      </c>
      <c r="AX414" s="13" t="s">
        <v>72</v>
      </c>
      <c r="AY414" s="244" t="s">
        <v>215</v>
      </c>
    </row>
    <row r="415" s="13" customFormat="1">
      <c r="A415" s="13"/>
      <c r="B415" s="234"/>
      <c r="C415" s="235"/>
      <c r="D415" s="236" t="s">
        <v>226</v>
      </c>
      <c r="E415" s="237" t="s">
        <v>19</v>
      </c>
      <c r="F415" s="238" t="s">
        <v>1424</v>
      </c>
      <c r="G415" s="235"/>
      <c r="H415" s="237" t="s">
        <v>19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226</v>
      </c>
      <c r="AU415" s="244" t="s">
        <v>81</v>
      </c>
      <c r="AV415" s="13" t="s">
        <v>79</v>
      </c>
      <c r="AW415" s="13" t="s">
        <v>33</v>
      </c>
      <c r="AX415" s="13" t="s">
        <v>72</v>
      </c>
      <c r="AY415" s="244" t="s">
        <v>215</v>
      </c>
    </row>
    <row r="416" s="14" customFormat="1">
      <c r="A416" s="14"/>
      <c r="B416" s="245"/>
      <c r="C416" s="246"/>
      <c r="D416" s="236" t="s">
        <v>226</v>
      </c>
      <c r="E416" s="247" t="s">
        <v>19</v>
      </c>
      <c r="F416" s="248" t="s">
        <v>1495</v>
      </c>
      <c r="G416" s="246"/>
      <c r="H416" s="249">
        <v>0.40000000000000002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226</v>
      </c>
      <c r="AU416" s="255" t="s">
        <v>81</v>
      </c>
      <c r="AV416" s="14" t="s">
        <v>81</v>
      </c>
      <c r="AW416" s="14" t="s">
        <v>33</v>
      </c>
      <c r="AX416" s="14" t="s">
        <v>72</v>
      </c>
      <c r="AY416" s="255" t="s">
        <v>215</v>
      </c>
    </row>
    <row r="417" s="15" customFormat="1">
      <c r="A417" s="15"/>
      <c r="B417" s="256"/>
      <c r="C417" s="257"/>
      <c r="D417" s="236" t="s">
        <v>226</v>
      </c>
      <c r="E417" s="258" t="s">
        <v>19</v>
      </c>
      <c r="F417" s="259" t="s">
        <v>233</v>
      </c>
      <c r="G417" s="257"/>
      <c r="H417" s="260">
        <v>0.40000000000000002</v>
      </c>
      <c r="I417" s="261"/>
      <c r="J417" s="257"/>
      <c r="K417" s="257"/>
      <c r="L417" s="262"/>
      <c r="M417" s="263"/>
      <c r="N417" s="264"/>
      <c r="O417" s="264"/>
      <c r="P417" s="264"/>
      <c r="Q417" s="264"/>
      <c r="R417" s="264"/>
      <c r="S417" s="264"/>
      <c r="T417" s="26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66" t="s">
        <v>226</v>
      </c>
      <c r="AU417" s="266" t="s">
        <v>81</v>
      </c>
      <c r="AV417" s="15" t="s">
        <v>223</v>
      </c>
      <c r="AW417" s="15" t="s">
        <v>33</v>
      </c>
      <c r="AX417" s="15" t="s">
        <v>79</v>
      </c>
      <c r="AY417" s="266" t="s">
        <v>215</v>
      </c>
    </row>
    <row r="418" s="2" customFormat="1" ht="55.5" customHeight="1">
      <c r="A418" s="41"/>
      <c r="B418" s="42"/>
      <c r="C418" s="216" t="s">
        <v>1217</v>
      </c>
      <c r="D418" s="216" t="s">
        <v>218</v>
      </c>
      <c r="E418" s="217" t="s">
        <v>1429</v>
      </c>
      <c r="F418" s="218" t="s">
        <v>1430</v>
      </c>
      <c r="G418" s="219" t="s">
        <v>278</v>
      </c>
      <c r="H418" s="220">
        <v>0.40000000000000002</v>
      </c>
      <c r="I418" s="221"/>
      <c r="J418" s="222">
        <f>ROUND(I418*H418,2)</f>
        <v>0</v>
      </c>
      <c r="K418" s="218" t="s">
        <v>222</v>
      </c>
      <c r="L418" s="47"/>
      <c r="M418" s="223" t="s">
        <v>19</v>
      </c>
      <c r="N418" s="224" t="s">
        <v>43</v>
      </c>
      <c r="O418" s="87"/>
      <c r="P418" s="225">
        <f>O418*H418</f>
        <v>0</v>
      </c>
      <c r="Q418" s="225">
        <v>0</v>
      </c>
      <c r="R418" s="225">
        <f>Q418*H418</f>
        <v>0</v>
      </c>
      <c r="S418" s="225">
        <v>0</v>
      </c>
      <c r="T418" s="226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227" t="s">
        <v>223</v>
      </c>
      <c r="AT418" s="227" t="s">
        <v>218</v>
      </c>
      <c r="AU418" s="227" t="s">
        <v>81</v>
      </c>
      <c r="AY418" s="20" t="s">
        <v>215</v>
      </c>
      <c r="BE418" s="228">
        <f>IF(N418="základní",J418,0)</f>
        <v>0</v>
      </c>
      <c r="BF418" s="228">
        <f>IF(N418="snížená",J418,0)</f>
        <v>0</v>
      </c>
      <c r="BG418" s="228">
        <f>IF(N418="zákl. přenesená",J418,0)</f>
        <v>0</v>
      </c>
      <c r="BH418" s="228">
        <f>IF(N418="sníž. přenesená",J418,0)</f>
        <v>0</v>
      </c>
      <c r="BI418" s="228">
        <f>IF(N418="nulová",J418,0)</f>
        <v>0</v>
      </c>
      <c r="BJ418" s="20" t="s">
        <v>79</v>
      </c>
      <c r="BK418" s="228">
        <f>ROUND(I418*H418,2)</f>
        <v>0</v>
      </c>
      <c r="BL418" s="20" t="s">
        <v>223</v>
      </c>
      <c r="BM418" s="227" t="s">
        <v>1220</v>
      </c>
    </row>
    <row r="419" s="2" customFormat="1">
      <c r="A419" s="41"/>
      <c r="B419" s="42"/>
      <c r="C419" s="43"/>
      <c r="D419" s="229" t="s">
        <v>224</v>
      </c>
      <c r="E419" s="43"/>
      <c r="F419" s="230" t="s">
        <v>1431</v>
      </c>
      <c r="G419" s="43"/>
      <c r="H419" s="43"/>
      <c r="I419" s="231"/>
      <c r="J419" s="43"/>
      <c r="K419" s="43"/>
      <c r="L419" s="47"/>
      <c r="M419" s="232"/>
      <c r="N419" s="233"/>
      <c r="O419" s="87"/>
      <c r="P419" s="87"/>
      <c r="Q419" s="87"/>
      <c r="R419" s="87"/>
      <c r="S419" s="87"/>
      <c r="T419" s="88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0" t="s">
        <v>224</v>
      </c>
      <c r="AU419" s="20" t="s">
        <v>81</v>
      </c>
    </row>
    <row r="420" s="13" customFormat="1">
      <c r="A420" s="13"/>
      <c r="B420" s="234"/>
      <c r="C420" s="235"/>
      <c r="D420" s="236" t="s">
        <v>226</v>
      </c>
      <c r="E420" s="237" t="s">
        <v>19</v>
      </c>
      <c r="F420" s="238" t="s">
        <v>1494</v>
      </c>
      <c r="G420" s="235"/>
      <c r="H420" s="237" t="s">
        <v>19</v>
      </c>
      <c r="I420" s="239"/>
      <c r="J420" s="235"/>
      <c r="K420" s="235"/>
      <c r="L420" s="240"/>
      <c r="M420" s="241"/>
      <c r="N420" s="242"/>
      <c r="O420" s="242"/>
      <c r="P420" s="242"/>
      <c r="Q420" s="242"/>
      <c r="R420" s="242"/>
      <c r="S420" s="242"/>
      <c r="T420" s="24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4" t="s">
        <v>226</v>
      </c>
      <c r="AU420" s="244" t="s">
        <v>81</v>
      </c>
      <c r="AV420" s="13" t="s">
        <v>79</v>
      </c>
      <c r="AW420" s="13" t="s">
        <v>33</v>
      </c>
      <c r="AX420" s="13" t="s">
        <v>72</v>
      </c>
      <c r="AY420" s="244" t="s">
        <v>215</v>
      </c>
    </row>
    <row r="421" s="13" customFormat="1">
      <c r="A421" s="13"/>
      <c r="B421" s="234"/>
      <c r="C421" s="235"/>
      <c r="D421" s="236" t="s">
        <v>226</v>
      </c>
      <c r="E421" s="237" t="s">
        <v>19</v>
      </c>
      <c r="F421" s="238" t="s">
        <v>1424</v>
      </c>
      <c r="G421" s="235"/>
      <c r="H421" s="237" t="s">
        <v>19</v>
      </c>
      <c r="I421" s="239"/>
      <c r="J421" s="235"/>
      <c r="K421" s="235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226</v>
      </c>
      <c r="AU421" s="244" t="s">
        <v>81</v>
      </c>
      <c r="AV421" s="13" t="s">
        <v>79</v>
      </c>
      <c r="AW421" s="13" t="s">
        <v>33</v>
      </c>
      <c r="AX421" s="13" t="s">
        <v>72</v>
      </c>
      <c r="AY421" s="244" t="s">
        <v>215</v>
      </c>
    </row>
    <row r="422" s="14" customFormat="1">
      <c r="A422" s="14"/>
      <c r="B422" s="245"/>
      <c r="C422" s="246"/>
      <c r="D422" s="236" t="s">
        <v>226</v>
      </c>
      <c r="E422" s="247" t="s">
        <v>19</v>
      </c>
      <c r="F422" s="248" t="s">
        <v>1495</v>
      </c>
      <c r="G422" s="246"/>
      <c r="H422" s="249">
        <v>0.40000000000000002</v>
      </c>
      <c r="I422" s="250"/>
      <c r="J422" s="246"/>
      <c r="K422" s="246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226</v>
      </c>
      <c r="AU422" s="255" t="s">
        <v>81</v>
      </c>
      <c r="AV422" s="14" t="s">
        <v>81</v>
      </c>
      <c r="AW422" s="14" t="s">
        <v>33</v>
      </c>
      <c r="AX422" s="14" t="s">
        <v>72</v>
      </c>
      <c r="AY422" s="255" t="s">
        <v>215</v>
      </c>
    </row>
    <row r="423" s="15" customFormat="1">
      <c r="A423" s="15"/>
      <c r="B423" s="256"/>
      <c r="C423" s="257"/>
      <c r="D423" s="236" t="s">
        <v>226</v>
      </c>
      <c r="E423" s="258" t="s">
        <v>19</v>
      </c>
      <c r="F423" s="259" t="s">
        <v>233</v>
      </c>
      <c r="G423" s="257"/>
      <c r="H423" s="260">
        <v>0.40000000000000002</v>
      </c>
      <c r="I423" s="261"/>
      <c r="J423" s="257"/>
      <c r="K423" s="257"/>
      <c r="L423" s="262"/>
      <c r="M423" s="263"/>
      <c r="N423" s="264"/>
      <c r="O423" s="264"/>
      <c r="P423" s="264"/>
      <c r="Q423" s="264"/>
      <c r="R423" s="264"/>
      <c r="S423" s="264"/>
      <c r="T423" s="26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66" t="s">
        <v>226</v>
      </c>
      <c r="AU423" s="266" t="s">
        <v>81</v>
      </c>
      <c r="AV423" s="15" t="s">
        <v>223</v>
      </c>
      <c r="AW423" s="15" t="s">
        <v>33</v>
      </c>
      <c r="AX423" s="15" t="s">
        <v>79</v>
      </c>
      <c r="AY423" s="266" t="s">
        <v>215</v>
      </c>
    </row>
    <row r="424" s="2" customFormat="1" ht="62.7" customHeight="1">
      <c r="A424" s="41"/>
      <c r="B424" s="42"/>
      <c r="C424" s="216" t="s">
        <v>746</v>
      </c>
      <c r="D424" s="216" t="s">
        <v>218</v>
      </c>
      <c r="E424" s="217" t="s">
        <v>309</v>
      </c>
      <c r="F424" s="218" t="s">
        <v>310</v>
      </c>
      <c r="G424" s="219" t="s">
        <v>278</v>
      </c>
      <c r="H424" s="220">
        <v>0.40000000000000002</v>
      </c>
      <c r="I424" s="221"/>
      <c r="J424" s="222">
        <f>ROUND(I424*H424,2)</f>
        <v>0</v>
      </c>
      <c r="K424" s="218" t="s">
        <v>222</v>
      </c>
      <c r="L424" s="47"/>
      <c r="M424" s="223" t="s">
        <v>19</v>
      </c>
      <c r="N424" s="224" t="s">
        <v>43</v>
      </c>
      <c r="O424" s="87"/>
      <c r="P424" s="225">
        <f>O424*H424</f>
        <v>0</v>
      </c>
      <c r="Q424" s="225">
        <v>0</v>
      </c>
      <c r="R424" s="225">
        <f>Q424*H424</f>
        <v>0</v>
      </c>
      <c r="S424" s="225">
        <v>0</v>
      </c>
      <c r="T424" s="226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7" t="s">
        <v>223</v>
      </c>
      <c r="AT424" s="227" t="s">
        <v>218</v>
      </c>
      <c r="AU424" s="227" t="s">
        <v>81</v>
      </c>
      <c r="AY424" s="20" t="s">
        <v>215</v>
      </c>
      <c r="BE424" s="228">
        <f>IF(N424="základní",J424,0)</f>
        <v>0</v>
      </c>
      <c r="BF424" s="228">
        <f>IF(N424="snížená",J424,0)</f>
        <v>0</v>
      </c>
      <c r="BG424" s="228">
        <f>IF(N424="zákl. přenesená",J424,0)</f>
        <v>0</v>
      </c>
      <c r="BH424" s="228">
        <f>IF(N424="sníž. přenesená",J424,0)</f>
        <v>0</v>
      </c>
      <c r="BI424" s="228">
        <f>IF(N424="nulová",J424,0)</f>
        <v>0</v>
      </c>
      <c r="BJ424" s="20" t="s">
        <v>79</v>
      </c>
      <c r="BK424" s="228">
        <f>ROUND(I424*H424,2)</f>
        <v>0</v>
      </c>
      <c r="BL424" s="20" t="s">
        <v>223</v>
      </c>
      <c r="BM424" s="227" t="s">
        <v>1224</v>
      </c>
    </row>
    <row r="425" s="2" customFormat="1">
      <c r="A425" s="41"/>
      <c r="B425" s="42"/>
      <c r="C425" s="43"/>
      <c r="D425" s="229" t="s">
        <v>224</v>
      </c>
      <c r="E425" s="43"/>
      <c r="F425" s="230" t="s">
        <v>312</v>
      </c>
      <c r="G425" s="43"/>
      <c r="H425" s="43"/>
      <c r="I425" s="231"/>
      <c r="J425" s="43"/>
      <c r="K425" s="43"/>
      <c r="L425" s="47"/>
      <c r="M425" s="232"/>
      <c r="N425" s="233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224</v>
      </c>
      <c r="AU425" s="20" t="s">
        <v>81</v>
      </c>
    </row>
    <row r="426" s="13" customFormat="1">
      <c r="A426" s="13"/>
      <c r="B426" s="234"/>
      <c r="C426" s="235"/>
      <c r="D426" s="236" t="s">
        <v>226</v>
      </c>
      <c r="E426" s="237" t="s">
        <v>19</v>
      </c>
      <c r="F426" s="238" t="s">
        <v>1494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226</v>
      </c>
      <c r="AU426" s="244" t="s">
        <v>81</v>
      </c>
      <c r="AV426" s="13" t="s">
        <v>79</v>
      </c>
      <c r="AW426" s="13" t="s">
        <v>33</v>
      </c>
      <c r="AX426" s="13" t="s">
        <v>72</v>
      </c>
      <c r="AY426" s="244" t="s">
        <v>215</v>
      </c>
    </row>
    <row r="427" s="13" customFormat="1">
      <c r="A427" s="13"/>
      <c r="B427" s="234"/>
      <c r="C427" s="235"/>
      <c r="D427" s="236" t="s">
        <v>226</v>
      </c>
      <c r="E427" s="237" t="s">
        <v>19</v>
      </c>
      <c r="F427" s="238" t="s">
        <v>1424</v>
      </c>
      <c r="G427" s="235"/>
      <c r="H427" s="237" t="s">
        <v>19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226</v>
      </c>
      <c r="AU427" s="244" t="s">
        <v>81</v>
      </c>
      <c r="AV427" s="13" t="s">
        <v>79</v>
      </c>
      <c r="AW427" s="13" t="s">
        <v>33</v>
      </c>
      <c r="AX427" s="13" t="s">
        <v>72</v>
      </c>
      <c r="AY427" s="244" t="s">
        <v>215</v>
      </c>
    </row>
    <row r="428" s="14" customFormat="1">
      <c r="A428" s="14"/>
      <c r="B428" s="245"/>
      <c r="C428" s="246"/>
      <c r="D428" s="236" t="s">
        <v>226</v>
      </c>
      <c r="E428" s="247" t="s">
        <v>19</v>
      </c>
      <c r="F428" s="248" t="s">
        <v>1495</v>
      </c>
      <c r="G428" s="246"/>
      <c r="H428" s="249">
        <v>0.40000000000000002</v>
      </c>
      <c r="I428" s="250"/>
      <c r="J428" s="246"/>
      <c r="K428" s="246"/>
      <c r="L428" s="251"/>
      <c r="M428" s="252"/>
      <c r="N428" s="253"/>
      <c r="O428" s="253"/>
      <c r="P428" s="253"/>
      <c r="Q428" s="253"/>
      <c r="R428" s="253"/>
      <c r="S428" s="253"/>
      <c r="T428" s="25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5" t="s">
        <v>226</v>
      </c>
      <c r="AU428" s="255" t="s">
        <v>81</v>
      </c>
      <c r="AV428" s="14" t="s">
        <v>81</v>
      </c>
      <c r="AW428" s="14" t="s">
        <v>33</v>
      </c>
      <c r="AX428" s="14" t="s">
        <v>72</v>
      </c>
      <c r="AY428" s="255" t="s">
        <v>215</v>
      </c>
    </row>
    <row r="429" s="15" customFormat="1">
      <c r="A429" s="15"/>
      <c r="B429" s="256"/>
      <c r="C429" s="257"/>
      <c r="D429" s="236" t="s">
        <v>226</v>
      </c>
      <c r="E429" s="258" t="s">
        <v>19</v>
      </c>
      <c r="F429" s="259" t="s">
        <v>233</v>
      </c>
      <c r="G429" s="257"/>
      <c r="H429" s="260">
        <v>0.40000000000000002</v>
      </c>
      <c r="I429" s="261"/>
      <c r="J429" s="257"/>
      <c r="K429" s="257"/>
      <c r="L429" s="262"/>
      <c r="M429" s="263"/>
      <c r="N429" s="264"/>
      <c r="O429" s="264"/>
      <c r="P429" s="264"/>
      <c r="Q429" s="264"/>
      <c r="R429" s="264"/>
      <c r="S429" s="264"/>
      <c r="T429" s="26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66" t="s">
        <v>226</v>
      </c>
      <c r="AU429" s="266" t="s">
        <v>81</v>
      </c>
      <c r="AV429" s="15" t="s">
        <v>223</v>
      </c>
      <c r="AW429" s="15" t="s">
        <v>33</v>
      </c>
      <c r="AX429" s="15" t="s">
        <v>79</v>
      </c>
      <c r="AY429" s="266" t="s">
        <v>215</v>
      </c>
    </row>
    <row r="430" s="2" customFormat="1" ht="66.75" customHeight="1">
      <c r="A430" s="41"/>
      <c r="B430" s="42"/>
      <c r="C430" s="216" t="s">
        <v>1226</v>
      </c>
      <c r="D430" s="216" t="s">
        <v>218</v>
      </c>
      <c r="E430" s="217" t="s">
        <v>314</v>
      </c>
      <c r="F430" s="218" t="s">
        <v>315</v>
      </c>
      <c r="G430" s="219" t="s">
        <v>278</v>
      </c>
      <c r="H430" s="220">
        <v>0.40000000000000002</v>
      </c>
      <c r="I430" s="221"/>
      <c r="J430" s="222">
        <f>ROUND(I430*H430,2)</f>
        <v>0</v>
      </c>
      <c r="K430" s="218" t="s">
        <v>222</v>
      </c>
      <c r="L430" s="47"/>
      <c r="M430" s="223" t="s">
        <v>19</v>
      </c>
      <c r="N430" s="224" t="s">
        <v>43</v>
      </c>
      <c r="O430" s="87"/>
      <c r="P430" s="225">
        <f>O430*H430</f>
        <v>0</v>
      </c>
      <c r="Q430" s="225">
        <v>0</v>
      </c>
      <c r="R430" s="225">
        <f>Q430*H430</f>
        <v>0</v>
      </c>
      <c r="S430" s="225">
        <v>0</v>
      </c>
      <c r="T430" s="226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227" t="s">
        <v>223</v>
      </c>
      <c r="AT430" s="227" t="s">
        <v>218</v>
      </c>
      <c r="AU430" s="227" t="s">
        <v>81</v>
      </c>
      <c r="AY430" s="20" t="s">
        <v>215</v>
      </c>
      <c r="BE430" s="228">
        <f>IF(N430="základní",J430,0)</f>
        <v>0</v>
      </c>
      <c r="BF430" s="228">
        <f>IF(N430="snížená",J430,0)</f>
        <v>0</v>
      </c>
      <c r="BG430" s="228">
        <f>IF(N430="zákl. přenesená",J430,0)</f>
        <v>0</v>
      </c>
      <c r="BH430" s="228">
        <f>IF(N430="sníž. přenesená",J430,0)</f>
        <v>0</v>
      </c>
      <c r="BI430" s="228">
        <f>IF(N430="nulová",J430,0)</f>
        <v>0</v>
      </c>
      <c r="BJ430" s="20" t="s">
        <v>79</v>
      </c>
      <c r="BK430" s="228">
        <f>ROUND(I430*H430,2)</f>
        <v>0</v>
      </c>
      <c r="BL430" s="20" t="s">
        <v>223</v>
      </c>
      <c r="BM430" s="227" t="s">
        <v>1229</v>
      </c>
    </row>
    <row r="431" s="2" customFormat="1">
      <c r="A431" s="41"/>
      <c r="B431" s="42"/>
      <c r="C431" s="43"/>
      <c r="D431" s="229" t="s">
        <v>224</v>
      </c>
      <c r="E431" s="43"/>
      <c r="F431" s="230" t="s">
        <v>317</v>
      </c>
      <c r="G431" s="43"/>
      <c r="H431" s="43"/>
      <c r="I431" s="231"/>
      <c r="J431" s="43"/>
      <c r="K431" s="43"/>
      <c r="L431" s="47"/>
      <c r="M431" s="232"/>
      <c r="N431" s="233"/>
      <c r="O431" s="87"/>
      <c r="P431" s="87"/>
      <c r="Q431" s="87"/>
      <c r="R431" s="87"/>
      <c r="S431" s="87"/>
      <c r="T431" s="88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0" t="s">
        <v>224</v>
      </c>
      <c r="AU431" s="20" t="s">
        <v>81</v>
      </c>
    </row>
    <row r="432" s="13" customFormat="1">
      <c r="A432" s="13"/>
      <c r="B432" s="234"/>
      <c r="C432" s="235"/>
      <c r="D432" s="236" t="s">
        <v>226</v>
      </c>
      <c r="E432" s="237" t="s">
        <v>19</v>
      </c>
      <c r="F432" s="238" t="s">
        <v>1494</v>
      </c>
      <c r="G432" s="235"/>
      <c r="H432" s="237" t="s">
        <v>19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226</v>
      </c>
      <c r="AU432" s="244" t="s">
        <v>81</v>
      </c>
      <c r="AV432" s="13" t="s">
        <v>79</v>
      </c>
      <c r="AW432" s="13" t="s">
        <v>33</v>
      </c>
      <c r="AX432" s="13" t="s">
        <v>72</v>
      </c>
      <c r="AY432" s="244" t="s">
        <v>215</v>
      </c>
    </row>
    <row r="433" s="13" customFormat="1">
      <c r="A433" s="13"/>
      <c r="B433" s="234"/>
      <c r="C433" s="235"/>
      <c r="D433" s="236" t="s">
        <v>226</v>
      </c>
      <c r="E433" s="237" t="s">
        <v>19</v>
      </c>
      <c r="F433" s="238" t="s">
        <v>1424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226</v>
      </c>
      <c r="AU433" s="244" t="s">
        <v>81</v>
      </c>
      <c r="AV433" s="13" t="s">
        <v>79</v>
      </c>
      <c r="AW433" s="13" t="s">
        <v>33</v>
      </c>
      <c r="AX433" s="13" t="s">
        <v>72</v>
      </c>
      <c r="AY433" s="244" t="s">
        <v>215</v>
      </c>
    </row>
    <row r="434" s="14" customFormat="1">
      <c r="A434" s="14"/>
      <c r="B434" s="245"/>
      <c r="C434" s="246"/>
      <c r="D434" s="236" t="s">
        <v>226</v>
      </c>
      <c r="E434" s="247" t="s">
        <v>19</v>
      </c>
      <c r="F434" s="248" t="s">
        <v>1495</v>
      </c>
      <c r="G434" s="246"/>
      <c r="H434" s="249">
        <v>0.40000000000000002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226</v>
      </c>
      <c r="AU434" s="255" t="s">
        <v>81</v>
      </c>
      <c r="AV434" s="14" t="s">
        <v>81</v>
      </c>
      <c r="AW434" s="14" t="s">
        <v>33</v>
      </c>
      <c r="AX434" s="14" t="s">
        <v>72</v>
      </c>
      <c r="AY434" s="255" t="s">
        <v>215</v>
      </c>
    </row>
    <row r="435" s="15" customFormat="1">
      <c r="A435" s="15"/>
      <c r="B435" s="256"/>
      <c r="C435" s="257"/>
      <c r="D435" s="236" t="s">
        <v>226</v>
      </c>
      <c r="E435" s="258" t="s">
        <v>19</v>
      </c>
      <c r="F435" s="259" t="s">
        <v>233</v>
      </c>
      <c r="G435" s="257"/>
      <c r="H435" s="260">
        <v>0.40000000000000002</v>
      </c>
      <c r="I435" s="261"/>
      <c r="J435" s="257"/>
      <c r="K435" s="257"/>
      <c r="L435" s="262"/>
      <c r="M435" s="263"/>
      <c r="N435" s="264"/>
      <c r="O435" s="264"/>
      <c r="P435" s="264"/>
      <c r="Q435" s="264"/>
      <c r="R435" s="264"/>
      <c r="S435" s="264"/>
      <c r="T435" s="26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6" t="s">
        <v>226</v>
      </c>
      <c r="AU435" s="266" t="s">
        <v>81</v>
      </c>
      <c r="AV435" s="15" t="s">
        <v>223</v>
      </c>
      <c r="AW435" s="15" t="s">
        <v>33</v>
      </c>
      <c r="AX435" s="15" t="s">
        <v>79</v>
      </c>
      <c r="AY435" s="266" t="s">
        <v>215</v>
      </c>
    </row>
    <row r="436" s="2" customFormat="1" ht="37.8" customHeight="1">
      <c r="A436" s="41"/>
      <c r="B436" s="42"/>
      <c r="C436" s="216" t="s">
        <v>948</v>
      </c>
      <c r="D436" s="216" t="s">
        <v>218</v>
      </c>
      <c r="E436" s="217" t="s">
        <v>1432</v>
      </c>
      <c r="F436" s="218" t="s">
        <v>325</v>
      </c>
      <c r="G436" s="219" t="s">
        <v>278</v>
      </c>
      <c r="H436" s="220">
        <v>0.40000000000000002</v>
      </c>
      <c r="I436" s="221"/>
      <c r="J436" s="222">
        <f>ROUND(I436*H436,2)</f>
        <v>0</v>
      </c>
      <c r="K436" s="218" t="s">
        <v>222</v>
      </c>
      <c r="L436" s="47"/>
      <c r="M436" s="223" t="s">
        <v>19</v>
      </c>
      <c r="N436" s="224" t="s">
        <v>43</v>
      </c>
      <c r="O436" s="87"/>
      <c r="P436" s="225">
        <f>O436*H436</f>
        <v>0</v>
      </c>
      <c r="Q436" s="225">
        <v>0</v>
      </c>
      <c r="R436" s="225">
        <f>Q436*H436</f>
        <v>0</v>
      </c>
      <c r="S436" s="225">
        <v>0</v>
      </c>
      <c r="T436" s="226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227" t="s">
        <v>223</v>
      </c>
      <c r="AT436" s="227" t="s">
        <v>218</v>
      </c>
      <c r="AU436" s="227" t="s">
        <v>81</v>
      </c>
      <c r="AY436" s="20" t="s">
        <v>215</v>
      </c>
      <c r="BE436" s="228">
        <f>IF(N436="základní",J436,0)</f>
        <v>0</v>
      </c>
      <c r="BF436" s="228">
        <f>IF(N436="snížená",J436,0)</f>
        <v>0</v>
      </c>
      <c r="BG436" s="228">
        <f>IF(N436="zákl. přenesená",J436,0)</f>
        <v>0</v>
      </c>
      <c r="BH436" s="228">
        <f>IF(N436="sníž. přenesená",J436,0)</f>
        <v>0</v>
      </c>
      <c r="BI436" s="228">
        <f>IF(N436="nulová",J436,0)</f>
        <v>0</v>
      </c>
      <c r="BJ436" s="20" t="s">
        <v>79</v>
      </c>
      <c r="BK436" s="228">
        <f>ROUND(I436*H436,2)</f>
        <v>0</v>
      </c>
      <c r="BL436" s="20" t="s">
        <v>223</v>
      </c>
      <c r="BM436" s="227" t="s">
        <v>1233</v>
      </c>
    </row>
    <row r="437" s="2" customFormat="1">
      <c r="A437" s="41"/>
      <c r="B437" s="42"/>
      <c r="C437" s="43"/>
      <c r="D437" s="229" t="s">
        <v>224</v>
      </c>
      <c r="E437" s="43"/>
      <c r="F437" s="230" t="s">
        <v>1433</v>
      </c>
      <c r="G437" s="43"/>
      <c r="H437" s="43"/>
      <c r="I437" s="231"/>
      <c r="J437" s="43"/>
      <c r="K437" s="43"/>
      <c r="L437" s="47"/>
      <c r="M437" s="232"/>
      <c r="N437" s="233"/>
      <c r="O437" s="87"/>
      <c r="P437" s="87"/>
      <c r="Q437" s="87"/>
      <c r="R437" s="87"/>
      <c r="S437" s="87"/>
      <c r="T437" s="88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0" t="s">
        <v>224</v>
      </c>
      <c r="AU437" s="20" t="s">
        <v>81</v>
      </c>
    </row>
    <row r="438" s="13" customFormat="1">
      <c r="A438" s="13"/>
      <c r="B438" s="234"/>
      <c r="C438" s="235"/>
      <c r="D438" s="236" t="s">
        <v>226</v>
      </c>
      <c r="E438" s="237" t="s">
        <v>19</v>
      </c>
      <c r="F438" s="238" t="s">
        <v>1494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226</v>
      </c>
      <c r="AU438" s="244" t="s">
        <v>81</v>
      </c>
      <c r="AV438" s="13" t="s">
        <v>79</v>
      </c>
      <c r="AW438" s="13" t="s">
        <v>33</v>
      </c>
      <c r="AX438" s="13" t="s">
        <v>72</v>
      </c>
      <c r="AY438" s="244" t="s">
        <v>215</v>
      </c>
    </row>
    <row r="439" s="13" customFormat="1">
      <c r="A439" s="13"/>
      <c r="B439" s="234"/>
      <c r="C439" s="235"/>
      <c r="D439" s="236" t="s">
        <v>226</v>
      </c>
      <c r="E439" s="237" t="s">
        <v>19</v>
      </c>
      <c r="F439" s="238" t="s">
        <v>1424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226</v>
      </c>
      <c r="AU439" s="244" t="s">
        <v>81</v>
      </c>
      <c r="AV439" s="13" t="s">
        <v>79</v>
      </c>
      <c r="AW439" s="13" t="s">
        <v>33</v>
      </c>
      <c r="AX439" s="13" t="s">
        <v>72</v>
      </c>
      <c r="AY439" s="244" t="s">
        <v>215</v>
      </c>
    </row>
    <row r="440" s="14" customFormat="1">
      <c r="A440" s="14"/>
      <c r="B440" s="245"/>
      <c r="C440" s="246"/>
      <c r="D440" s="236" t="s">
        <v>226</v>
      </c>
      <c r="E440" s="247" t="s">
        <v>19</v>
      </c>
      <c r="F440" s="248" t="s">
        <v>1495</v>
      </c>
      <c r="G440" s="246"/>
      <c r="H440" s="249">
        <v>0.40000000000000002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226</v>
      </c>
      <c r="AU440" s="255" t="s">
        <v>81</v>
      </c>
      <c r="AV440" s="14" t="s">
        <v>81</v>
      </c>
      <c r="AW440" s="14" t="s">
        <v>33</v>
      </c>
      <c r="AX440" s="14" t="s">
        <v>72</v>
      </c>
      <c r="AY440" s="255" t="s">
        <v>215</v>
      </c>
    </row>
    <row r="441" s="15" customFormat="1">
      <c r="A441" s="15"/>
      <c r="B441" s="256"/>
      <c r="C441" s="257"/>
      <c r="D441" s="236" t="s">
        <v>226</v>
      </c>
      <c r="E441" s="258" t="s">
        <v>19</v>
      </c>
      <c r="F441" s="259" t="s">
        <v>233</v>
      </c>
      <c r="G441" s="257"/>
      <c r="H441" s="260">
        <v>0.40000000000000002</v>
      </c>
      <c r="I441" s="261"/>
      <c r="J441" s="257"/>
      <c r="K441" s="257"/>
      <c r="L441" s="262"/>
      <c r="M441" s="263"/>
      <c r="N441" s="264"/>
      <c r="O441" s="264"/>
      <c r="P441" s="264"/>
      <c r="Q441" s="264"/>
      <c r="R441" s="264"/>
      <c r="S441" s="264"/>
      <c r="T441" s="26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6" t="s">
        <v>226</v>
      </c>
      <c r="AU441" s="266" t="s">
        <v>81</v>
      </c>
      <c r="AV441" s="15" t="s">
        <v>223</v>
      </c>
      <c r="AW441" s="15" t="s">
        <v>33</v>
      </c>
      <c r="AX441" s="15" t="s">
        <v>79</v>
      </c>
      <c r="AY441" s="266" t="s">
        <v>215</v>
      </c>
    </row>
    <row r="442" s="2" customFormat="1" ht="44.25" customHeight="1">
      <c r="A442" s="41"/>
      <c r="B442" s="42"/>
      <c r="C442" s="216" t="s">
        <v>1235</v>
      </c>
      <c r="D442" s="216" t="s">
        <v>218</v>
      </c>
      <c r="E442" s="217" t="s">
        <v>897</v>
      </c>
      <c r="F442" s="218" t="s">
        <v>384</v>
      </c>
      <c r="G442" s="219" t="s">
        <v>331</v>
      </c>
      <c r="H442" s="220">
        <v>0.64000000000000001</v>
      </c>
      <c r="I442" s="221"/>
      <c r="J442" s="222">
        <f>ROUND(I442*H442,2)</f>
        <v>0</v>
      </c>
      <c r="K442" s="218" t="s">
        <v>222</v>
      </c>
      <c r="L442" s="47"/>
      <c r="M442" s="223" t="s">
        <v>19</v>
      </c>
      <c r="N442" s="224" t="s">
        <v>43</v>
      </c>
      <c r="O442" s="87"/>
      <c r="P442" s="225">
        <f>O442*H442</f>
        <v>0</v>
      </c>
      <c r="Q442" s="225">
        <v>0</v>
      </c>
      <c r="R442" s="225">
        <f>Q442*H442</f>
        <v>0</v>
      </c>
      <c r="S442" s="225">
        <v>0</v>
      </c>
      <c r="T442" s="226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7" t="s">
        <v>223</v>
      </c>
      <c r="AT442" s="227" t="s">
        <v>218</v>
      </c>
      <c r="AU442" s="227" t="s">
        <v>81</v>
      </c>
      <c r="AY442" s="20" t="s">
        <v>215</v>
      </c>
      <c r="BE442" s="228">
        <f>IF(N442="základní",J442,0)</f>
        <v>0</v>
      </c>
      <c r="BF442" s="228">
        <f>IF(N442="snížená",J442,0)</f>
        <v>0</v>
      </c>
      <c r="BG442" s="228">
        <f>IF(N442="zákl. přenesená",J442,0)</f>
        <v>0</v>
      </c>
      <c r="BH442" s="228">
        <f>IF(N442="sníž. přenesená",J442,0)</f>
        <v>0</v>
      </c>
      <c r="BI442" s="228">
        <f>IF(N442="nulová",J442,0)</f>
        <v>0</v>
      </c>
      <c r="BJ442" s="20" t="s">
        <v>79</v>
      </c>
      <c r="BK442" s="228">
        <f>ROUND(I442*H442,2)</f>
        <v>0</v>
      </c>
      <c r="BL442" s="20" t="s">
        <v>223</v>
      </c>
      <c r="BM442" s="227" t="s">
        <v>1238</v>
      </c>
    </row>
    <row r="443" s="2" customFormat="1">
      <c r="A443" s="41"/>
      <c r="B443" s="42"/>
      <c r="C443" s="43"/>
      <c r="D443" s="229" t="s">
        <v>224</v>
      </c>
      <c r="E443" s="43"/>
      <c r="F443" s="230" t="s">
        <v>898</v>
      </c>
      <c r="G443" s="43"/>
      <c r="H443" s="43"/>
      <c r="I443" s="231"/>
      <c r="J443" s="43"/>
      <c r="K443" s="43"/>
      <c r="L443" s="47"/>
      <c r="M443" s="232"/>
      <c r="N443" s="233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224</v>
      </c>
      <c r="AU443" s="20" t="s">
        <v>81</v>
      </c>
    </row>
    <row r="444" s="13" customFormat="1">
      <c r="A444" s="13"/>
      <c r="B444" s="234"/>
      <c r="C444" s="235"/>
      <c r="D444" s="236" t="s">
        <v>226</v>
      </c>
      <c r="E444" s="237" t="s">
        <v>19</v>
      </c>
      <c r="F444" s="238" t="s">
        <v>1494</v>
      </c>
      <c r="G444" s="235"/>
      <c r="H444" s="237" t="s">
        <v>19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226</v>
      </c>
      <c r="AU444" s="244" t="s">
        <v>81</v>
      </c>
      <c r="AV444" s="13" t="s">
        <v>79</v>
      </c>
      <c r="AW444" s="13" t="s">
        <v>33</v>
      </c>
      <c r="AX444" s="13" t="s">
        <v>72</v>
      </c>
      <c r="AY444" s="244" t="s">
        <v>215</v>
      </c>
    </row>
    <row r="445" s="13" customFormat="1">
      <c r="A445" s="13"/>
      <c r="B445" s="234"/>
      <c r="C445" s="235"/>
      <c r="D445" s="236" t="s">
        <v>226</v>
      </c>
      <c r="E445" s="237" t="s">
        <v>19</v>
      </c>
      <c r="F445" s="238" t="s">
        <v>1424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226</v>
      </c>
      <c r="AU445" s="244" t="s">
        <v>81</v>
      </c>
      <c r="AV445" s="13" t="s">
        <v>79</v>
      </c>
      <c r="AW445" s="13" t="s">
        <v>33</v>
      </c>
      <c r="AX445" s="13" t="s">
        <v>72</v>
      </c>
      <c r="AY445" s="244" t="s">
        <v>215</v>
      </c>
    </row>
    <row r="446" s="14" customFormat="1">
      <c r="A446" s="14"/>
      <c r="B446" s="245"/>
      <c r="C446" s="246"/>
      <c r="D446" s="236" t="s">
        <v>226</v>
      </c>
      <c r="E446" s="247" t="s">
        <v>19</v>
      </c>
      <c r="F446" s="248" t="s">
        <v>1496</v>
      </c>
      <c r="G446" s="246"/>
      <c r="H446" s="249">
        <v>0.64000000000000001</v>
      </c>
      <c r="I446" s="250"/>
      <c r="J446" s="246"/>
      <c r="K446" s="246"/>
      <c r="L446" s="251"/>
      <c r="M446" s="252"/>
      <c r="N446" s="253"/>
      <c r="O446" s="253"/>
      <c r="P446" s="253"/>
      <c r="Q446" s="253"/>
      <c r="R446" s="253"/>
      <c r="S446" s="253"/>
      <c r="T446" s="25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5" t="s">
        <v>226</v>
      </c>
      <c r="AU446" s="255" t="s">
        <v>81</v>
      </c>
      <c r="AV446" s="14" t="s">
        <v>81</v>
      </c>
      <c r="AW446" s="14" t="s">
        <v>33</v>
      </c>
      <c r="AX446" s="14" t="s">
        <v>72</v>
      </c>
      <c r="AY446" s="255" t="s">
        <v>215</v>
      </c>
    </row>
    <row r="447" s="15" customFormat="1">
      <c r="A447" s="15"/>
      <c r="B447" s="256"/>
      <c r="C447" s="257"/>
      <c r="D447" s="236" t="s">
        <v>226</v>
      </c>
      <c r="E447" s="258" t="s">
        <v>19</v>
      </c>
      <c r="F447" s="259" t="s">
        <v>233</v>
      </c>
      <c r="G447" s="257"/>
      <c r="H447" s="260">
        <v>0.64000000000000001</v>
      </c>
      <c r="I447" s="261"/>
      <c r="J447" s="257"/>
      <c r="K447" s="257"/>
      <c r="L447" s="262"/>
      <c r="M447" s="263"/>
      <c r="N447" s="264"/>
      <c r="O447" s="264"/>
      <c r="P447" s="264"/>
      <c r="Q447" s="264"/>
      <c r="R447" s="264"/>
      <c r="S447" s="264"/>
      <c r="T447" s="26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6" t="s">
        <v>226</v>
      </c>
      <c r="AU447" s="266" t="s">
        <v>81</v>
      </c>
      <c r="AV447" s="15" t="s">
        <v>223</v>
      </c>
      <c r="AW447" s="15" t="s">
        <v>33</v>
      </c>
      <c r="AX447" s="15" t="s">
        <v>79</v>
      </c>
      <c r="AY447" s="266" t="s">
        <v>215</v>
      </c>
    </row>
    <row r="448" s="2" customFormat="1" ht="37.8" customHeight="1">
      <c r="A448" s="41"/>
      <c r="B448" s="42"/>
      <c r="C448" s="216" t="s">
        <v>949</v>
      </c>
      <c r="D448" s="216" t="s">
        <v>218</v>
      </c>
      <c r="E448" s="217" t="s">
        <v>397</v>
      </c>
      <c r="F448" s="218" t="s">
        <v>398</v>
      </c>
      <c r="G448" s="219" t="s">
        <v>221</v>
      </c>
      <c r="H448" s="220">
        <v>0.5</v>
      </c>
      <c r="I448" s="221"/>
      <c r="J448" s="222">
        <f>ROUND(I448*H448,2)</f>
        <v>0</v>
      </c>
      <c r="K448" s="218" t="s">
        <v>222</v>
      </c>
      <c r="L448" s="47"/>
      <c r="M448" s="223" t="s">
        <v>19</v>
      </c>
      <c r="N448" s="224" t="s">
        <v>43</v>
      </c>
      <c r="O448" s="87"/>
      <c r="P448" s="225">
        <f>O448*H448</f>
        <v>0</v>
      </c>
      <c r="Q448" s="225">
        <v>0</v>
      </c>
      <c r="R448" s="225">
        <f>Q448*H448</f>
        <v>0</v>
      </c>
      <c r="S448" s="225">
        <v>0</v>
      </c>
      <c r="T448" s="226">
        <f>S448*H448</f>
        <v>0</v>
      </c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R448" s="227" t="s">
        <v>223</v>
      </c>
      <c r="AT448" s="227" t="s">
        <v>218</v>
      </c>
      <c r="AU448" s="227" t="s">
        <v>81</v>
      </c>
      <c r="AY448" s="20" t="s">
        <v>215</v>
      </c>
      <c r="BE448" s="228">
        <f>IF(N448="základní",J448,0)</f>
        <v>0</v>
      </c>
      <c r="BF448" s="228">
        <f>IF(N448="snížená",J448,0)</f>
        <v>0</v>
      </c>
      <c r="BG448" s="228">
        <f>IF(N448="zákl. přenesená",J448,0)</f>
        <v>0</v>
      </c>
      <c r="BH448" s="228">
        <f>IF(N448="sníž. přenesená",J448,0)</f>
        <v>0</v>
      </c>
      <c r="BI448" s="228">
        <f>IF(N448="nulová",J448,0)</f>
        <v>0</v>
      </c>
      <c r="BJ448" s="20" t="s">
        <v>79</v>
      </c>
      <c r="BK448" s="228">
        <f>ROUND(I448*H448,2)</f>
        <v>0</v>
      </c>
      <c r="BL448" s="20" t="s">
        <v>223</v>
      </c>
      <c r="BM448" s="227" t="s">
        <v>910</v>
      </c>
    </row>
    <row r="449" s="2" customFormat="1">
      <c r="A449" s="41"/>
      <c r="B449" s="42"/>
      <c r="C449" s="43"/>
      <c r="D449" s="229" t="s">
        <v>224</v>
      </c>
      <c r="E449" s="43"/>
      <c r="F449" s="230" t="s">
        <v>399</v>
      </c>
      <c r="G449" s="43"/>
      <c r="H449" s="43"/>
      <c r="I449" s="231"/>
      <c r="J449" s="43"/>
      <c r="K449" s="43"/>
      <c r="L449" s="47"/>
      <c r="M449" s="232"/>
      <c r="N449" s="233"/>
      <c r="O449" s="87"/>
      <c r="P449" s="87"/>
      <c r="Q449" s="87"/>
      <c r="R449" s="87"/>
      <c r="S449" s="87"/>
      <c r="T449" s="88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T449" s="20" t="s">
        <v>224</v>
      </c>
      <c r="AU449" s="20" t="s">
        <v>81</v>
      </c>
    </row>
    <row r="450" s="13" customFormat="1">
      <c r="A450" s="13"/>
      <c r="B450" s="234"/>
      <c r="C450" s="235"/>
      <c r="D450" s="236" t="s">
        <v>226</v>
      </c>
      <c r="E450" s="237" t="s">
        <v>19</v>
      </c>
      <c r="F450" s="238" t="s">
        <v>1494</v>
      </c>
      <c r="G450" s="235"/>
      <c r="H450" s="237" t="s">
        <v>19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226</v>
      </c>
      <c r="AU450" s="244" t="s">
        <v>81</v>
      </c>
      <c r="AV450" s="13" t="s">
        <v>79</v>
      </c>
      <c r="AW450" s="13" t="s">
        <v>33</v>
      </c>
      <c r="AX450" s="13" t="s">
        <v>72</v>
      </c>
      <c r="AY450" s="244" t="s">
        <v>215</v>
      </c>
    </row>
    <row r="451" s="13" customFormat="1">
      <c r="A451" s="13"/>
      <c r="B451" s="234"/>
      <c r="C451" s="235"/>
      <c r="D451" s="236" t="s">
        <v>226</v>
      </c>
      <c r="E451" s="237" t="s">
        <v>19</v>
      </c>
      <c r="F451" s="238" t="s">
        <v>1435</v>
      </c>
      <c r="G451" s="235"/>
      <c r="H451" s="237" t="s">
        <v>19</v>
      </c>
      <c r="I451" s="239"/>
      <c r="J451" s="235"/>
      <c r="K451" s="235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226</v>
      </c>
      <c r="AU451" s="244" t="s">
        <v>81</v>
      </c>
      <c r="AV451" s="13" t="s">
        <v>79</v>
      </c>
      <c r="AW451" s="13" t="s">
        <v>33</v>
      </c>
      <c r="AX451" s="13" t="s">
        <v>72</v>
      </c>
      <c r="AY451" s="244" t="s">
        <v>215</v>
      </c>
    </row>
    <row r="452" s="14" customFormat="1">
      <c r="A452" s="14"/>
      <c r="B452" s="245"/>
      <c r="C452" s="246"/>
      <c r="D452" s="236" t="s">
        <v>226</v>
      </c>
      <c r="E452" s="247" t="s">
        <v>19</v>
      </c>
      <c r="F452" s="248" t="s">
        <v>1497</v>
      </c>
      <c r="G452" s="246"/>
      <c r="H452" s="249">
        <v>0.5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226</v>
      </c>
      <c r="AU452" s="255" t="s">
        <v>81</v>
      </c>
      <c r="AV452" s="14" t="s">
        <v>81</v>
      </c>
      <c r="AW452" s="14" t="s">
        <v>33</v>
      </c>
      <c r="AX452" s="14" t="s">
        <v>72</v>
      </c>
      <c r="AY452" s="255" t="s">
        <v>215</v>
      </c>
    </row>
    <row r="453" s="15" customFormat="1">
      <c r="A453" s="15"/>
      <c r="B453" s="256"/>
      <c r="C453" s="257"/>
      <c r="D453" s="236" t="s">
        <v>226</v>
      </c>
      <c r="E453" s="258" t="s">
        <v>19</v>
      </c>
      <c r="F453" s="259" t="s">
        <v>233</v>
      </c>
      <c r="G453" s="257"/>
      <c r="H453" s="260">
        <v>0.5</v>
      </c>
      <c r="I453" s="261"/>
      <c r="J453" s="257"/>
      <c r="K453" s="257"/>
      <c r="L453" s="262"/>
      <c r="M453" s="263"/>
      <c r="N453" s="264"/>
      <c r="O453" s="264"/>
      <c r="P453" s="264"/>
      <c r="Q453" s="264"/>
      <c r="R453" s="264"/>
      <c r="S453" s="264"/>
      <c r="T453" s="26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6" t="s">
        <v>226</v>
      </c>
      <c r="AU453" s="266" t="s">
        <v>81</v>
      </c>
      <c r="AV453" s="15" t="s">
        <v>223</v>
      </c>
      <c r="AW453" s="15" t="s">
        <v>33</v>
      </c>
      <c r="AX453" s="15" t="s">
        <v>79</v>
      </c>
      <c r="AY453" s="266" t="s">
        <v>215</v>
      </c>
    </row>
    <row r="454" s="2" customFormat="1" ht="24.15" customHeight="1">
      <c r="A454" s="41"/>
      <c r="B454" s="42"/>
      <c r="C454" s="216" t="s">
        <v>1243</v>
      </c>
      <c r="D454" s="216" t="s">
        <v>218</v>
      </c>
      <c r="E454" s="217" t="s">
        <v>1442</v>
      </c>
      <c r="F454" s="218" t="s">
        <v>1443</v>
      </c>
      <c r="G454" s="219" t="s">
        <v>278</v>
      </c>
      <c r="H454" s="220">
        <v>0.40000000000000002</v>
      </c>
      <c r="I454" s="221"/>
      <c r="J454" s="222">
        <f>ROUND(I454*H454,2)</f>
        <v>0</v>
      </c>
      <c r="K454" s="218" t="s">
        <v>222</v>
      </c>
      <c r="L454" s="47"/>
      <c r="M454" s="223" t="s">
        <v>19</v>
      </c>
      <c r="N454" s="224" t="s">
        <v>43</v>
      </c>
      <c r="O454" s="87"/>
      <c r="P454" s="225">
        <f>O454*H454</f>
        <v>0</v>
      </c>
      <c r="Q454" s="225">
        <v>2.3010199999999998</v>
      </c>
      <c r="R454" s="225">
        <f>Q454*H454</f>
        <v>0.920408</v>
      </c>
      <c r="S454" s="225">
        <v>0</v>
      </c>
      <c r="T454" s="226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227" t="s">
        <v>223</v>
      </c>
      <c r="AT454" s="227" t="s">
        <v>218</v>
      </c>
      <c r="AU454" s="227" t="s">
        <v>81</v>
      </c>
      <c r="AY454" s="20" t="s">
        <v>215</v>
      </c>
      <c r="BE454" s="228">
        <f>IF(N454="základní",J454,0)</f>
        <v>0</v>
      </c>
      <c r="BF454" s="228">
        <f>IF(N454="snížená",J454,0)</f>
        <v>0</v>
      </c>
      <c r="BG454" s="228">
        <f>IF(N454="zákl. přenesená",J454,0)</f>
        <v>0</v>
      </c>
      <c r="BH454" s="228">
        <f>IF(N454="sníž. přenesená",J454,0)</f>
        <v>0</v>
      </c>
      <c r="BI454" s="228">
        <f>IF(N454="nulová",J454,0)</f>
        <v>0</v>
      </c>
      <c r="BJ454" s="20" t="s">
        <v>79</v>
      </c>
      <c r="BK454" s="228">
        <f>ROUND(I454*H454,2)</f>
        <v>0</v>
      </c>
      <c r="BL454" s="20" t="s">
        <v>223</v>
      </c>
      <c r="BM454" s="227" t="s">
        <v>1246</v>
      </c>
    </row>
    <row r="455" s="2" customFormat="1">
      <c r="A455" s="41"/>
      <c r="B455" s="42"/>
      <c r="C455" s="43"/>
      <c r="D455" s="229" t="s">
        <v>224</v>
      </c>
      <c r="E455" s="43"/>
      <c r="F455" s="230" t="s">
        <v>1444</v>
      </c>
      <c r="G455" s="43"/>
      <c r="H455" s="43"/>
      <c r="I455" s="231"/>
      <c r="J455" s="43"/>
      <c r="K455" s="43"/>
      <c r="L455" s="47"/>
      <c r="M455" s="232"/>
      <c r="N455" s="233"/>
      <c r="O455" s="87"/>
      <c r="P455" s="87"/>
      <c r="Q455" s="87"/>
      <c r="R455" s="87"/>
      <c r="S455" s="87"/>
      <c r="T455" s="88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0" t="s">
        <v>224</v>
      </c>
      <c r="AU455" s="20" t="s">
        <v>81</v>
      </c>
    </row>
    <row r="456" s="13" customFormat="1">
      <c r="A456" s="13"/>
      <c r="B456" s="234"/>
      <c r="C456" s="235"/>
      <c r="D456" s="236" t="s">
        <v>226</v>
      </c>
      <c r="E456" s="237" t="s">
        <v>19</v>
      </c>
      <c r="F456" s="238" t="s">
        <v>1494</v>
      </c>
      <c r="G456" s="235"/>
      <c r="H456" s="237" t="s">
        <v>19</v>
      </c>
      <c r="I456" s="239"/>
      <c r="J456" s="235"/>
      <c r="K456" s="235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226</v>
      </c>
      <c r="AU456" s="244" t="s">
        <v>81</v>
      </c>
      <c r="AV456" s="13" t="s">
        <v>79</v>
      </c>
      <c r="AW456" s="13" t="s">
        <v>33</v>
      </c>
      <c r="AX456" s="13" t="s">
        <v>72</v>
      </c>
      <c r="AY456" s="244" t="s">
        <v>215</v>
      </c>
    </row>
    <row r="457" s="13" customFormat="1">
      <c r="A457" s="13"/>
      <c r="B457" s="234"/>
      <c r="C457" s="235"/>
      <c r="D457" s="236" t="s">
        <v>226</v>
      </c>
      <c r="E457" s="237" t="s">
        <v>19</v>
      </c>
      <c r="F457" s="238" t="s">
        <v>1498</v>
      </c>
      <c r="G457" s="235"/>
      <c r="H457" s="237" t="s">
        <v>19</v>
      </c>
      <c r="I457" s="239"/>
      <c r="J457" s="235"/>
      <c r="K457" s="235"/>
      <c r="L457" s="240"/>
      <c r="M457" s="241"/>
      <c r="N457" s="242"/>
      <c r="O457" s="242"/>
      <c r="P457" s="242"/>
      <c r="Q457" s="242"/>
      <c r="R457" s="242"/>
      <c r="S457" s="242"/>
      <c r="T457" s="24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4" t="s">
        <v>226</v>
      </c>
      <c r="AU457" s="244" t="s">
        <v>81</v>
      </c>
      <c r="AV457" s="13" t="s">
        <v>79</v>
      </c>
      <c r="AW457" s="13" t="s">
        <v>33</v>
      </c>
      <c r="AX457" s="13" t="s">
        <v>72</v>
      </c>
      <c r="AY457" s="244" t="s">
        <v>215</v>
      </c>
    </row>
    <row r="458" s="14" customFormat="1">
      <c r="A458" s="14"/>
      <c r="B458" s="245"/>
      <c r="C458" s="246"/>
      <c r="D458" s="236" t="s">
        <v>226</v>
      </c>
      <c r="E458" s="247" t="s">
        <v>19</v>
      </c>
      <c r="F458" s="248" t="s">
        <v>1495</v>
      </c>
      <c r="G458" s="246"/>
      <c r="H458" s="249">
        <v>0.40000000000000002</v>
      </c>
      <c r="I458" s="250"/>
      <c r="J458" s="246"/>
      <c r="K458" s="246"/>
      <c r="L458" s="251"/>
      <c r="M458" s="252"/>
      <c r="N458" s="253"/>
      <c r="O458" s="253"/>
      <c r="P458" s="253"/>
      <c r="Q458" s="253"/>
      <c r="R458" s="253"/>
      <c r="S458" s="253"/>
      <c r="T458" s="25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5" t="s">
        <v>226</v>
      </c>
      <c r="AU458" s="255" t="s">
        <v>81</v>
      </c>
      <c r="AV458" s="14" t="s">
        <v>81</v>
      </c>
      <c r="AW458" s="14" t="s">
        <v>33</v>
      </c>
      <c r="AX458" s="14" t="s">
        <v>72</v>
      </c>
      <c r="AY458" s="255" t="s">
        <v>215</v>
      </c>
    </row>
    <row r="459" s="15" customFormat="1">
      <c r="A459" s="15"/>
      <c r="B459" s="256"/>
      <c r="C459" s="257"/>
      <c r="D459" s="236" t="s">
        <v>226</v>
      </c>
      <c r="E459" s="258" t="s">
        <v>19</v>
      </c>
      <c r="F459" s="259" t="s">
        <v>233</v>
      </c>
      <c r="G459" s="257"/>
      <c r="H459" s="260">
        <v>0.40000000000000002</v>
      </c>
      <c r="I459" s="261"/>
      <c r="J459" s="257"/>
      <c r="K459" s="257"/>
      <c r="L459" s="262"/>
      <c r="M459" s="263"/>
      <c r="N459" s="264"/>
      <c r="O459" s="264"/>
      <c r="P459" s="264"/>
      <c r="Q459" s="264"/>
      <c r="R459" s="264"/>
      <c r="S459" s="264"/>
      <c r="T459" s="26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66" t="s">
        <v>226</v>
      </c>
      <c r="AU459" s="266" t="s">
        <v>81</v>
      </c>
      <c r="AV459" s="15" t="s">
        <v>223</v>
      </c>
      <c r="AW459" s="15" t="s">
        <v>33</v>
      </c>
      <c r="AX459" s="15" t="s">
        <v>79</v>
      </c>
      <c r="AY459" s="266" t="s">
        <v>215</v>
      </c>
    </row>
    <row r="460" s="2" customFormat="1" ht="16.5" customHeight="1">
      <c r="A460" s="41"/>
      <c r="B460" s="42"/>
      <c r="C460" s="216" t="s">
        <v>952</v>
      </c>
      <c r="D460" s="216" t="s">
        <v>218</v>
      </c>
      <c r="E460" s="217" t="s">
        <v>1447</v>
      </c>
      <c r="F460" s="218" t="s">
        <v>1448</v>
      </c>
      <c r="G460" s="219" t="s">
        <v>221</v>
      </c>
      <c r="H460" s="220">
        <v>3.2000000000000002</v>
      </c>
      <c r="I460" s="221"/>
      <c r="J460" s="222">
        <f>ROUND(I460*H460,2)</f>
        <v>0</v>
      </c>
      <c r="K460" s="218" t="s">
        <v>222</v>
      </c>
      <c r="L460" s="47"/>
      <c r="M460" s="223" t="s">
        <v>19</v>
      </c>
      <c r="N460" s="224" t="s">
        <v>43</v>
      </c>
      <c r="O460" s="87"/>
      <c r="P460" s="225">
        <f>O460*H460</f>
        <v>0</v>
      </c>
      <c r="Q460" s="225">
        <v>0.00264</v>
      </c>
      <c r="R460" s="225">
        <f>Q460*H460</f>
        <v>0.0084480000000000006</v>
      </c>
      <c r="S460" s="225">
        <v>0</v>
      </c>
      <c r="T460" s="226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7" t="s">
        <v>223</v>
      </c>
      <c r="AT460" s="227" t="s">
        <v>218</v>
      </c>
      <c r="AU460" s="227" t="s">
        <v>81</v>
      </c>
      <c r="AY460" s="20" t="s">
        <v>215</v>
      </c>
      <c r="BE460" s="228">
        <f>IF(N460="základní",J460,0)</f>
        <v>0</v>
      </c>
      <c r="BF460" s="228">
        <f>IF(N460="snížená",J460,0)</f>
        <v>0</v>
      </c>
      <c r="BG460" s="228">
        <f>IF(N460="zákl. přenesená",J460,0)</f>
        <v>0</v>
      </c>
      <c r="BH460" s="228">
        <f>IF(N460="sníž. přenesená",J460,0)</f>
        <v>0</v>
      </c>
      <c r="BI460" s="228">
        <f>IF(N460="nulová",J460,0)</f>
        <v>0</v>
      </c>
      <c r="BJ460" s="20" t="s">
        <v>79</v>
      </c>
      <c r="BK460" s="228">
        <f>ROUND(I460*H460,2)</f>
        <v>0</v>
      </c>
      <c r="BL460" s="20" t="s">
        <v>223</v>
      </c>
      <c r="BM460" s="227" t="s">
        <v>1249</v>
      </c>
    </row>
    <row r="461" s="2" customFormat="1">
      <c r="A461" s="41"/>
      <c r="B461" s="42"/>
      <c r="C461" s="43"/>
      <c r="D461" s="229" t="s">
        <v>224</v>
      </c>
      <c r="E461" s="43"/>
      <c r="F461" s="230" t="s">
        <v>1449</v>
      </c>
      <c r="G461" s="43"/>
      <c r="H461" s="43"/>
      <c r="I461" s="231"/>
      <c r="J461" s="43"/>
      <c r="K461" s="43"/>
      <c r="L461" s="47"/>
      <c r="M461" s="232"/>
      <c r="N461" s="233"/>
      <c r="O461" s="87"/>
      <c r="P461" s="87"/>
      <c r="Q461" s="87"/>
      <c r="R461" s="87"/>
      <c r="S461" s="87"/>
      <c r="T461" s="88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224</v>
      </c>
      <c r="AU461" s="20" t="s">
        <v>81</v>
      </c>
    </row>
    <row r="462" s="13" customFormat="1">
      <c r="A462" s="13"/>
      <c r="B462" s="234"/>
      <c r="C462" s="235"/>
      <c r="D462" s="236" t="s">
        <v>226</v>
      </c>
      <c r="E462" s="237" t="s">
        <v>19</v>
      </c>
      <c r="F462" s="238" t="s">
        <v>1494</v>
      </c>
      <c r="G462" s="235"/>
      <c r="H462" s="237" t="s">
        <v>19</v>
      </c>
      <c r="I462" s="239"/>
      <c r="J462" s="235"/>
      <c r="K462" s="235"/>
      <c r="L462" s="240"/>
      <c r="M462" s="241"/>
      <c r="N462" s="242"/>
      <c r="O462" s="242"/>
      <c r="P462" s="242"/>
      <c r="Q462" s="242"/>
      <c r="R462" s="242"/>
      <c r="S462" s="242"/>
      <c r="T462" s="24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4" t="s">
        <v>226</v>
      </c>
      <c r="AU462" s="244" t="s">
        <v>81</v>
      </c>
      <c r="AV462" s="13" t="s">
        <v>79</v>
      </c>
      <c r="AW462" s="13" t="s">
        <v>33</v>
      </c>
      <c r="AX462" s="13" t="s">
        <v>72</v>
      </c>
      <c r="AY462" s="244" t="s">
        <v>215</v>
      </c>
    </row>
    <row r="463" s="13" customFormat="1">
      <c r="A463" s="13"/>
      <c r="B463" s="234"/>
      <c r="C463" s="235"/>
      <c r="D463" s="236" t="s">
        <v>226</v>
      </c>
      <c r="E463" s="237" t="s">
        <v>19</v>
      </c>
      <c r="F463" s="238" t="s">
        <v>1499</v>
      </c>
      <c r="G463" s="235"/>
      <c r="H463" s="237" t="s">
        <v>19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226</v>
      </c>
      <c r="AU463" s="244" t="s">
        <v>81</v>
      </c>
      <c r="AV463" s="13" t="s">
        <v>79</v>
      </c>
      <c r="AW463" s="13" t="s">
        <v>33</v>
      </c>
      <c r="AX463" s="13" t="s">
        <v>72</v>
      </c>
      <c r="AY463" s="244" t="s">
        <v>215</v>
      </c>
    </row>
    <row r="464" s="14" customFormat="1">
      <c r="A464" s="14"/>
      <c r="B464" s="245"/>
      <c r="C464" s="246"/>
      <c r="D464" s="236" t="s">
        <v>226</v>
      </c>
      <c r="E464" s="247" t="s">
        <v>19</v>
      </c>
      <c r="F464" s="248" t="s">
        <v>1500</v>
      </c>
      <c r="G464" s="246"/>
      <c r="H464" s="249">
        <v>3.2000000000000002</v>
      </c>
      <c r="I464" s="250"/>
      <c r="J464" s="246"/>
      <c r="K464" s="246"/>
      <c r="L464" s="251"/>
      <c r="M464" s="252"/>
      <c r="N464" s="253"/>
      <c r="O464" s="253"/>
      <c r="P464" s="253"/>
      <c r="Q464" s="253"/>
      <c r="R464" s="253"/>
      <c r="S464" s="253"/>
      <c r="T464" s="25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5" t="s">
        <v>226</v>
      </c>
      <c r="AU464" s="255" t="s">
        <v>81</v>
      </c>
      <c r="AV464" s="14" t="s">
        <v>81</v>
      </c>
      <c r="AW464" s="14" t="s">
        <v>33</v>
      </c>
      <c r="AX464" s="14" t="s">
        <v>72</v>
      </c>
      <c r="AY464" s="255" t="s">
        <v>215</v>
      </c>
    </row>
    <row r="465" s="15" customFormat="1">
      <c r="A465" s="15"/>
      <c r="B465" s="256"/>
      <c r="C465" s="257"/>
      <c r="D465" s="236" t="s">
        <v>226</v>
      </c>
      <c r="E465" s="258" t="s">
        <v>19</v>
      </c>
      <c r="F465" s="259" t="s">
        <v>233</v>
      </c>
      <c r="G465" s="257"/>
      <c r="H465" s="260">
        <v>3.2000000000000002</v>
      </c>
      <c r="I465" s="261"/>
      <c r="J465" s="257"/>
      <c r="K465" s="257"/>
      <c r="L465" s="262"/>
      <c r="M465" s="263"/>
      <c r="N465" s="264"/>
      <c r="O465" s="264"/>
      <c r="P465" s="264"/>
      <c r="Q465" s="264"/>
      <c r="R465" s="264"/>
      <c r="S465" s="264"/>
      <c r="T465" s="26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66" t="s">
        <v>226</v>
      </c>
      <c r="AU465" s="266" t="s">
        <v>81</v>
      </c>
      <c r="AV465" s="15" t="s">
        <v>223</v>
      </c>
      <c r="AW465" s="15" t="s">
        <v>33</v>
      </c>
      <c r="AX465" s="15" t="s">
        <v>79</v>
      </c>
      <c r="AY465" s="266" t="s">
        <v>215</v>
      </c>
    </row>
    <row r="466" s="2" customFormat="1" ht="16.5" customHeight="1">
      <c r="A466" s="41"/>
      <c r="B466" s="42"/>
      <c r="C466" s="216" t="s">
        <v>1250</v>
      </c>
      <c r="D466" s="216" t="s">
        <v>218</v>
      </c>
      <c r="E466" s="217" t="s">
        <v>1452</v>
      </c>
      <c r="F466" s="218" t="s">
        <v>1453</v>
      </c>
      <c r="G466" s="219" t="s">
        <v>221</v>
      </c>
      <c r="H466" s="220">
        <v>3.2000000000000002</v>
      </c>
      <c r="I466" s="221"/>
      <c r="J466" s="222">
        <f>ROUND(I466*H466,2)</f>
        <v>0</v>
      </c>
      <c r="K466" s="218" t="s">
        <v>222</v>
      </c>
      <c r="L466" s="47"/>
      <c r="M466" s="223" t="s">
        <v>19</v>
      </c>
      <c r="N466" s="224" t="s">
        <v>43</v>
      </c>
      <c r="O466" s="87"/>
      <c r="P466" s="225">
        <f>O466*H466</f>
        <v>0</v>
      </c>
      <c r="Q466" s="225">
        <v>0</v>
      </c>
      <c r="R466" s="225">
        <f>Q466*H466</f>
        <v>0</v>
      </c>
      <c r="S466" s="225">
        <v>0</v>
      </c>
      <c r="T466" s="226">
        <f>S466*H466</f>
        <v>0</v>
      </c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R466" s="227" t="s">
        <v>223</v>
      </c>
      <c r="AT466" s="227" t="s">
        <v>218</v>
      </c>
      <c r="AU466" s="227" t="s">
        <v>81</v>
      </c>
      <c r="AY466" s="20" t="s">
        <v>215</v>
      </c>
      <c r="BE466" s="228">
        <f>IF(N466="základní",J466,0)</f>
        <v>0</v>
      </c>
      <c r="BF466" s="228">
        <f>IF(N466="snížená",J466,0)</f>
        <v>0</v>
      </c>
      <c r="BG466" s="228">
        <f>IF(N466="zákl. přenesená",J466,0)</f>
        <v>0</v>
      </c>
      <c r="BH466" s="228">
        <f>IF(N466="sníž. přenesená",J466,0)</f>
        <v>0</v>
      </c>
      <c r="BI466" s="228">
        <f>IF(N466="nulová",J466,0)</f>
        <v>0</v>
      </c>
      <c r="BJ466" s="20" t="s">
        <v>79</v>
      </c>
      <c r="BK466" s="228">
        <f>ROUND(I466*H466,2)</f>
        <v>0</v>
      </c>
      <c r="BL466" s="20" t="s">
        <v>223</v>
      </c>
      <c r="BM466" s="227" t="s">
        <v>1253</v>
      </c>
    </row>
    <row r="467" s="2" customFormat="1">
      <c r="A467" s="41"/>
      <c r="B467" s="42"/>
      <c r="C467" s="43"/>
      <c r="D467" s="229" t="s">
        <v>224</v>
      </c>
      <c r="E467" s="43"/>
      <c r="F467" s="230" t="s">
        <v>1454</v>
      </c>
      <c r="G467" s="43"/>
      <c r="H467" s="43"/>
      <c r="I467" s="231"/>
      <c r="J467" s="43"/>
      <c r="K467" s="43"/>
      <c r="L467" s="47"/>
      <c r="M467" s="232"/>
      <c r="N467" s="233"/>
      <c r="O467" s="87"/>
      <c r="P467" s="87"/>
      <c r="Q467" s="87"/>
      <c r="R467" s="87"/>
      <c r="S467" s="87"/>
      <c r="T467" s="88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224</v>
      </c>
      <c r="AU467" s="20" t="s">
        <v>81</v>
      </c>
    </row>
    <row r="468" s="13" customFormat="1">
      <c r="A468" s="13"/>
      <c r="B468" s="234"/>
      <c r="C468" s="235"/>
      <c r="D468" s="236" t="s">
        <v>226</v>
      </c>
      <c r="E468" s="237" t="s">
        <v>19</v>
      </c>
      <c r="F468" s="238" t="s">
        <v>1494</v>
      </c>
      <c r="G468" s="235"/>
      <c r="H468" s="237" t="s">
        <v>19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226</v>
      </c>
      <c r="AU468" s="244" t="s">
        <v>81</v>
      </c>
      <c r="AV468" s="13" t="s">
        <v>79</v>
      </c>
      <c r="AW468" s="13" t="s">
        <v>33</v>
      </c>
      <c r="AX468" s="13" t="s">
        <v>72</v>
      </c>
      <c r="AY468" s="244" t="s">
        <v>215</v>
      </c>
    </row>
    <row r="469" s="13" customFormat="1">
      <c r="A469" s="13"/>
      <c r="B469" s="234"/>
      <c r="C469" s="235"/>
      <c r="D469" s="236" t="s">
        <v>226</v>
      </c>
      <c r="E469" s="237" t="s">
        <v>19</v>
      </c>
      <c r="F469" s="238" t="s">
        <v>1499</v>
      </c>
      <c r="G469" s="235"/>
      <c r="H469" s="237" t="s">
        <v>19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226</v>
      </c>
      <c r="AU469" s="244" t="s">
        <v>81</v>
      </c>
      <c r="AV469" s="13" t="s">
        <v>79</v>
      </c>
      <c r="AW469" s="13" t="s">
        <v>33</v>
      </c>
      <c r="AX469" s="13" t="s">
        <v>72</v>
      </c>
      <c r="AY469" s="244" t="s">
        <v>215</v>
      </c>
    </row>
    <row r="470" s="14" customFormat="1">
      <c r="A470" s="14"/>
      <c r="B470" s="245"/>
      <c r="C470" s="246"/>
      <c r="D470" s="236" t="s">
        <v>226</v>
      </c>
      <c r="E470" s="247" t="s">
        <v>19</v>
      </c>
      <c r="F470" s="248" t="s">
        <v>1500</v>
      </c>
      <c r="G470" s="246"/>
      <c r="H470" s="249">
        <v>3.2000000000000002</v>
      </c>
      <c r="I470" s="250"/>
      <c r="J470" s="246"/>
      <c r="K470" s="246"/>
      <c r="L470" s="251"/>
      <c r="M470" s="252"/>
      <c r="N470" s="253"/>
      <c r="O470" s="253"/>
      <c r="P470" s="253"/>
      <c r="Q470" s="253"/>
      <c r="R470" s="253"/>
      <c r="S470" s="253"/>
      <c r="T470" s="25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5" t="s">
        <v>226</v>
      </c>
      <c r="AU470" s="255" t="s">
        <v>81</v>
      </c>
      <c r="AV470" s="14" t="s">
        <v>81</v>
      </c>
      <c r="AW470" s="14" t="s">
        <v>33</v>
      </c>
      <c r="AX470" s="14" t="s">
        <v>72</v>
      </c>
      <c r="AY470" s="255" t="s">
        <v>215</v>
      </c>
    </row>
    <row r="471" s="15" customFormat="1">
      <c r="A471" s="15"/>
      <c r="B471" s="256"/>
      <c r="C471" s="257"/>
      <c r="D471" s="236" t="s">
        <v>226</v>
      </c>
      <c r="E471" s="258" t="s">
        <v>19</v>
      </c>
      <c r="F471" s="259" t="s">
        <v>233</v>
      </c>
      <c r="G471" s="257"/>
      <c r="H471" s="260">
        <v>3.2000000000000002</v>
      </c>
      <c r="I471" s="261"/>
      <c r="J471" s="257"/>
      <c r="K471" s="257"/>
      <c r="L471" s="262"/>
      <c r="M471" s="263"/>
      <c r="N471" s="264"/>
      <c r="O471" s="264"/>
      <c r="P471" s="264"/>
      <c r="Q471" s="264"/>
      <c r="R471" s="264"/>
      <c r="S471" s="264"/>
      <c r="T471" s="26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66" t="s">
        <v>226</v>
      </c>
      <c r="AU471" s="266" t="s">
        <v>81</v>
      </c>
      <c r="AV471" s="15" t="s">
        <v>223</v>
      </c>
      <c r="AW471" s="15" t="s">
        <v>33</v>
      </c>
      <c r="AX471" s="15" t="s">
        <v>79</v>
      </c>
      <c r="AY471" s="266" t="s">
        <v>215</v>
      </c>
    </row>
    <row r="472" s="2" customFormat="1" ht="37.8" customHeight="1">
      <c r="A472" s="41"/>
      <c r="B472" s="42"/>
      <c r="C472" s="216" t="s">
        <v>955</v>
      </c>
      <c r="D472" s="216" t="s">
        <v>218</v>
      </c>
      <c r="E472" s="217" t="s">
        <v>931</v>
      </c>
      <c r="F472" s="218" t="s">
        <v>932</v>
      </c>
      <c r="G472" s="219" t="s">
        <v>331</v>
      </c>
      <c r="H472" s="220">
        <v>0.92900000000000005</v>
      </c>
      <c r="I472" s="221"/>
      <c r="J472" s="222">
        <f>ROUND(I472*H472,2)</f>
        <v>0</v>
      </c>
      <c r="K472" s="218" t="s">
        <v>222</v>
      </c>
      <c r="L472" s="47"/>
      <c r="M472" s="223" t="s">
        <v>19</v>
      </c>
      <c r="N472" s="224" t="s">
        <v>43</v>
      </c>
      <c r="O472" s="87"/>
      <c r="P472" s="225">
        <f>O472*H472</f>
        <v>0</v>
      </c>
      <c r="Q472" s="225">
        <v>0</v>
      </c>
      <c r="R472" s="225">
        <f>Q472*H472</f>
        <v>0</v>
      </c>
      <c r="S472" s="225">
        <v>0</v>
      </c>
      <c r="T472" s="226">
        <f>S472*H472</f>
        <v>0</v>
      </c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R472" s="227" t="s">
        <v>223</v>
      </c>
      <c r="AT472" s="227" t="s">
        <v>218</v>
      </c>
      <c r="AU472" s="227" t="s">
        <v>81</v>
      </c>
      <c r="AY472" s="20" t="s">
        <v>215</v>
      </c>
      <c r="BE472" s="228">
        <f>IF(N472="základní",J472,0)</f>
        <v>0</v>
      </c>
      <c r="BF472" s="228">
        <f>IF(N472="snížená",J472,0)</f>
        <v>0</v>
      </c>
      <c r="BG472" s="228">
        <f>IF(N472="zákl. přenesená",J472,0)</f>
        <v>0</v>
      </c>
      <c r="BH472" s="228">
        <f>IF(N472="sníž. přenesená",J472,0)</f>
        <v>0</v>
      </c>
      <c r="BI472" s="228">
        <f>IF(N472="nulová",J472,0)</f>
        <v>0</v>
      </c>
      <c r="BJ472" s="20" t="s">
        <v>79</v>
      </c>
      <c r="BK472" s="228">
        <f>ROUND(I472*H472,2)</f>
        <v>0</v>
      </c>
      <c r="BL472" s="20" t="s">
        <v>223</v>
      </c>
      <c r="BM472" s="227" t="s">
        <v>1258</v>
      </c>
    </row>
    <row r="473" s="2" customFormat="1">
      <c r="A473" s="41"/>
      <c r="B473" s="42"/>
      <c r="C473" s="43"/>
      <c r="D473" s="229" t="s">
        <v>224</v>
      </c>
      <c r="E473" s="43"/>
      <c r="F473" s="230" t="s">
        <v>933</v>
      </c>
      <c r="G473" s="43"/>
      <c r="H473" s="43"/>
      <c r="I473" s="231"/>
      <c r="J473" s="43"/>
      <c r="K473" s="43"/>
      <c r="L473" s="47"/>
      <c r="M473" s="232"/>
      <c r="N473" s="233"/>
      <c r="O473" s="87"/>
      <c r="P473" s="87"/>
      <c r="Q473" s="87"/>
      <c r="R473" s="87"/>
      <c r="S473" s="87"/>
      <c r="T473" s="88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T473" s="20" t="s">
        <v>224</v>
      </c>
      <c r="AU473" s="20" t="s">
        <v>81</v>
      </c>
    </row>
    <row r="474" s="14" customFormat="1">
      <c r="A474" s="14"/>
      <c r="B474" s="245"/>
      <c r="C474" s="246"/>
      <c r="D474" s="236" t="s">
        <v>226</v>
      </c>
      <c r="E474" s="247" t="s">
        <v>19</v>
      </c>
      <c r="F474" s="248" t="s">
        <v>1501</v>
      </c>
      <c r="G474" s="246"/>
      <c r="H474" s="249">
        <v>0.92900000000000005</v>
      </c>
      <c r="I474" s="250"/>
      <c r="J474" s="246"/>
      <c r="K474" s="246"/>
      <c r="L474" s="251"/>
      <c r="M474" s="252"/>
      <c r="N474" s="253"/>
      <c r="O474" s="253"/>
      <c r="P474" s="253"/>
      <c r="Q474" s="253"/>
      <c r="R474" s="253"/>
      <c r="S474" s="253"/>
      <c r="T474" s="25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5" t="s">
        <v>226</v>
      </c>
      <c r="AU474" s="255" t="s">
        <v>81</v>
      </c>
      <c r="AV474" s="14" t="s">
        <v>81</v>
      </c>
      <c r="AW474" s="14" t="s">
        <v>33</v>
      </c>
      <c r="AX474" s="14" t="s">
        <v>72</v>
      </c>
      <c r="AY474" s="255" t="s">
        <v>215</v>
      </c>
    </row>
    <row r="475" s="15" customFormat="1">
      <c r="A475" s="15"/>
      <c r="B475" s="256"/>
      <c r="C475" s="257"/>
      <c r="D475" s="236" t="s">
        <v>226</v>
      </c>
      <c r="E475" s="258" t="s">
        <v>19</v>
      </c>
      <c r="F475" s="259" t="s">
        <v>233</v>
      </c>
      <c r="G475" s="257"/>
      <c r="H475" s="260">
        <v>0.92900000000000005</v>
      </c>
      <c r="I475" s="261"/>
      <c r="J475" s="257"/>
      <c r="K475" s="257"/>
      <c r="L475" s="262"/>
      <c r="M475" s="263"/>
      <c r="N475" s="264"/>
      <c r="O475" s="264"/>
      <c r="P475" s="264"/>
      <c r="Q475" s="264"/>
      <c r="R475" s="264"/>
      <c r="S475" s="264"/>
      <c r="T475" s="26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6" t="s">
        <v>226</v>
      </c>
      <c r="AU475" s="266" t="s">
        <v>81</v>
      </c>
      <c r="AV475" s="15" t="s">
        <v>223</v>
      </c>
      <c r="AW475" s="15" t="s">
        <v>33</v>
      </c>
      <c r="AX475" s="15" t="s">
        <v>79</v>
      </c>
      <c r="AY475" s="266" t="s">
        <v>215</v>
      </c>
    </row>
    <row r="476" s="12" customFormat="1" ht="22.8" customHeight="1">
      <c r="A476" s="12"/>
      <c r="B476" s="200"/>
      <c r="C476" s="201"/>
      <c r="D476" s="202" t="s">
        <v>71</v>
      </c>
      <c r="E476" s="214" t="s">
        <v>1502</v>
      </c>
      <c r="F476" s="214" t="s">
        <v>1503</v>
      </c>
      <c r="G476" s="201"/>
      <c r="H476" s="201"/>
      <c r="I476" s="204"/>
      <c r="J476" s="215">
        <f>BK476</f>
        <v>0</v>
      </c>
      <c r="K476" s="201"/>
      <c r="L476" s="206"/>
      <c r="M476" s="207"/>
      <c r="N476" s="208"/>
      <c r="O476" s="208"/>
      <c r="P476" s="209">
        <f>SUM(P477:P552)</f>
        <v>0</v>
      </c>
      <c r="Q476" s="208"/>
      <c r="R476" s="209">
        <f>SUM(R477:R552)</f>
        <v>8.6567085599999984</v>
      </c>
      <c r="S476" s="208"/>
      <c r="T476" s="210">
        <f>SUM(T477:T552)</f>
        <v>0</v>
      </c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R476" s="211" t="s">
        <v>79</v>
      </c>
      <c r="AT476" s="212" t="s">
        <v>71</v>
      </c>
      <c r="AU476" s="212" t="s">
        <v>79</v>
      </c>
      <c r="AY476" s="211" t="s">
        <v>215</v>
      </c>
      <c r="BK476" s="213">
        <f>SUM(BK477:BK552)</f>
        <v>0</v>
      </c>
    </row>
    <row r="477" s="2" customFormat="1" ht="44.25" customHeight="1">
      <c r="A477" s="41"/>
      <c r="B477" s="42"/>
      <c r="C477" s="216" t="s">
        <v>1260</v>
      </c>
      <c r="D477" s="216" t="s">
        <v>218</v>
      </c>
      <c r="E477" s="217" t="s">
        <v>1504</v>
      </c>
      <c r="F477" s="218" t="s">
        <v>1505</v>
      </c>
      <c r="G477" s="219" t="s">
        <v>278</v>
      </c>
      <c r="H477" s="220">
        <v>3.9660000000000002</v>
      </c>
      <c r="I477" s="221"/>
      <c r="J477" s="222">
        <f>ROUND(I477*H477,2)</f>
        <v>0</v>
      </c>
      <c r="K477" s="218" t="s">
        <v>222</v>
      </c>
      <c r="L477" s="47"/>
      <c r="M477" s="223" t="s">
        <v>19</v>
      </c>
      <c r="N477" s="224" t="s">
        <v>43</v>
      </c>
      <c r="O477" s="87"/>
      <c r="P477" s="225">
        <f>O477*H477</f>
        <v>0</v>
      </c>
      <c r="Q477" s="225">
        <v>0</v>
      </c>
      <c r="R477" s="225">
        <f>Q477*H477</f>
        <v>0</v>
      </c>
      <c r="S477" s="225">
        <v>0</v>
      </c>
      <c r="T477" s="226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227" t="s">
        <v>223</v>
      </c>
      <c r="AT477" s="227" t="s">
        <v>218</v>
      </c>
      <c r="AU477" s="227" t="s">
        <v>81</v>
      </c>
      <c r="AY477" s="20" t="s">
        <v>215</v>
      </c>
      <c r="BE477" s="228">
        <f>IF(N477="základní",J477,0)</f>
        <v>0</v>
      </c>
      <c r="BF477" s="228">
        <f>IF(N477="snížená",J477,0)</f>
        <v>0</v>
      </c>
      <c r="BG477" s="228">
        <f>IF(N477="zákl. přenesená",J477,0)</f>
        <v>0</v>
      </c>
      <c r="BH477" s="228">
        <f>IF(N477="sníž. přenesená",J477,0)</f>
        <v>0</v>
      </c>
      <c r="BI477" s="228">
        <f>IF(N477="nulová",J477,0)</f>
        <v>0</v>
      </c>
      <c r="BJ477" s="20" t="s">
        <v>79</v>
      </c>
      <c r="BK477" s="228">
        <f>ROUND(I477*H477,2)</f>
        <v>0</v>
      </c>
      <c r="BL477" s="20" t="s">
        <v>223</v>
      </c>
      <c r="BM477" s="227" t="s">
        <v>1263</v>
      </c>
    </row>
    <row r="478" s="2" customFormat="1">
      <c r="A478" s="41"/>
      <c r="B478" s="42"/>
      <c r="C478" s="43"/>
      <c r="D478" s="229" t="s">
        <v>224</v>
      </c>
      <c r="E478" s="43"/>
      <c r="F478" s="230" t="s">
        <v>1506</v>
      </c>
      <c r="G478" s="43"/>
      <c r="H478" s="43"/>
      <c r="I478" s="231"/>
      <c r="J478" s="43"/>
      <c r="K478" s="43"/>
      <c r="L478" s="47"/>
      <c r="M478" s="232"/>
      <c r="N478" s="233"/>
      <c r="O478" s="87"/>
      <c r="P478" s="87"/>
      <c r="Q478" s="87"/>
      <c r="R478" s="87"/>
      <c r="S478" s="87"/>
      <c r="T478" s="88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0" t="s">
        <v>224</v>
      </c>
      <c r="AU478" s="20" t="s">
        <v>81</v>
      </c>
    </row>
    <row r="479" s="13" customFormat="1">
      <c r="A479" s="13"/>
      <c r="B479" s="234"/>
      <c r="C479" s="235"/>
      <c r="D479" s="236" t="s">
        <v>226</v>
      </c>
      <c r="E479" s="237" t="s">
        <v>19</v>
      </c>
      <c r="F479" s="238" t="s">
        <v>1507</v>
      </c>
      <c r="G479" s="235"/>
      <c r="H479" s="237" t="s">
        <v>19</v>
      </c>
      <c r="I479" s="239"/>
      <c r="J479" s="235"/>
      <c r="K479" s="235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226</v>
      </c>
      <c r="AU479" s="244" t="s">
        <v>81</v>
      </c>
      <c r="AV479" s="13" t="s">
        <v>79</v>
      </c>
      <c r="AW479" s="13" t="s">
        <v>33</v>
      </c>
      <c r="AX479" s="13" t="s">
        <v>72</v>
      </c>
      <c r="AY479" s="244" t="s">
        <v>215</v>
      </c>
    </row>
    <row r="480" s="13" customFormat="1">
      <c r="A480" s="13"/>
      <c r="B480" s="234"/>
      <c r="C480" s="235"/>
      <c r="D480" s="236" t="s">
        <v>226</v>
      </c>
      <c r="E480" s="237" t="s">
        <v>19</v>
      </c>
      <c r="F480" s="238" t="s">
        <v>1508</v>
      </c>
      <c r="G480" s="235"/>
      <c r="H480" s="237" t="s">
        <v>19</v>
      </c>
      <c r="I480" s="239"/>
      <c r="J480" s="235"/>
      <c r="K480" s="235"/>
      <c r="L480" s="240"/>
      <c r="M480" s="241"/>
      <c r="N480" s="242"/>
      <c r="O480" s="242"/>
      <c r="P480" s="242"/>
      <c r="Q480" s="242"/>
      <c r="R480" s="242"/>
      <c r="S480" s="242"/>
      <c r="T480" s="24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4" t="s">
        <v>226</v>
      </c>
      <c r="AU480" s="244" t="s">
        <v>81</v>
      </c>
      <c r="AV480" s="13" t="s">
        <v>79</v>
      </c>
      <c r="AW480" s="13" t="s">
        <v>33</v>
      </c>
      <c r="AX480" s="13" t="s">
        <v>72</v>
      </c>
      <c r="AY480" s="244" t="s">
        <v>215</v>
      </c>
    </row>
    <row r="481" s="14" customFormat="1">
      <c r="A481" s="14"/>
      <c r="B481" s="245"/>
      <c r="C481" s="246"/>
      <c r="D481" s="236" t="s">
        <v>226</v>
      </c>
      <c r="E481" s="247" t="s">
        <v>19</v>
      </c>
      <c r="F481" s="248" t="s">
        <v>1509</v>
      </c>
      <c r="G481" s="246"/>
      <c r="H481" s="249">
        <v>3.9660000000000002</v>
      </c>
      <c r="I481" s="250"/>
      <c r="J481" s="246"/>
      <c r="K481" s="246"/>
      <c r="L481" s="251"/>
      <c r="M481" s="252"/>
      <c r="N481" s="253"/>
      <c r="O481" s="253"/>
      <c r="P481" s="253"/>
      <c r="Q481" s="253"/>
      <c r="R481" s="253"/>
      <c r="S481" s="253"/>
      <c r="T481" s="25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5" t="s">
        <v>226</v>
      </c>
      <c r="AU481" s="255" t="s">
        <v>81</v>
      </c>
      <c r="AV481" s="14" t="s">
        <v>81</v>
      </c>
      <c r="AW481" s="14" t="s">
        <v>33</v>
      </c>
      <c r="AX481" s="14" t="s">
        <v>72</v>
      </c>
      <c r="AY481" s="255" t="s">
        <v>215</v>
      </c>
    </row>
    <row r="482" s="15" customFormat="1">
      <c r="A482" s="15"/>
      <c r="B482" s="256"/>
      <c r="C482" s="257"/>
      <c r="D482" s="236" t="s">
        <v>226</v>
      </c>
      <c r="E482" s="258" t="s">
        <v>19</v>
      </c>
      <c r="F482" s="259" t="s">
        <v>233</v>
      </c>
      <c r="G482" s="257"/>
      <c r="H482" s="260">
        <v>3.9660000000000002</v>
      </c>
      <c r="I482" s="261"/>
      <c r="J482" s="257"/>
      <c r="K482" s="257"/>
      <c r="L482" s="262"/>
      <c r="M482" s="263"/>
      <c r="N482" s="264"/>
      <c r="O482" s="264"/>
      <c r="P482" s="264"/>
      <c r="Q482" s="264"/>
      <c r="R482" s="264"/>
      <c r="S482" s="264"/>
      <c r="T482" s="26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66" t="s">
        <v>226</v>
      </c>
      <c r="AU482" s="266" t="s">
        <v>81</v>
      </c>
      <c r="AV482" s="15" t="s">
        <v>223</v>
      </c>
      <c r="AW482" s="15" t="s">
        <v>33</v>
      </c>
      <c r="AX482" s="15" t="s">
        <v>79</v>
      </c>
      <c r="AY482" s="266" t="s">
        <v>215</v>
      </c>
    </row>
    <row r="483" s="2" customFormat="1" ht="37.8" customHeight="1">
      <c r="A483" s="41"/>
      <c r="B483" s="42"/>
      <c r="C483" s="216" t="s">
        <v>471</v>
      </c>
      <c r="D483" s="216" t="s">
        <v>218</v>
      </c>
      <c r="E483" s="217" t="s">
        <v>1426</v>
      </c>
      <c r="F483" s="218" t="s">
        <v>1427</v>
      </c>
      <c r="G483" s="219" t="s">
        <v>278</v>
      </c>
      <c r="H483" s="220">
        <v>3.9660000000000002</v>
      </c>
      <c r="I483" s="221"/>
      <c r="J483" s="222">
        <f>ROUND(I483*H483,2)</f>
        <v>0</v>
      </c>
      <c r="K483" s="218" t="s">
        <v>222</v>
      </c>
      <c r="L483" s="47"/>
      <c r="M483" s="223" t="s">
        <v>19</v>
      </c>
      <c r="N483" s="224" t="s">
        <v>43</v>
      </c>
      <c r="O483" s="87"/>
      <c r="P483" s="225">
        <f>O483*H483</f>
        <v>0</v>
      </c>
      <c r="Q483" s="225">
        <v>0</v>
      </c>
      <c r="R483" s="225">
        <f>Q483*H483</f>
        <v>0</v>
      </c>
      <c r="S483" s="225">
        <v>0</v>
      </c>
      <c r="T483" s="226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227" t="s">
        <v>223</v>
      </c>
      <c r="AT483" s="227" t="s">
        <v>218</v>
      </c>
      <c r="AU483" s="227" t="s">
        <v>81</v>
      </c>
      <c r="AY483" s="20" t="s">
        <v>215</v>
      </c>
      <c r="BE483" s="228">
        <f>IF(N483="základní",J483,0)</f>
        <v>0</v>
      </c>
      <c r="BF483" s="228">
        <f>IF(N483="snížená",J483,0)</f>
        <v>0</v>
      </c>
      <c r="BG483" s="228">
        <f>IF(N483="zákl. přenesená",J483,0)</f>
        <v>0</v>
      </c>
      <c r="BH483" s="228">
        <f>IF(N483="sníž. přenesená",J483,0)</f>
        <v>0</v>
      </c>
      <c r="BI483" s="228">
        <f>IF(N483="nulová",J483,0)</f>
        <v>0</v>
      </c>
      <c r="BJ483" s="20" t="s">
        <v>79</v>
      </c>
      <c r="BK483" s="228">
        <f>ROUND(I483*H483,2)</f>
        <v>0</v>
      </c>
      <c r="BL483" s="20" t="s">
        <v>223</v>
      </c>
      <c r="BM483" s="227" t="s">
        <v>1267</v>
      </c>
    </row>
    <row r="484" s="2" customFormat="1">
      <c r="A484" s="41"/>
      <c r="B484" s="42"/>
      <c r="C484" s="43"/>
      <c r="D484" s="229" t="s">
        <v>224</v>
      </c>
      <c r="E484" s="43"/>
      <c r="F484" s="230" t="s">
        <v>1428</v>
      </c>
      <c r="G484" s="43"/>
      <c r="H484" s="43"/>
      <c r="I484" s="231"/>
      <c r="J484" s="43"/>
      <c r="K484" s="43"/>
      <c r="L484" s="47"/>
      <c r="M484" s="232"/>
      <c r="N484" s="233"/>
      <c r="O484" s="87"/>
      <c r="P484" s="87"/>
      <c r="Q484" s="87"/>
      <c r="R484" s="87"/>
      <c r="S484" s="87"/>
      <c r="T484" s="88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0" t="s">
        <v>224</v>
      </c>
      <c r="AU484" s="20" t="s">
        <v>81</v>
      </c>
    </row>
    <row r="485" s="13" customFormat="1">
      <c r="A485" s="13"/>
      <c r="B485" s="234"/>
      <c r="C485" s="235"/>
      <c r="D485" s="236" t="s">
        <v>226</v>
      </c>
      <c r="E485" s="237" t="s">
        <v>19</v>
      </c>
      <c r="F485" s="238" t="s">
        <v>1507</v>
      </c>
      <c r="G485" s="235"/>
      <c r="H485" s="237" t="s">
        <v>19</v>
      </c>
      <c r="I485" s="239"/>
      <c r="J485" s="235"/>
      <c r="K485" s="235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226</v>
      </c>
      <c r="AU485" s="244" t="s">
        <v>81</v>
      </c>
      <c r="AV485" s="13" t="s">
        <v>79</v>
      </c>
      <c r="AW485" s="13" t="s">
        <v>33</v>
      </c>
      <c r="AX485" s="13" t="s">
        <v>72</v>
      </c>
      <c r="AY485" s="244" t="s">
        <v>215</v>
      </c>
    </row>
    <row r="486" s="13" customFormat="1">
      <c r="A486" s="13"/>
      <c r="B486" s="234"/>
      <c r="C486" s="235"/>
      <c r="D486" s="236" t="s">
        <v>226</v>
      </c>
      <c r="E486" s="237" t="s">
        <v>19</v>
      </c>
      <c r="F486" s="238" t="s">
        <v>1508</v>
      </c>
      <c r="G486" s="235"/>
      <c r="H486" s="237" t="s">
        <v>19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226</v>
      </c>
      <c r="AU486" s="244" t="s">
        <v>81</v>
      </c>
      <c r="AV486" s="13" t="s">
        <v>79</v>
      </c>
      <c r="AW486" s="13" t="s">
        <v>33</v>
      </c>
      <c r="AX486" s="13" t="s">
        <v>72</v>
      </c>
      <c r="AY486" s="244" t="s">
        <v>215</v>
      </c>
    </row>
    <row r="487" s="14" customFormat="1">
      <c r="A487" s="14"/>
      <c r="B487" s="245"/>
      <c r="C487" s="246"/>
      <c r="D487" s="236" t="s">
        <v>226</v>
      </c>
      <c r="E487" s="247" t="s">
        <v>19</v>
      </c>
      <c r="F487" s="248" t="s">
        <v>1509</v>
      </c>
      <c r="G487" s="246"/>
      <c r="H487" s="249">
        <v>3.9660000000000002</v>
      </c>
      <c r="I487" s="250"/>
      <c r="J487" s="246"/>
      <c r="K487" s="246"/>
      <c r="L487" s="251"/>
      <c r="M487" s="252"/>
      <c r="N487" s="253"/>
      <c r="O487" s="253"/>
      <c r="P487" s="253"/>
      <c r="Q487" s="253"/>
      <c r="R487" s="253"/>
      <c r="S487" s="253"/>
      <c r="T487" s="25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5" t="s">
        <v>226</v>
      </c>
      <c r="AU487" s="255" t="s">
        <v>81</v>
      </c>
      <c r="AV487" s="14" t="s">
        <v>81</v>
      </c>
      <c r="AW487" s="14" t="s">
        <v>33</v>
      </c>
      <c r="AX487" s="14" t="s">
        <v>72</v>
      </c>
      <c r="AY487" s="255" t="s">
        <v>215</v>
      </c>
    </row>
    <row r="488" s="15" customFormat="1">
      <c r="A488" s="15"/>
      <c r="B488" s="256"/>
      <c r="C488" s="257"/>
      <c r="D488" s="236" t="s">
        <v>226</v>
      </c>
      <c r="E488" s="258" t="s">
        <v>19</v>
      </c>
      <c r="F488" s="259" t="s">
        <v>233</v>
      </c>
      <c r="G488" s="257"/>
      <c r="H488" s="260">
        <v>3.9660000000000002</v>
      </c>
      <c r="I488" s="261"/>
      <c r="J488" s="257"/>
      <c r="K488" s="257"/>
      <c r="L488" s="262"/>
      <c r="M488" s="263"/>
      <c r="N488" s="264"/>
      <c r="O488" s="264"/>
      <c r="P488" s="264"/>
      <c r="Q488" s="264"/>
      <c r="R488" s="264"/>
      <c r="S488" s="264"/>
      <c r="T488" s="26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6" t="s">
        <v>226</v>
      </c>
      <c r="AU488" s="266" t="s">
        <v>81</v>
      </c>
      <c r="AV488" s="15" t="s">
        <v>223</v>
      </c>
      <c r="AW488" s="15" t="s">
        <v>33</v>
      </c>
      <c r="AX488" s="15" t="s">
        <v>79</v>
      </c>
      <c r="AY488" s="266" t="s">
        <v>215</v>
      </c>
    </row>
    <row r="489" s="2" customFormat="1" ht="55.5" customHeight="1">
      <c r="A489" s="41"/>
      <c r="B489" s="42"/>
      <c r="C489" s="216" t="s">
        <v>1268</v>
      </c>
      <c r="D489" s="216" t="s">
        <v>218</v>
      </c>
      <c r="E489" s="217" t="s">
        <v>1429</v>
      </c>
      <c r="F489" s="218" t="s">
        <v>1430</v>
      </c>
      <c r="G489" s="219" t="s">
        <v>278</v>
      </c>
      <c r="H489" s="220">
        <v>3.9660000000000002</v>
      </c>
      <c r="I489" s="221"/>
      <c r="J489" s="222">
        <f>ROUND(I489*H489,2)</f>
        <v>0</v>
      </c>
      <c r="K489" s="218" t="s">
        <v>222</v>
      </c>
      <c r="L489" s="47"/>
      <c r="M489" s="223" t="s">
        <v>19</v>
      </c>
      <c r="N489" s="224" t="s">
        <v>43</v>
      </c>
      <c r="O489" s="87"/>
      <c r="P489" s="225">
        <f>O489*H489</f>
        <v>0</v>
      </c>
      <c r="Q489" s="225">
        <v>0</v>
      </c>
      <c r="R489" s="225">
        <f>Q489*H489</f>
        <v>0</v>
      </c>
      <c r="S489" s="225">
        <v>0</v>
      </c>
      <c r="T489" s="226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227" t="s">
        <v>223</v>
      </c>
      <c r="AT489" s="227" t="s">
        <v>218</v>
      </c>
      <c r="AU489" s="227" t="s">
        <v>81</v>
      </c>
      <c r="AY489" s="20" t="s">
        <v>215</v>
      </c>
      <c r="BE489" s="228">
        <f>IF(N489="základní",J489,0)</f>
        <v>0</v>
      </c>
      <c r="BF489" s="228">
        <f>IF(N489="snížená",J489,0)</f>
        <v>0</v>
      </c>
      <c r="BG489" s="228">
        <f>IF(N489="zákl. přenesená",J489,0)</f>
        <v>0</v>
      </c>
      <c r="BH489" s="228">
        <f>IF(N489="sníž. přenesená",J489,0)</f>
        <v>0</v>
      </c>
      <c r="BI489" s="228">
        <f>IF(N489="nulová",J489,0)</f>
        <v>0</v>
      </c>
      <c r="BJ489" s="20" t="s">
        <v>79</v>
      </c>
      <c r="BK489" s="228">
        <f>ROUND(I489*H489,2)</f>
        <v>0</v>
      </c>
      <c r="BL489" s="20" t="s">
        <v>223</v>
      </c>
      <c r="BM489" s="227" t="s">
        <v>1271</v>
      </c>
    </row>
    <row r="490" s="2" customFormat="1">
      <c r="A490" s="41"/>
      <c r="B490" s="42"/>
      <c r="C490" s="43"/>
      <c r="D490" s="229" t="s">
        <v>224</v>
      </c>
      <c r="E490" s="43"/>
      <c r="F490" s="230" t="s">
        <v>1431</v>
      </c>
      <c r="G490" s="43"/>
      <c r="H490" s="43"/>
      <c r="I490" s="231"/>
      <c r="J490" s="43"/>
      <c r="K490" s="43"/>
      <c r="L490" s="47"/>
      <c r="M490" s="232"/>
      <c r="N490" s="233"/>
      <c r="O490" s="87"/>
      <c r="P490" s="87"/>
      <c r="Q490" s="87"/>
      <c r="R490" s="87"/>
      <c r="S490" s="87"/>
      <c r="T490" s="88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0" t="s">
        <v>224</v>
      </c>
      <c r="AU490" s="20" t="s">
        <v>81</v>
      </c>
    </row>
    <row r="491" s="13" customFormat="1">
      <c r="A491" s="13"/>
      <c r="B491" s="234"/>
      <c r="C491" s="235"/>
      <c r="D491" s="236" t="s">
        <v>226</v>
      </c>
      <c r="E491" s="237" t="s">
        <v>19</v>
      </c>
      <c r="F491" s="238" t="s">
        <v>1507</v>
      </c>
      <c r="G491" s="235"/>
      <c r="H491" s="237" t="s">
        <v>19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226</v>
      </c>
      <c r="AU491" s="244" t="s">
        <v>81</v>
      </c>
      <c r="AV491" s="13" t="s">
        <v>79</v>
      </c>
      <c r="AW491" s="13" t="s">
        <v>33</v>
      </c>
      <c r="AX491" s="13" t="s">
        <v>72</v>
      </c>
      <c r="AY491" s="244" t="s">
        <v>215</v>
      </c>
    </row>
    <row r="492" s="13" customFormat="1">
      <c r="A492" s="13"/>
      <c r="B492" s="234"/>
      <c r="C492" s="235"/>
      <c r="D492" s="236" t="s">
        <v>226</v>
      </c>
      <c r="E492" s="237" t="s">
        <v>19</v>
      </c>
      <c r="F492" s="238" t="s">
        <v>1508</v>
      </c>
      <c r="G492" s="235"/>
      <c r="H492" s="237" t="s">
        <v>19</v>
      </c>
      <c r="I492" s="239"/>
      <c r="J492" s="235"/>
      <c r="K492" s="235"/>
      <c r="L492" s="240"/>
      <c r="M492" s="241"/>
      <c r="N492" s="242"/>
      <c r="O492" s="242"/>
      <c r="P492" s="242"/>
      <c r="Q492" s="242"/>
      <c r="R492" s="242"/>
      <c r="S492" s="242"/>
      <c r="T492" s="24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4" t="s">
        <v>226</v>
      </c>
      <c r="AU492" s="244" t="s">
        <v>81</v>
      </c>
      <c r="AV492" s="13" t="s">
        <v>79</v>
      </c>
      <c r="AW492" s="13" t="s">
        <v>33</v>
      </c>
      <c r="AX492" s="13" t="s">
        <v>72</v>
      </c>
      <c r="AY492" s="244" t="s">
        <v>215</v>
      </c>
    </row>
    <row r="493" s="14" customFormat="1">
      <c r="A493" s="14"/>
      <c r="B493" s="245"/>
      <c r="C493" s="246"/>
      <c r="D493" s="236" t="s">
        <v>226</v>
      </c>
      <c r="E493" s="247" t="s">
        <v>19</v>
      </c>
      <c r="F493" s="248" t="s">
        <v>1509</v>
      </c>
      <c r="G493" s="246"/>
      <c r="H493" s="249">
        <v>3.9660000000000002</v>
      </c>
      <c r="I493" s="250"/>
      <c r="J493" s="246"/>
      <c r="K493" s="246"/>
      <c r="L493" s="251"/>
      <c r="M493" s="252"/>
      <c r="N493" s="253"/>
      <c r="O493" s="253"/>
      <c r="P493" s="253"/>
      <c r="Q493" s="253"/>
      <c r="R493" s="253"/>
      <c r="S493" s="253"/>
      <c r="T493" s="25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5" t="s">
        <v>226</v>
      </c>
      <c r="AU493" s="255" t="s">
        <v>81</v>
      </c>
      <c r="AV493" s="14" t="s">
        <v>81</v>
      </c>
      <c r="AW493" s="14" t="s">
        <v>33</v>
      </c>
      <c r="AX493" s="14" t="s">
        <v>72</v>
      </c>
      <c r="AY493" s="255" t="s">
        <v>215</v>
      </c>
    </row>
    <row r="494" s="15" customFormat="1">
      <c r="A494" s="15"/>
      <c r="B494" s="256"/>
      <c r="C494" s="257"/>
      <c r="D494" s="236" t="s">
        <v>226</v>
      </c>
      <c r="E494" s="258" t="s">
        <v>19</v>
      </c>
      <c r="F494" s="259" t="s">
        <v>233</v>
      </c>
      <c r="G494" s="257"/>
      <c r="H494" s="260">
        <v>3.9660000000000002</v>
      </c>
      <c r="I494" s="261"/>
      <c r="J494" s="257"/>
      <c r="K494" s="257"/>
      <c r="L494" s="262"/>
      <c r="M494" s="263"/>
      <c r="N494" s="264"/>
      <c r="O494" s="264"/>
      <c r="P494" s="264"/>
      <c r="Q494" s="264"/>
      <c r="R494" s="264"/>
      <c r="S494" s="264"/>
      <c r="T494" s="26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66" t="s">
        <v>226</v>
      </c>
      <c r="AU494" s="266" t="s">
        <v>81</v>
      </c>
      <c r="AV494" s="15" t="s">
        <v>223</v>
      </c>
      <c r="AW494" s="15" t="s">
        <v>33</v>
      </c>
      <c r="AX494" s="15" t="s">
        <v>79</v>
      </c>
      <c r="AY494" s="266" t="s">
        <v>215</v>
      </c>
    </row>
    <row r="495" s="2" customFormat="1" ht="62.7" customHeight="1">
      <c r="A495" s="41"/>
      <c r="B495" s="42"/>
      <c r="C495" s="216" t="s">
        <v>478</v>
      </c>
      <c r="D495" s="216" t="s">
        <v>218</v>
      </c>
      <c r="E495" s="217" t="s">
        <v>309</v>
      </c>
      <c r="F495" s="218" t="s">
        <v>310</v>
      </c>
      <c r="G495" s="219" t="s">
        <v>278</v>
      </c>
      <c r="H495" s="220">
        <v>3.9660000000000002</v>
      </c>
      <c r="I495" s="221"/>
      <c r="J495" s="222">
        <f>ROUND(I495*H495,2)</f>
        <v>0</v>
      </c>
      <c r="K495" s="218" t="s">
        <v>222</v>
      </c>
      <c r="L495" s="47"/>
      <c r="M495" s="223" t="s">
        <v>19</v>
      </c>
      <c r="N495" s="224" t="s">
        <v>43</v>
      </c>
      <c r="O495" s="87"/>
      <c r="P495" s="225">
        <f>O495*H495</f>
        <v>0</v>
      </c>
      <c r="Q495" s="225">
        <v>0</v>
      </c>
      <c r="R495" s="225">
        <f>Q495*H495</f>
        <v>0</v>
      </c>
      <c r="S495" s="225">
        <v>0</v>
      </c>
      <c r="T495" s="226">
        <f>S495*H495</f>
        <v>0</v>
      </c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R495" s="227" t="s">
        <v>223</v>
      </c>
      <c r="AT495" s="227" t="s">
        <v>218</v>
      </c>
      <c r="AU495" s="227" t="s">
        <v>81</v>
      </c>
      <c r="AY495" s="20" t="s">
        <v>215</v>
      </c>
      <c r="BE495" s="228">
        <f>IF(N495="základní",J495,0)</f>
        <v>0</v>
      </c>
      <c r="BF495" s="228">
        <f>IF(N495="snížená",J495,0)</f>
        <v>0</v>
      </c>
      <c r="BG495" s="228">
        <f>IF(N495="zákl. přenesená",J495,0)</f>
        <v>0</v>
      </c>
      <c r="BH495" s="228">
        <f>IF(N495="sníž. přenesená",J495,0)</f>
        <v>0</v>
      </c>
      <c r="BI495" s="228">
        <f>IF(N495="nulová",J495,0)</f>
        <v>0</v>
      </c>
      <c r="BJ495" s="20" t="s">
        <v>79</v>
      </c>
      <c r="BK495" s="228">
        <f>ROUND(I495*H495,2)</f>
        <v>0</v>
      </c>
      <c r="BL495" s="20" t="s">
        <v>223</v>
      </c>
      <c r="BM495" s="227" t="s">
        <v>1274</v>
      </c>
    </row>
    <row r="496" s="2" customFormat="1">
      <c r="A496" s="41"/>
      <c r="B496" s="42"/>
      <c r="C496" s="43"/>
      <c r="D496" s="229" t="s">
        <v>224</v>
      </c>
      <c r="E496" s="43"/>
      <c r="F496" s="230" t="s">
        <v>312</v>
      </c>
      <c r="G496" s="43"/>
      <c r="H496" s="43"/>
      <c r="I496" s="231"/>
      <c r="J496" s="43"/>
      <c r="K496" s="43"/>
      <c r="L496" s="47"/>
      <c r="M496" s="232"/>
      <c r="N496" s="233"/>
      <c r="O496" s="87"/>
      <c r="P496" s="87"/>
      <c r="Q496" s="87"/>
      <c r="R496" s="87"/>
      <c r="S496" s="87"/>
      <c r="T496" s="88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T496" s="20" t="s">
        <v>224</v>
      </c>
      <c r="AU496" s="20" t="s">
        <v>81</v>
      </c>
    </row>
    <row r="497" s="13" customFormat="1">
      <c r="A497" s="13"/>
      <c r="B497" s="234"/>
      <c r="C497" s="235"/>
      <c r="D497" s="236" t="s">
        <v>226</v>
      </c>
      <c r="E497" s="237" t="s">
        <v>19</v>
      </c>
      <c r="F497" s="238" t="s">
        <v>1507</v>
      </c>
      <c r="G497" s="235"/>
      <c r="H497" s="237" t="s">
        <v>19</v>
      </c>
      <c r="I497" s="239"/>
      <c r="J497" s="235"/>
      <c r="K497" s="235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226</v>
      </c>
      <c r="AU497" s="244" t="s">
        <v>81</v>
      </c>
      <c r="AV497" s="13" t="s">
        <v>79</v>
      </c>
      <c r="AW497" s="13" t="s">
        <v>33</v>
      </c>
      <c r="AX497" s="13" t="s">
        <v>72</v>
      </c>
      <c r="AY497" s="244" t="s">
        <v>215</v>
      </c>
    </row>
    <row r="498" s="13" customFormat="1">
      <c r="A498" s="13"/>
      <c r="B498" s="234"/>
      <c r="C498" s="235"/>
      <c r="D498" s="236" t="s">
        <v>226</v>
      </c>
      <c r="E498" s="237" t="s">
        <v>19</v>
      </c>
      <c r="F498" s="238" t="s">
        <v>1508</v>
      </c>
      <c r="G498" s="235"/>
      <c r="H498" s="237" t="s">
        <v>19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226</v>
      </c>
      <c r="AU498" s="244" t="s">
        <v>81</v>
      </c>
      <c r="AV498" s="13" t="s">
        <v>79</v>
      </c>
      <c r="AW498" s="13" t="s">
        <v>33</v>
      </c>
      <c r="AX498" s="13" t="s">
        <v>72</v>
      </c>
      <c r="AY498" s="244" t="s">
        <v>215</v>
      </c>
    </row>
    <row r="499" s="14" customFormat="1">
      <c r="A499" s="14"/>
      <c r="B499" s="245"/>
      <c r="C499" s="246"/>
      <c r="D499" s="236" t="s">
        <v>226</v>
      </c>
      <c r="E499" s="247" t="s">
        <v>19</v>
      </c>
      <c r="F499" s="248" t="s">
        <v>1509</v>
      </c>
      <c r="G499" s="246"/>
      <c r="H499" s="249">
        <v>3.9660000000000002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226</v>
      </c>
      <c r="AU499" s="255" t="s">
        <v>81</v>
      </c>
      <c r="AV499" s="14" t="s">
        <v>81</v>
      </c>
      <c r="AW499" s="14" t="s">
        <v>33</v>
      </c>
      <c r="AX499" s="14" t="s">
        <v>72</v>
      </c>
      <c r="AY499" s="255" t="s">
        <v>215</v>
      </c>
    </row>
    <row r="500" s="15" customFormat="1">
      <c r="A500" s="15"/>
      <c r="B500" s="256"/>
      <c r="C500" s="257"/>
      <c r="D500" s="236" t="s">
        <v>226</v>
      </c>
      <c r="E500" s="258" t="s">
        <v>19</v>
      </c>
      <c r="F500" s="259" t="s">
        <v>233</v>
      </c>
      <c r="G500" s="257"/>
      <c r="H500" s="260">
        <v>3.9660000000000002</v>
      </c>
      <c r="I500" s="261"/>
      <c r="J500" s="257"/>
      <c r="K500" s="257"/>
      <c r="L500" s="262"/>
      <c r="M500" s="263"/>
      <c r="N500" s="264"/>
      <c r="O500" s="264"/>
      <c r="P500" s="264"/>
      <c r="Q500" s="264"/>
      <c r="R500" s="264"/>
      <c r="S500" s="264"/>
      <c r="T500" s="26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66" t="s">
        <v>226</v>
      </c>
      <c r="AU500" s="266" t="s">
        <v>81</v>
      </c>
      <c r="AV500" s="15" t="s">
        <v>223</v>
      </c>
      <c r="AW500" s="15" t="s">
        <v>33</v>
      </c>
      <c r="AX500" s="15" t="s">
        <v>79</v>
      </c>
      <c r="AY500" s="266" t="s">
        <v>215</v>
      </c>
    </row>
    <row r="501" s="2" customFormat="1" ht="66.75" customHeight="1">
      <c r="A501" s="41"/>
      <c r="B501" s="42"/>
      <c r="C501" s="216" t="s">
        <v>1275</v>
      </c>
      <c r="D501" s="216" t="s">
        <v>218</v>
      </c>
      <c r="E501" s="217" t="s">
        <v>314</v>
      </c>
      <c r="F501" s="218" t="s">
        <v>315</v>
      </c>
      <c r="G501" s="219" t="s">
        <v>278</v>
      </c>
      <c r="H501" s="220">
        <v>3.9660000000000002</v>
      </c>
      <c r="I501" s="221"/>
      <c r="J501" s="222">
        <f>ROUND(I501*H501,2)</f>
        <v>0</v>
      </c>
      <c r="K501" s="218" t="s">
        <v>222</v>
      </c>
      <c r="L501" s="47"/>
      <c r="M501" s="223" t="s">
        <v>19</v>
      </c>
      <c r="N501" s="224" t="s">
        <v>43</v>
      </c>
      <c r="O501" s="87"/>
      <c r="P501" s="225">
        <f>O501*H501</f>
        <v>0</v>
      </c>
      <c r="Q501" s="225">
        <v>0</v>
      </c>
      <c r="R501" s="225">
        <f>Q501*H501</f>
        <v>0</v>
      </c>
      <c r="S501" s="225">
        <v>0</v>
      </c>
      <c r="T501" s="226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227" t="s">
        <v>223</v>
      </c>
      <c r="AT501" s="227" t="s">
        <v>218</v>
      </c>
      <c r="AU501" s="227" t="s">
        <v>81</v>
      </c>
      <c r="AY501" s="20" t="s">
        <v>215</v>
      </c>
      <c r="BE501" s="228">
        <f>IF(N501="základní",J501,0)</f>
        <v>0</v>
      </c>
      <c r="BF501" s="228">
        <f>IF(N501="snížená",J501,0)</f>
        <v>0</v>
      </c>
      <c r="BG501" s="228">
        <f>IF(N501="zákl. přenesená",J501,0)</f>
        <v>0</v>
      </c>
      <c r="BH501" s="228">
        <f>IF(N501="sníž. přenesená",J501,0)</f>
        <v>0</v>
      </c>
      <c r="BI501" s="228">
        <f>IF(N501="nulová",J501,0)</f>
        <v>0</v>
      </c>
      <c r="BJ501" s="20" t="s">
        <v>79</v>
      </c>
      <c r="BK501" s="228">
        <f>ROUND(I501*H501,2)</f>
        <v>0</v>
      </c>
      <c r="BL501" s="20" t="s">
        <v>223</v>
      </c>
      <c r="BM501" s="227" t="s">
        <v>1278</v>
      </c>
    </row>
    <row r="502" s="2" customFormat="1">
      <c r="A502" s="41"/>
      <c r="B502" s="42"/>
      <c r="C502" s="43"/>
      <c r="D502" s="229" t="s">
        <v>224</v>
      </c>
      <c r="E502" s="43"/>
      <c r="F502" s="230" t="s">
        <v>317</v>
      </c>
      <c r="G502" s="43"/>
      <c r="H502" s="43"/>
      <c r="I502" s="231"/>
      <c r="J502" s="43"/>
      <c r="K502" s="43"/>
      <c r="L502" s="47"/>
      <c r="M502" s="232"/>
      <c r="N502" s="233"/>
      <c r="O502" s="87"/>
      <c r="P502" s="87"/>
      <c r="Q502" s="87"/>
      <c r="R502" s="87"/>
      <c r="S502" s="87"/>
      <c r="T502" s="88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T502" s="20" t="s">
        <v>224</v>
      </c>
      <c r="AU502" s="20" t="s">
        <v>81</v>
      </c>
    </row>
    <row r="503" s="13" customFormat="1">
      <c r="A503" s="13"/>
      <c r="B503" s="234"/>
      <c r="C503" s="235"/>
      <c r="D503" s="236" t="s">
        <v>226</v>
      </c>
      <c r="E503" s="237" t="s">
        <v>19</v>
      </c>
      <c r="F503" s="238" t="s">
        <v>1507</v>
      </c>
      <c r="G503" s="235"/>
      <c r="H503" s="237" t="s">
        <v>19</v>
      </c>
      <c r="I503" s="239"/>
      <c r="J503" s="235"/>
      <c r="K503" s="235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226</v>
      </c>
      <c r="AU503" s="244" t="s">
        <v>81</v>
      </c>
      <c r="AV503" s="13" t="s">
        <v>79</v>
      </c>
      <c r="AW503" s="13" t="s">
        <v>33</v>
      </c>
      <c r="AX503" s="13" t="s">
        <v>72</v>
      </c>
      <c r="AY503" s="244" t="s">
        <v>215</v>
      </c>
    </row>
    <row r="504" s="13" customFormat="1">
      <c r="A504" s="13"/>
      <c r="B504" s="234"/>
      <c r="C504" s="235"/>
      <c r="D504" s="236" t="s">
        <v>226</v>
      </c>
      <c r="E504" s="237" t="s">
        <v>19</v>
      </c>
      <c r="F504" s="238" t="s">
        <v>1508</v>
      </c>
      <c r="G504" s="235"/>
      <c r="H504" s="237" t="s">
        <v>19</v>
      </c>
      <c r="I504" s="239"/>
      <c r="J504" s="235"/>
      <c r="K504" s="235"/>
      <c r="L504" s="240"/>
      <c r="M504" s="241"/>
      <c r="N504" s="242"/>
      <c r="O504" s="242"/>
      <c r="P504" s="242"/>
      <c r="Q504" s="242"/>
      <c r="R504" s="242"/>
      <c r="S504" s="242"/>
      <c r="T504" s="24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4" t="s">
        <v>226</v>
      </c>
      <c r="AU504" s="244" t="s">
        <v>81</v>
      </c>
      <c r="AV504" s="13" t="s">
        <v>79</v>
      </c>
      <c r="AW504" s="13" t="s">
        <v>33</v>
      </c>
      <c r="AX504" s="13" t="s">
        <v>72</v>
      </c>
      <c r="AY504" s="244" t="s">
        <v>215</v>
      </c>
    </row>
    <row r="505" s="14" customFormat="1">
      <c r="A505" s="14"/>
      <c r="B505" s="245"/>
      <c r="C505" s="246"/>
      <c r="D505" s="236" t="s">
        <v>226</v>
      </c>
      <c r="E505" s="247" t="s">
        <v>19</v>
      </c>
      <c r="F505" s="248" t="s">
        <v>1509</v>
      </c>
      <c r="G505" s="246"/>
      <c r="H505" s="249">
        <v>3.9660000000000002</v>
      </c>
      <c r="I505" s="250"/>
      <c r="J505" s="246"/>
      <c r="K505" s="246"/>
      <c r="L505" s="251"/>
      <c r="M505" s="252"/>
      <c r="N505" s="253"/>
      <c r="O505" s="253"/>
      <c r="P505" s="253"/>
      <c r="Q505" s="253"/>
      <c r="R505" s="253"/>
      <c r="S505" s="253"/>
      <c r="T505" s="25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5" t="s">
        <v>226</v>
      </c>
      <c r="AU505" s="255" t="s">
        <v>81</v>
      </c>
      <c r="AV505" s="14" t="s">
        <v>81</v>
      </c>
      <c r="AW505" s="14" t="s">
        <v>33</v>
      </c>
      <c r="AX505" s="14" t="s">
        <v>72</v>
      </c>
      <c r="AY505" s="255" t="s">
        <v>215</v>
      </c>
    </row>
    <row r="506" s="15" customFormat="1">
      <c r="A506" s="15"/>
      <c r="B506" s="256"/>
      <c r="C506" s="257"/>
      <c r="D506" s="236" t="s">
        <v>226</v>
      </c>
      <c r="E506" s="258" t="s">
        <v>19</v>
      </c>
      <c r="F506" s="259" t="s">
        <v>233</v>
      </c>
      <c r="G506" s="257"/>
      <c r="H506" s="260">
        <v>3.9660000000000002</v>
      </c>
      <c r="I506" s="261"/>
      <c r="J506" s="257"/>
      <c r="K506" s="257"/>
      <c r="L506" s="262"/>
      <c r="M506" s="263"/>
      <c r="N506" s="264"/>
      <c r="O506" s="264"/>
      <c r="P506" s="264"/>
      <c r="Q506" s="264"/>
      <c r="R506" s="264"/>
      <c r="S506" s="264"/>
      <c r="T506" s="26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6" t="s">
        <v>226</v>
      </c>
      <c r="AU506" s="266" t="s">
        <v>81</v>
      </c>
      <c r="AV506" s="15" t="s">
        <v>223</v>
      </c>
      <c r="AW506" s="15" t="s">
        <v>33</v>
      </c>
      <c r="AX506" s="15" t="s">
        <v>79</v>
      </c>
      <c r="AY506" s="266" t="s">
        <v>215</v>
      </c>
    </row>
    <row r="507" s="2" customFormat="1" ht="37.8" customHeight="1">
      <c r="A507" s="41"/>
      <c r="B507" s="42"/>
      <c r="C507" s="216" t="s">
        <v>484</v>
      </c>
      <c r="D507" s="216" t="s">
        <v>218</v>
      </c>
      <c r="E507" s="217" t="s">
        <v>1432</v>
      </c>
      <c r="F507" s="218" t="s">
        <v>325</v>
      </c>
      <c r="G507" s="219" t="s">
        <v>278</v>
      </c>
      <c r="H507" s="220">
        <v>3.9660000000000002</v>
      </c>
      <c r="I507" s="221"/>
      <c r="J507" s="222">
        <f>ROUND(I507*H507,2)</f>
        <v>0</v>
      </c>
      <c r="K507" s="218" t="s">
        <v>222</v>
      </c>
      <c r="L507" s="47"/>
      <c r="M507" s="223" t="s">
        <v>19</v>
      </c>
      <c r="N507" s="224" t="s">
        <v>43</v>
      </c>
      <c r="O507" s="87"/>
      <c r="P507" s="225">
        <f>O507*H507</f>
        <v>0</v>
      </c>
      <c r="Q507" s="225">
        <v>0</v>
      </c>
      <c r="R507" s="225">
        <f>Q507*H507</f>
        <v>0</v>
      </c>
      <c r="S507" s="225">
        <v>0</v>
      </c>
      <c r="T507" s="226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7" t="s">
        <v>223</v>
      </c>
      <c r="AT507" s="227" t="s">
        <v>218</v>
      </c>
      <c r="AU507" s="227" t="s">
        <v>81</v>
      </c>
      <c r="AY507" s="20" t="s">
        <v>215</v>
      </c>
      <c r="BE507" s="228">
        <f>IF(N507="základní",J507,0)</f>
        <v>0</v>
      </c>
      <c r="BF507" s="228">
        <f>IF(N507="snížená",J507,0)</f>
        <v>0</v>
      </c>
      <c r="BG507" s="228">
        <f>IF(N507="zákl. přenesená",J507,0)</f>
        <v>0</v>
      </c>
      <c r="BH507" s="228">
        <f>IF(N507="sníž. přenesená",J507,0)</f>
        <v>0</v>
      </c>
      <c r="BI507" s="228">
        <f>IF(N507="nulová",J507,0)</f>
        <v>0</v>
      </c>
      <c r="BJ507" s="20" t="s">
        <v>79</v>
      </c>
      <c r="BK507" s="228">
        <f>ROUND(I507*H507,2)</f>
        <v>0</v>
      </c>
      <c r="BL507" s="20" t="s">
        <v>223</v>
      </c>
      <c r="BM507" s="227" t="s">
        <v>1281</v>
      </c>
    </row>
    <row r="508" s="2" customFormat="1">
      <c r="A508" s="41"/>
      <c r="B508" s="42"/>
      <c r="C508" s="43"/>
      <c r="D508" s="229" t="s">
        <v>224</v>
      </c>
      <c r="E508" s="43"/>
      <c r="F508" s="230" t="s">
        <v>1433</v>
      </c>
      <c r="G508" s="43"/>
      <c r="H508" s="43"/>
      <c r="I508" s="231"/>
      <c r="J508" s="43"/>
      <c r="K508" s="43"/>
      <c r="L508" s="47"/>
      <c r="M508" s="232"/>
      <c r="N508" s="233"/>
      <c r="O508" s="87"/>
      <c r="P508" s="87"/>
      <c r="Q508" s="87"/>
      <c r="R508" s="87"/>
      <c r="S508" s="87"/>
      <c r="T508" s="88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20" t="s">
        <v>224</v>
      </c>
      <c r="AU508" s="20" t="s">
        <v>81</v>
      </c>
    </row>
    <row r="509" s="13" customFormat="1">
      <c r="A509" s="13"/>
      <c r="B509" s="234"/>
      <c r="C509" s="235"/>
      <c r="D509" s="236" t="s">
        <v>226</v>
      </c>
      <c r="E509" s="237" t="s">
        <v>19</v>
      </c>
      <c r="F509" s="238" t="s">
        <v>1507</v>
      </c>
      <c r="G509" s="235"/>
      <c r="H509" s="237" t="s">
        <v>19</v>
      </c>
      <c r="I509" s="239"/>
      <c r="J509" s="235"/>
      <c r="K509" s="235"/>
      <c r="L509" s="240"/>
      <c r="M509" s="241"/>
      <c r="N509" s="242"/>
      <c r="O509" s="242"/>
      <c r="P509" s="242"/>
      <c r="Q509" s="242"/>
      <c r="R509" s="242"/>
      <c r="S509" s="242"/>
      <c r="T509" s="24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4" t="s">
        <v>226</v>
      </c>
      <c r="AU509" s="244" t="s">
        <v>81</v>
      </c>
      <c r="AV509" s="13" t="s">
        <v>79</v>
      </c>
      <c r="AW509" s="13" t="s">
        <v>33</v>
      </c>
      <c r="AX509" s="13" t="s">
        <v>72</v>
      </c>
      <c r="AY509" s="244" t="s">
        <v>215</v>
      </c>
    </row>
    <row r="510" s="13" customFormat="1">
      <c r="A510" s="13"/>
      <c r="B510" s="234"/>
      <c r="C510" s="235"/>
      <c r="D510" s="236" t="s">
        <v>226</v>
      </c>
      <c r="E510" s="237" t="s">
        <v>19</v>
      </c>
      <c r="F510" s="238" t="s">
        <v>1508</v>
      </c>
      <c r="G510" s="235"/>
      <c r="H510" s="237" t="s">
        <v>19</v>
      </c>
      <c r="I510" s="239"/>
      <c r="J510" s="235"/>
      <c r="K510" s="235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226</v>
      </c>
      <c r="AU510" s="244" t="s">
        <v>81</v>
      </c>
      <c r="AV510" s="13" t="s">
        <v>79</v>
      </c>
      <c r="AW510" s="13" t="s">
        <v>33</v>
      </c>
      <c r="AX510" s="13" t="s">
        <v>72</v>
      </c>
      <c r="AY510" s="244" t="s">
        <v>215</v>
      </c>
    </row>
    <row r="511" s="14" customFormat="1">
      <c r="A511" s="14"/>
      <c r="B511" s="245"/>
      <c r="C511" s="246"/>
      <c r="D511" s="236" t="s">
        <v>226</v>
      </c>
      <c r="E511" s="247" t="s">
        <v>19</v>
      </c>
      <c r="F511" s="248" t="s">
        <v>1509</v>
      </c>
      <c r="G511" s="246"/>
      <c r="H511" s="249">
        <v>3.9660000000000002</v>
      </c>
      <c r="I511" s="250"/>
      <c r="J511" s="246"/>
      <c r="K511" s="246"/>
      <c r="L511" s="251"/>
      <c r="M511" s="252"/>
      <c r="N511" s="253"/>
      <c r="O511" s="253"/>
      <c r="P511" s="253"/>
      <c r="Q511" s="253"/>
      <c r="R511" s="253"/>
      <c r="S511" s="253"/>
      <c r="T511" s="25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5" t="s">
        <v>226</v>
      </c>
      <c r="AU511" s="255" t="s">
        <v>81</v>
      </c>
      <c r="AV511" s="14" t="s">
        <v>81</v>
      </c>
      <c r="AW511" s="14" t="s">
        <v>33</v>
      </c>
      <c r="AX511" s="14" t="s">
        <v>72</v>
      </c>
      <c r="AY511" s="255" t="s">
        <v>215</v>
      </c>
    </row>
    <row r="512" s="15" customFormat="1">
      <c r="A512" s="15"/>
      <c r="B512" s="256"/>
      <c r="C512" s="257"/>
      <c r="D512" s="236" t="s">
        <v>226</v>
      </c>
      <c r="E512" s="258" t="s">
        <v>19</v>
      </c>
      <c r="F512" s="259" t="s">
        <v>233</v>
      </c>
      <c r="G512" s="257"/>
      <c r="H512" s="260">
        <v>3.9660000000000002</v>
      </c>
      <c r="I512" s="261"/>
      <c r="J512" s="257"/>
      <c r="K512" s="257"/>
      <c r="L512" s="262"/>
      <c r="M512" s="263"/>
      <c r="N512" s="264"/>
      <c r="O512" s="264"/>
      <c r="P512" s="264"/>
      <c r="Q512" s="264"/>
      <c r="R512" s="264"/>
      <c r="S512" s="264"/>
      <c r="T512" s="26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66" t="s">
        <v>226</v>
      </c>
      <c r="AU512" s="266" t="s">
        <v>81</v>
      </c>
      <c r="AV512" s="15" t="s">
        <v>223</v>
      </c>
      <c r="AW512" s="15" t="s">
        <v>33</v>
      </c>
      <c r="AX512" s="15" t="s">
        <v>79</v>
      </c>
      <c r="AY512" s="266" t="s">
        <v>215</v>
      </c>
    </row>
    <row r="513" s="2" customFormat="1" ht="44.25" customHeight="1">
      <c r="A513" s="41"/>
      <c r="B513" s="42"/>
      <c r="C513" s="216" t="s">
        <v>1282</v>
      </c>
      <c r="D513" s="216" t="s">
        <v>218</v>
      </c>
      <c r="E513" s="217" t="s">
        <v>897</v>
      </c>
      <c r="F513" s="218" t="s">
        <v>384</v>
      </c>
      <c r="G513" s="219" t="s">
        <v>331</v>
      </c>
      <c r="H513" s="220">
        <v>6.3460000000000001</v>
      </c>
      <c r="I513" s="221"/>
      <c r="J513" s="222">
        <f>ROUND(I513*H513,2)</f>
        <v>0</v>
      </c>
      <c r="K513" s="218" t="s">
        <v>222</v>
      </c>
      <c r="L513" s="47"/>
      <c r="M513" s="223" t="s">
        <v>19</v>
      </c>
      <c r="N513" s="224" t="s">
        <v>43</v>
      </c>
      <c r="O513" s="87"/>
      <c r="P513" s="225">
        <f>O513*H513</f>
        <v>0</v>
      </c>
      <c r="Q513" s="225">
        <v>0</v>
      </c>
      <c r="R513" s="225">
        <f>Q513*H513</f>
        <v>0</v>
      </c>
      <c r="S513" s="225">
        <v>0</v>
      </c>
      <c r="T513" s="226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27" t="s">
        <v>223</v>
      </c>
      <c r="AT513" s="227" t="s">
        <v>218</v>
      </c>
      <c r="AU513" s="227" t="s">
        <v>81</v>
      </c>
      <c r="AY513" s="20" t="s">
        <v>215</v>
      </c>
      <c r="BE513" s="228">
        <f>IF(N513="základní",J513,0)</f>
        <v>0</v>
      </c>
      <c r="BF513" s="228">
        <f>IF(N513="snížená",J513,0)</f>
        <v>0</v>
      </c>
      <c r="BG513" s="228">
        <f>IF(N513="zákl. přenesená",J513,0)</f>
        <v>0</v>
      </c>
      <c r="BH513" s="228">
        <f>IF(N513="sníž. přenesená",J513,0)</f>
        <v>0</v>
      </c>
      <c r="BI513" s="228">
        <f>IF(N513="nulová",J513,0)</f>
        <v>0</v>
      </c>
      <c r="BJ513" s="20" t="s">
        <v>79</v>
      </c>
      <c r="BK513" s="228">
        <f>ROUND(I513*H513,2)</f>
        <v>0</v>
      </c>
      <c r="BL513" s="20" t="s">
        <v>223</v>
      </c>
      <c r="BM513" s="227" t="s">
        <v>1285</v>
      </c>
    </row>
    <row r="514" s="2" customFormat="1">
      <c r="A514" s="41"/>
      <c r="B514" s="42"/>
      <c r="C514" s="43"/>
      <c r="D514" s="229" t="s">
        <v>224</v>
      </c>
      <c r="E514" s="43"/>
      <c r="F514" s="230" t="s">
        <v>898</v>
      </c>
      <c r="G514" s="43"/>
      <c r="H514" s="43"/>
      <c r="I514" s="231"/>
      <c r="J514" s="43"/>
      <c r="K514" s="43"/>
      <c r="L514" s="47"/>
      <c r="M514" s="232"/>
      <c r="N514" s="233"/>
      <c r="O514" s="87"/>
      <c r="P514" s="87"/>
      <c r="Q514" s="87"/>
      <c r="R514" s="87"/>
      <c r="S514" s="87"/>
      <c r="T514" s="88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T514" s="20" t="s">
        <v>224</v>
      </c>
      <c r="AU514" s="20" t="s">
        <v>81</v>
      </c>
    </row>
    <row r="515" s="13" customFormat="1">
      <c r="A515" s="13"/>
      <c r="B515" s="234"/>
      <c r="C515" s="235"/>
      <c r="D515" s="236" t="s">
        <v>226</v>
      </c>
      <c r="E515" s="237" t="s">
        <v>19</v>
      </c>
      <c r="F515" s="238" t="s">
        <v>1507</v>
      </c>
      <c r="G515" s="235"/>
      <c r="H515" s="237" t="s">
        <v>19</v>
      </c>
      <c r="I515" s="239"/>
      <c r="J515" s="235"/>
      <c r="K515" s="235"/>
      <c r="L515" s="240"/>
      <c r="M515" s="241"/>
      <c r="N515" s="242"/>
      <c r="O515" s="242"/>
      <c r="P515" s="242"/>
      <c r="Q515" s="242"/>
      <c r="R515" s="242"/>
      <c r="S515" s="242"/>
      <c r="T515" s="24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4" t="s">
        <v>226</v>
      </c>
      <c r="AU515" s="244" t="s">
        <v>81</v>
      </c>
      <c r="AV515" s="13" t="s">
        <v>79</v>
      </c>
      <c r="AW515" s="13" t="s">
        <v>33</v>
      </c>
      <c r="AX515" s="13" t="s">
        <v>72</v>
      </c>
      <c r="AY515" s="244" t="s">
        <v>215</v>
      </c>
    </row>
    <row r="516" s="13" customFormat="1">
      <c r="A516" s="13"/>
      <c r="B516" s="234"/>
      <c r="C516" s="235"/>
      <c r="D516" s="236" t="s">
        <v>226</v>
      </c>
      <c r="E516" s="237" t="s">
        <v>19</v>
      </c>
      <c r="F516" s="238" t="s">
        <v>1508</v>
      </c>
      <c r="G516" s="235"/>
      <c r="H516" s="237" t="s">
        <v>19</v>
      </c>
      <c r="I516" s="239"/>
      <c r="J516" s="235"/>
      <c r="K516" s="235"/>
      <c r="L516" s="240"/>
      <c r="M516" s="241"/>
      <c r="N516" s="242"/>
      <c r="O516" s="242"/>
      <c r="P516" s="242"/>
      <c r="Q516" s="242"/>
      <c r="R516" s="242"/>
      <c r="S516" s="242"/>
      <c r="T516" s="24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4" t="s">
        <v>226</v>
      </c>
      <c r="AU516" s="244" t="s">
        <v>81</v>
      </c>
      <c r="AV516" s="13" t="s">
        <v>79</v>
      </c>
      <c r="AW516" s="13" t="s">
        <v>33</v>
      </c>
      <c r="AX516" s="13" t="s">
        <v>72</v>
      </c>
      <c r="AY516" s="244" t="s">
        <v>215</v>
      </c>
    </row>
    <row r="517" s="14" customFormat="1">
      <c r="A517" s="14"/>
      <c r="B517" s="245"/>
      <c r="C517" s="246"/>
      <c r="D517" s="236" t="s">
        <v>226</v>
      </c>
      <c r="E517" s="247" t="s">
        <v>19</v>
      </c>
      <c r="F517" s="248" t="s">
        <v>1510</v>
      </c>
      <c r="G517" s="246"/>
      <c r="H517" s="249">
        <v>6.3460000000000001</v>
      </c>
      <c r="I517" s="250"/>
      <c r="J517" s="246"/>
      <c r="K517" s="246"/>
      <c r="L517" s="251"/>
      <c r="M517" s="252"/>
      <c r="N517" s="253"/>
      <c r="O517" s="253"/>
      <c r="P517" s="253"/>
      <c r="Q517" s="253"/>
      <c r="R517" s="253"/>
      <c r="S517" s="253"/>
      <c r="T517" s="25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5" t="s">
        <v>226</v>
      </c>
      <c r="AU517" s="255" t="s">
        <v>81</v>
      </c>
      <c r="AV517" s="14" t="s">
        <v>81</v>
      </c>
      <c r="AW517" s="14" t="s">
        <v>33</v>
      </c>
      <c r="AX517" s="14" t="s">
        <v>72</v>
      </c>
      <c r="AY517" s="255" t="s">
        <v>215</v>
      </c>
    </row>
    <row r="518" s="15" customFormat="1">
      <c r="A518" s="15"/>
      <c r="B518" s="256"/>
      <c r="C518" s="257"/>
      <c r="D518" s="236" t="s">
        <v>226</v>
      </c>
      <c r="E518" s="258" t="s">
        <v>19</v>
      </c>
      <c r="F518" s="259" t="s">
        <v>233</v>
      </c>
      <c r="G518" s="257"/>
      <c r="H518" s="260">
        <v>6.3460000000000001</v>
      </c>
      <c r="I518" s="261"/>
      <c r="J518" s="257"/>
      <c r="K518" s="257"/>
      <c r="L518" s="262"/>
      <c r="M518" s="263"/>
      <c r="N518" s="264"/>
      <c r="O518" s="264"/>
      <c r="P518" s="264"/>
      <c r="Q518" s="264"/>
      <c r="R518" s="264"/>
      <c r="S518" s="264"/>
      <c r="T518" s="26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6" t="s">
        <v>226</v>
      </c>
      <c r="AU518" s="266" t="s">
        <v>81</v>
      </c>
      <c r="AV518" s="15" t="s">
        <v>223</v>
      </c>
      <c r="AW518" s="15" t="s">
        <v>33</v>
      </c>
      <c r="AX518" s="15" t="s">
        <v>79</v>
      </c>
      <c r="AY518" s="266" t="s">
        <v>215</v>
      </c>
    </row>
    <row r="519" s="2" customFormat="1" ht="37.8" customHeight="1">
      <c r="A519" s="41"/>
      <c r="B519" s="42"/>
      <c r="C519" s="216" t="s">
        <v>490</v>
      </c>
      <c r="D519" s="216" t="s">
        <v>218</v>
      </c>
      <c r="E519" s="217" t="s">
        <v>397</v>
      </c>
      <c r="F519" s="218" t="s">
        <v>398</v>
      </c>
      <c r="G519" s="219" t="s">
        <v>221</v>
      </c>
      <c r="H519" s="220">
        <v>5.9199999999999999</v>
      </c>
      <c r="I519" s="221"/>
      <c r="J519" s="222">
        <f>ROUND(I519*H519,2)</f>
        <v>0</v>
      </c>
      <c r="K519" s="218" t="s">
        <v>222</v>
      </c>
      <c r="L519" s="47"/>
      <c r="M519" s="223" t="s">
        <v>19</v>
      </c>
      <c r="N519" s="224" t="s">
        <v>43</v>
      </c>
      <c r="O519" s="87"/>
      <c r="P519" s="225">
        <f>O519*H519</f>
        <v>0</v>
      </c>
      <c r="Q519" s="225">
        <v>0</v>
      </c>
      <c r="R519" s="225">
        <f>Q519*H519</f>
        <v>0</v>
      </c>
      <c r="S519" s="225">
        <v>0</v>
      </c>
      <c r="T519" s="226">
        <f>S519*H519</f>
        <v>0</v>
      </c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R519" s="227" t="s">
        <v>223</v>
      </c>
      <c r="AT519" s="227" t="s">
        <v>218</v>
      </c>
      <c r="AU519" s="227" t="s">
        <v>81</v>
      </c>
      <c r="AY519" s="20" t="s">
        <v>215</v>
      </c>
      <c r="BE519" s="228">
        <f>IF(N519="základní",J519,0)</f>
        <v>0</v>
      </c>
      <c r="BF519" s="228">
        <f>IF(N519="snížená",J519,0)</f>
        <v>0</v>
      </c>
      <c r="BG519" s="228">
        <f>IF(N519="zákl. přenesená",J519,0)</f>
        <v>0</v>
      </c>
      <c r="BH519" s="228">
        <f>IF(N519="sníž. přenesená",J519,0)</f>
        <v>0</v>
      </c>
      <c r="BI519" s="228">
        <f>IF(N519="nulová",J519,0)</f>
        <v>0</v>
      </c>
      <c r="BJ519" s="20" t="s">
        <v>79</v>
      </c>
      <c r="BK519" s="228">
        <f>ROUND(I519*H519,2)</f>
        <v>0</v>
      </c>
      <c r="BL519" s="20" t="s">
        <v>223</v>
      </c>
      <c r="BM519" s="227" t="s">
        <v>1289</v>
      </c>
    </row>
    <row r="520" s="2" customFormat="1">
      <c r="A520" s="41"/>
      <c r="B520" s="42"/>
      <c r="C520" s="43"/>
      <c r="D520" s="229" t="s">
        <v>224</v>
      </c>
      <c r="E520" s="43"/>
      <c r="F520" s="230" t="s">
        <v>399</v>
      </c>
      <c r="G520" s="43"/>
      <c r="H520" s="43"/>
      <c r="I520" s="231"/>
      <c r="J520" s="43"/>
      <c r="K520" s="43"/>
      <c r="L520" s="47"/>
      <c r="M520" s="232"/>
      <c r="N520" s="233"/>
      <c r="O520" s="87"/>
      <c r="P520" s="87"/>
      <c r="Q520" s="87"/>
      <c r="R520" s="87"/>
      <c r="S520" s="87"/>
      <c r="T520" s="88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T520" s="20" t="s">
        <v>224</v>
      </c>
      <c r="AU520" s="20" t="s">
        <v>81</v>
      </c>
    </row>
    <row r="521" s="13" customFormat="1">
      <c r="A521" s="13"/>
      <c r="B521" s="234"/>
      <c r="C521" s="235"/>
      <c r="D521" s="236" t="s">
        <v>226</v>
      </c>
      <c r="E521" s="237" t="s">
        <v>19</v>
      </c>
      <c r="F521" s="238" t="s">
        <v>1507</v>
      </c>
      <c r="G521" s="235"/>
      <c r="H521" s="237" t="s">
        <v>19</v>
      </c>
      <c r="I521" s="239"/>
      <c r="J521" s="235"/>
      <c r="K521" s="235"/>
      <c r="L521" s="240"/>
      <c r="M521" s="241"/>
      <c r="N521" s="242"/>
      <c r="O521" s="242"/>
      <c r="P521" s="242"/>
      <c r="Q521" s="242"/>
      <c r="R521" s="242"/>
      <c r="S521" s="242"/>
      <c r="T521" s="24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4" t="s">
        <v>226</v>
      </c>
      <c r="AU521" s="244" t="s">
        <v>81</v>
      </c>
      <c r="AV521" s="13" t="s">
        <v>79</v>
      </c>
      <c r="AW521" s="13" t="s">
        <v>33</v>
      </c>
      <c r="AX521" s="13" t="s">
        <v>72</v>
      </c>
      <c r="AY521" s="244" t="s">
        <v>215</v>
      </c>
    </row>
    <row r="522" s="13" customFormat="1">
      <c r="A522" s="13"/>
      <c r="B522" s="234"/>
      <c r="C522" s="235"/>
      <c r="D522" s="236" t="s">
        <v>226</v>
      </c>
      <c r="E522" s="237" t="s">
        <v>19</v>
      </c>
      <c r="F522" s="238" t="s">
        <v>1435</v>
      </c>
      <c r="G522" s="235"/>
      <c r="H522" s="237" t="s">
        <v>19</v>
      </c>
      <c r="I522" s="239"/>
      <c r="J522" s="235"/>
      <c r="K522" s="235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226</v>
      </c>
      <c r="AU522" s="244" t="s">
        <v>81</v>
      </c>
      <c r="AV522" s="13" t="s">
        <v>79</v>
      </c>
      <c r="AW522" s="13" t="s">
        <v>33</v>
      </c>
      <c r="AX522" s="13" t="s">
        <v>72</v>
      </c>
      <c r="AY522" s="244" t="s">
        <v>215</v>
      </c>
    </row>
    <row r="523" s="14" customFormat="1">
      <c r="A523" s="14"/>
      <c r="B523" s="245"/>
      <c r="C523" s="246"/>
      <c r="D523" s="236" t="s">
        <v>226</v>
      </c>
      <c r="E523" s="247" t="s">
        <v>19</v>
      </c>
      <c r="F523" s="248" t="s">
        <v>1511</v>
      </c>
      <c r="G523" s="246"/>
      <c r="H523" s="249">
        <v>5.9199999999999999</v>
      </c>
      <c r="I523" s="250"/>
      <c r="J523" s="246"/>
      <c r="K523" s="246"/>
      <c r="L523" s="251"/>
      <c r="M523" s="252"/>
      <c r="N523" s="253"/>
      <c r="O523" s="253"/>
      <c r="P523" s="253"/>
      <c r="Q523" s="253"/>
      <c r="R523" s="253"/>
      <c r="S523" s="253"/>
      <c r="T523" s="25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5" t="s">
        <v>226</v>
      </c>
      <c r="AU523" s="255" t="s">
        <v>81</v>
      </c>
      <c r="AV523" s="14" t="s">
        <v>81</v>
      </c>
      <c r="AW523" s="14" t="s">
        <v>33</v>
      </c>
      <c r="AX523" s="14" t="s">
        <v>72</v>
      </c>
      <c r="AY523" s="255" t="s">
        <v>215</v>
      </c>
    </row>
    <row r="524" s="15" customFormat="1">
      <c r="A524" s="15"/>
      <c r="B524" s="256"/>
      <c r="C524" s="257"/>
      <c r="D524" s="236" t="s">
        <v>226</v>
      </c>
      <c r="E524" s="258" t="s">
        <v>19</v>
      </c>
      <c r="F524" s="259" t="s">
        <v>233</v>
      </c>
      <c r="G524" s="257"/>
      <c r="H524" s="260">
        <v>5.9199999999999999</v>
      </c>
      <c r="I524" s="261"/>
      <c r="J524" s="257"/>
      <c r="K524" s="257"/>
      <c r="L524" s="262"/>
      <c r="M524" s="263"/>
      <c r="N524" s="264"/>
      <c r="O524" s="264"/>
      <c r="P524" s="264"/>
      <c r="Q524" s="264"/>
      <c r="R524" s="264"/>
      <c r="S524" s="264"/>
      <c r="T524" s="26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66" t="s">
        <v>226</v>
      </c>
      <c r="AU524" s="266" t="s">
        <v>81</v>
      </c>
      <c r="AV524" s="15" t="s">
        <v>223</v>
      </c>
      <c r="AW524" s="15" t="s">
        <v>33</v>
      </c>
      <c r="AX524" s="15" t="s">
        <v>79</v>
      </c>
      <c r="AY524" s="266" t="s">
        <v>215</v>
      </c>
    </row>
    <row r="525" s="2" customFormat="1" ht="24.15" customHeight="1">
      <c r="A525" s="41"/>
      <c r="B525" s="42"/>
      <c r="C525" s="216" t="s">
        <v>1290</v>
      </c>
      <c r="D525" s="216" t="s">
        <v>218</v>
      </c>
      <c r="E525" s="217" t="s">
        <v>1437</v>
      </c>
      <c r="F525" s="218" t="s">
        <v>1438</v>
      </c>
      <c r="G525" s="219" t="s">
        <v>278</v>
      </c>
      <c r="H525" s="220">
        <v>0.39800000000000002</v>
      </c>
      <c r="I525" s="221"/>
      <c r="J525" s="222">
        <f>ROUND(I525*H525,2)</f>
        <v>0</v>
      </c>
      <c r="K525" s="218" t="s">
        <v>222</v>
      </c>
      <c r="L525" s="47"/>
      <c r="M525" s="223" t="s">
        <v>19</v>
      </c>
      <c r="N525" s="224" t="s">
        <v>43</v>
      </c>
      <c r="O525" s="87"/>
      <c r="P525" s="225">
        <f>O525*H525</f>
        <v>0</v>
      </c>
      <c r="Q525" s="225">
        <v>1.98</v>
      </c>
      <c r="R525" s="225">
        <f>Q525*H525</f>
        <v>0.78804000000000007</v>
      </c>
      <c r="S525" s="225">
        <v>0</v>
      </c>
      <c r="T525" s="226">
        <f>S525*H525</f>
        <v>0</v>
      </c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R525" s="227" t="s">
        <v>223</v>
      </c>
      <c r="AT525" s="227" t="s">
        <v>218</v>
      </c>
      <c r="AU525" s="227" t="s">
        <v>81</v>
      </c>
      <c r="AY525" s="20" t="s">
        <v>215</v>
      </c>
      <c r="BE525" s="228">
        <f>IF(N525="základní",J525,0)</f>
        <v>0</v>
      </c>
      <c r="BF525" s="228">
        <f>IF(N525="snížená",J525,0)</f>
        <v>0</v>
      </c>
      <c r="BG525" s="228">
        <f>IF(N525="zákl. přenesená",J525,0)</f>
        <v>0</v>
      </c>
      <c r="BH525" s="228">
        <f>IF(N525="sníž. přenesená",J525,0)</f>
        <v>0</v>
      </c>
      <c r="BI525" s="228">
        <f>IF(N525="nulová",J525,0)</f>
        <v>0</v>
      </c>
      <c r="BJ525" s="20" t="s">
        <v>79</v>
      </c>
      <c r="BK525" s="228">
        <f>ROUND(I525*H525,2)</f>
        <v>0</v>
      </c>
      <c r="BL525" s="20" t="s">
        <v>223</v>
      </c>
      <c r="BM525" s="227" t="s">
        <v>1294</v>
      </c>
    </row>
    <row r="526" s="2" customFormat="1">
      <c r="A526" s="41"/>
      <c r="B526" s="42"/>
      <c r="C526" s="43"/>
      <c r="D526" s="229" t="s">
        <v>224</v>
      </c>
      <c r="E526" s="43"/>
      <c r="F526" s="230" t="s">
        <v>1439</v>
      </c>
      <c r="G526" s="43"/>
      <c r="H526" s="43"/>
      <c r="I526" s="231"/>
      <c r="J526" s="43"/>
      <c r="K526" s="43"/>
      <c r="L526" s="47"/>
      <c r="M526" s="232"/>
      <c r="N526" s="233"/>
      <c r="O526" s="87"/>
      <c r="P526" s="87"/>
      <c r="Q526" s="87"/>
      <c r="R526" s="87"/>
      <c r="S526" s="87"/>
      <c r="T526" s="88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T526" s="20" t="s">
        <v>224</v>
      </c>
      <c r="AU526" s="20" t="s">
        <v>81</v>
      </c>
    </row>
    <row r="527" s="13" customFormat="1">
      <c r="A527" s="13"/>
      <c r="B527" s="234"/>
      <c r="C527" s="235"/>
      <c r="D527" s="236" t="s">
        <v>226</v>
      </c>
      <c r="E527" s="237" t="s">
        <v>19</v>
      </c>
      <c r="F527" s="238" t="s">
        <v>1507</v>
      </c>
      <c r="G527" s="235"/>
      <c r="H527" s="237" t="s">
        <v>19</v>
      </c>
      <c r="I527" s="239"/>
      <c r="J527" s="235"/>
      <c r="K527" s="235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226</v>
      </c>
      <c r="AU527" s="244" t="s">
        <v>81</v>
      </c>
      <c r="AV527" s="13" t="s">
        <v>79</v>
      </c>
      <c r="AW527" s="13" t="s">
        <v>33</v>
      </c>
      <c r="AX527" s="13" t="s">
        <v>72</v>
      </c>
      <c r="AY527" s="244" t="s">
        <v>215</v>
      </c>
    </row>
    <row r="528" s="13" customFormat="1">
      <c r="A528" s="13"/>
      <c r="B528" s="234"/>
      <c r="C528" s="235"/>
      <c r="D528" s="236" t="s">
        <v>226</v>
      </c>
      <c r="E528" s="237" t="s">
        <v>19</v>
      </c>
      <c r="F528" s="238" t="s">
        <v>1512</v>
      </c>
      <c r="G528" s="235"/>
      <c r="H528" s="237" t="s">
        <v>19</v>
      </c>
      <c r="I528" s="239"/>
      <c r="J528" s="235"/>
      <c r="K528" s="235"/>
      <c r="L528" s="240"/>
      <c r="M528" s="241"/>
      <c r="N528" s="242"/>
      <c r="O528" s="242"/>
      <c r="P528" s="242"/>
      <c r="Q528" s="242"/>
      <c r="R528" s="242"/>
      <c r="S528" s="242"/>
      <c r="T528" s="24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4" t="s">
        <v>226</v>
      </c>
      <c r="AU528" s="244" t="s">
        <v>81</v>
      </c>
      <c r="AV528" s="13" t="s">
        <v>79</v>
      </c>
      <c r="AW528" s="13" t="s">
        <v>33</v>
      </c>
      <c r="AX528" s="13" t="s">
        <v>72</v>
      </c>
      <c r="AY528" s="244" t="s">
        <v>215</v>
      </c>
    </row>
    <row r="529" s="14" customFormat="1">
      <c r="A529" s="14"/>
      <c r="B529" s="245"/>
      <c r="C529" s="246"/>
      <c r="D529" s="236" t="s">
        <v>226</v>
      </c>
      <c r="E529" s="247" t="s">
        <v>19</v>
      </c>
      <c r="F529" s="248" t="s">
        <v>1513</v>
      </c>
      <c r="G529" s="246"/>
      <c r="H529" s="249">
        <v>0.39800000000000002</v>
      </c>
      <c r="I529" s="250"/>
      <c r="J529" s="246"/>
      <c r="K529" s="246"/>
      <c r="L529" s="251"/>
      <c r="M529" s="252"/>
      <c r="N529" s="253"/>
      <c r="O529" s="253"/>
      <c r="P529" s="253"/>
      <c r="Q529" s="253"/>
      <c r="R529" s="253"/>
      <c r="S529" s="253"/>
      <c r="T529" s="25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5" t="s">
        <v>226</v>
      </c>
      <c r="AU529" s="255" t="s">
        <v>81</v>
      </c>
      <c r="AV529" s="14" t="s">
        <v>81</v>
      </c>
      <c r="AW529" s="14" t="s">
        <v>33</v>
      </c>
      <c r="AX529" s="14" t="s">
        <v>72</v>
      </c>
      <c r="AY529" s="255" t="s">
        <v>215</v>
      </c>
    </row>
    <row r="530" s="15" customFormat="1">
      <c r="A530" s="15"/>
      <c r="B530" s="256"/>
      <c r="C530" s="257"/>
      <c r="D530" s="236" t="s">
        <v>226</v>
      </c>
      <c r="E530" s="258" t="s">
        <v>19</v>
      </c>
      <c r="F530" s="259" t="s">
        <v>233</v>
      </c>
      <c r="G530" s="257"/>
      <c r="H530" s="260">
        <v>0.39800000000000002</v>
      </c>
      <c r="I530" s="261"/>
      <c r="J530" s="257"/>
      <c r="K530" s="257"/>
      <c r="L530" s="262"/>
      <c r="M530" s="263"/>
      <c r="N530" s="264"/>
      <c r="O530" s="264"/>
      <c r="P530" s="264"/>
      <c r="Q530" s="264"/>
      <c r="R530" s="264"/>
      <c r="S530" s="264"/>
      <c r="T530" s="26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66" t="s">
        <v>226</v>
      </c>
      <c r="AU530" s="266" t="s">
        <v>81</v>
      </c>
      <c r="AV530" s="15" t="s">
        <v>223</v>
      </c>
      <c r="AW530" s="15" t="s">
        <v>33</v>
      </c>
      <c r="AX530" s="15" t="s">
        <v>79</v>
      </c>
      <c r="AY530" s="266" t="s">
        <v>215</v>
      </c>
    </row>
    <row r="531" s="2" customFormat="1" ht="24.15" customHeight="1">
      <c r="A531" s="41"/>
      <c r="B531" s="42"/>
      <c r="C531" s="216" t="s">
        <v>496</v>
      </c>
      <c r="D531" s="216" t="s">
        <v>218</v>
      </c>
      <c r="E531" s="217" t="s">
        <v>1514</v>
      </c>
      <c r="F531" s="218" t="s">
        <v>1515</v>
      </c>
      <c r="G531" s="219" t="s">
        <v>278</v>
      </c>
      <c r="H531" s="220">
        <v>3.4079999999999999</v>
      </c>
      <c r="I531" s="221"/>
      <c r="J531" s="222">
        <f>ROUND(I531*H531,2)</f>
        <v>0</v>
      </c>
      <c r="K531" s="218" t="s">
        <v>222</v>
      </c>
      <c r="L531" s="47"/>
      <c r="M531" s="223" t="s">
        <v>19</v>
      </c>
      <c r="N531" s="224" t="s">
        <v>43</v>
      </c>
      <c r="O531" s="87"/>
      <c r="P531" s="225">
        <f>O531*H531</f>
        <v>0</v>
      </c>
      <c r="Q531" s="225">
        <v>2.3010199999999998</v>
      </c>
      <c r="R531" s="225">
        <f>Q531*H531</f>
        <v>7.8418761599999991</v>
      </c>
      <c r="S531" s="225">
        <v>0</v>
      </c>
      <c r="T531" s="226">
        <f>S531*H531</f>
        <v>0</v>
      </c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R531" s="227" t="s">
        <v>223</v>
      </c>
      <c r="AT531" s="227" t="s">
        <v>218</v>
      </c>
      <c r="AU531" s="227" t="s">
        <v>81</v>
      </c>
      <c r="AY531" s="20" t="s">
        <v>215</v>
      </c>
      <c r="BE531" s="228">
        <f>IF(N531="základní",J531,0)</f>
        <v>0</v>
      </c>
      <c r="BF531" s="228">
        <f>IF(N531="snížená",J531,0)</f>
        <v>0</v>
      </c>
      <c r="BG531" s="228">
        <f>IF(N531="zákl. přenesená",J531,0)</f>
        <v>0</v>
      </c>
      <c r="BH531" s="228">
        <f>IF(N531="sníž. přenesená",J531,0)</f>
        <v>0</v>
      </c>
      <c r="BI531" s="228">
        <f>IF(N531="nulová",J531,0)</f>
        <v>0</v>
      </c>
      <c r="BJ531" s="20" t="s">
        <v>79</v>
      </c>
      <c r="BK531" s="228">
        <f>ROUND(I531*H531,2)</f>
        <v>0</v>
      </c>
      <c r="BL531" s="20" t="s">
        <v>223</v>
      </c>
      <c r="BM531" s="227" t="s">
        <v>1297</v>
      </c>
    </row>
    <row r="532" s="2" customFormat="1">
      <c r="A532" s="41"/>
      <c r="B532" s="42"/>
      <c r="C532" s="43"/>
      <c r="D532" s="229" t="s">
        <v>224</v>
      </c>
      <c r="E532" s="43"/>
      <c r="F532" s="230" t="s">
        <v>1516</v>
      </c>
      <c r="G532" s="43"/>
      <c r="H532" s="43"/>
      <c r="I532" s="231"/>
      <c r="J532" s="43"/>
      <c r="K532" s="43"/>
      <c r="L532" s="47"/>
      <c r="M532" s="232"/>
      <c r="N532" s="233"/>
      <c r="O532" s="87"/>
      <c r="P532" s="87"/>
      <c r="Q532" s="87"/>
      <c r="R532" s="87"/>
      <c r="S532" s="87"/>
      <c r="T532" s="88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T532" s="20" t="s">
        <v>224</v>
      </c>
      <c r="AU532" s="20" t="s">
        <v>81</v>
      </c>
    </row>
    <row r="533" s="13" customFormat="1">
      <c r="A533" s="13"/>
      <c r="B533" s="234"/>
      <c r="C533" s="235"/>
      <c r="D533" s="236" t="s">
        <v>226</v>
      </c>
      <c r="E533" s="237" t="s">
        <v>19</v>
      </c>
      <c r="F533" s="238" t="s">
        <v>1507</v>
      </c>
      <c r="G533" s="235"/>
      <c r="H533" s="237" t="s">
        <v>19</v>
      </c>
      <c r="I533" s="239"/>
      <c r="J533" s="235"/>
      <c r="K533" s="235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226</v>
      </c>
      <c r="AU533" s="244" t="s">
        <v>81</v>
      </c>
      <c r="AV533" s="13" t="s">
        <v>79</v>
      </c>
      <c r="AW533" s="13" t="s">
        <v>33</v>
      </c>
      <c r="AX533" s="13" t="s">
        <v>72</v>
      </c>
      <c r="AY533" s="244" t="s">
        <v>215</v>
      </c>
    </row>
    <row r="534" s="13" customFormat="1">
      <c r="A534" s="13"/>
      <c r="B534" s="234"/>
      <c r="C534" s="235"/>
      <c r="D534" s="236" t="s">
        <v>226</v>
      </c>
      <c r="E534" s="237" t="s">
        <v>19</v>
      </c>
      <c r="F534" s="238" t="s">
        <v>1517</v>
      </c>
      <c r="G534" s="235"/>
      <c r="H534" s="237" t="s">
        <v>19</v>
      </c>
      <c r="I534" s="239"/>
      <c r="J534" s="235"/>
      <c r="K534" s="235"/>
      <c r="L534" s="240"/>
      <c r="M534" s="241"/>
      <c r="N534" s="242"/>
      <c r="O534" s="242"/>
      <c r="P534" s="242"/>
      <c r="Q534" s="242"/>
      <c r="R534" s="242"/>
      <c r="S534" s="242"/>
      <c r="T534" s="24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4" t="s">
        <v>226</v>
      </c>
      <c r="AU534" s="244" t="s">
        <v>81</v>
      </c>
      <c r="AV534" s="13" t="s">
        <v>79</v>
      </c>
      <c r="AW534" s="13" t="s">
        <v>33</v>
      </c>
      <c r="AX534" s="13" t="s">
        <v>72</v>
      </c>
      <c r="AY534" s="244" t="s">
        <v>215</v>
      </c>
    </row>
    <row r="535" s="14" customFormat="1">
      <c r="A535" s="14"/>
      <c r="B535" s="245"/>
      <c r="C535" s="246"/>
      <c r="D535" s="236" t="s">
        <v>226</v>
      </c>
      <c r="E535" s="247" t="s">
        <v>19</v>
      </c>
      <c r="F535" s="248" t="s">
        <v>1518</v>
      </c>
      <c r="G535" s="246"/>
      <c r="H535" s="249">
        <v>3.4079999999999999</v>
      </c>
      <c r="I535" s="250"/>
      <c r="J535" s="246"/>
      <c r="K535" s="246"/>
      <c r="L535" s="251"/>
      <c r="M535" s="252"/>
      <c r="N535" s="253"/>
      <c r="O535" s="253"/>
      <c r="P535" s="253"/>
      <c r="Q535" s="253"/>
      <c r="R535" s="253"/>
      <c r="S535" s="253"/>
      <c r="T535" s="25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5" t="s">
        <v>226</v>
      </c>
      <c r="AU535" s="255" t="s">
        <v>81</v>
      </c>
      <c r="AV535" s="14" t="s">
        <v>81</v>
      </c>
      <c r="AW535" s="14" t="s">
        <v>33</v>
      </c>
      <c r="AX535" s="14" t="s">
        <v>72</v>
      </c>
      <c r="AY535" s="255" t="s">
        <v>215</v>
      </c>
    </row>
    <row r="536" s="15" customFormat="1">
      <c r="A536" s="15"/>
      <c r="B536" s="256"/>
      <c r="C536" s="257"/>
      <c r="D536" s="236" t="s">
        <v>226</v>
      </c>
      <c r="E536" s="258" t="s">
        <v>19</v>
      </c>
      <c r="F536" s="259" t="s">
        <v>233</v>
      </c>
      <c r="G536" s="257"/>
      <c r="H536" s="260">
        <v>3.4079999999999999</v>
      </c>
      <c r="I536" s="261"/>
      <c r="J536" s="257"/>
      <c r="K536" s="257"/>
      <c r="L536" s="262"/>
      <c r="M536" s="263"/>
      <c r="N536" s="264"/>
      <c r="O536" s="264"/>
      <c r="P536" s="264"/>
      <c r="Q536" s="264"/>
      <c r="R536" s="264"/>
      <c r="S536" s="264"/>
      <c r="T536" s="26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66" t="s">
        <v>226</v>
      </c>
      <c r="AU536" s="266" t="s">
        <v>81</v>
      </c>
      <c r="AV536" s="15" t="s">
        <v>223</v>
      </c>
      <c r="AW536" s="15" t="s">
        <v>33</v>
      </c>
      <c r="AX536" s="15" t="s">
        <v>79</v>
      </c>
      <c r="AY536" s="266" t="s">
        <v>215</v>
      </c>
    </row>
    <row r="537" s="2" customFormat="1" ht="16.5" customHeight="1">
      <c r="A537" s="41"/>
      <c r="B537" s="42"/>
      <c r="C537" s="216" t="s">
        <v>1298</v>
      </c>
      <c r="D537" s="216" t="s">
        <v>218</v>
      </c>
      <c r="E537" s="217" t="s">
        <v>1519</v>
      </c>
      <c r="F537" s="218" t="s">
        <v>1520</v>
      </c>
      <c r="G537" s="219" t="s">
        <v>221</v>
      </c>
      <c r="H537" s="220">
        <v>9.9600000000000009</v>
      </c>
      <c r="I537" s="221"/>
      <c r="J537" s="222">
        <f>ROUND(I537*H537,2)</f>
        <v>0</v>
      </c>
      <c r="K537" s="218" t="s">
        <v>222</v>
      </c>
      <c r="L537" s="47"/>
      <c r="M537" s="223" t="s">
        <v>19</v>
      </c>
      <c r="N537" s="224" t="s">
        <v>43</v>
      </c>
      <c r="O537" s="87"/>
      <c r="P537" s="225">
        <f>O537*H537</f>
        <v>0</v>
      </c>
      <c r="Q537" s="225">
        <v>0.0026900000000000001</v>
      </c>
      <c r="R537" s="225">
        <f>Q537*H537</f>
        <v>0.026792400000000004</v>
      </c>
      <c r="S537" s="225">
        <v>0</v>
      </c>
      <c r="T537" s="226">
        <f>S537*H537</f>
        <v>0</v>
      </c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R537" s="227" t="s">
        <v>223</v>
      </c>
      <c r="AT537" s="227" t="s">
        <v>218</v>
      </c>
      <c r="AU537" s="227" t="s">
        <v>81</v>
      </c>
      <c r="AY537" s="20" t="s">
        <v>215</v>
      </c>
      <c r="BE537" s="228">
        <f>IF(N537="základní",J537,0)</f>
        <v>0</v>
      </c>
      <c r="BF537" s="228">
        <f>IF(N537="snížená",J537,0)</f>
        <v>0</v>
      </c>
      <c r="BG537" s="228">
        <f>IF(N537="zákl. přenesená",J537,0)</f>
        <v>0</v>
      </c>
      <c r="BH537" s="228">
        <f>IF(N537="sníž. přenesená",J537,0)</f>
        <v>0</v>
      </c>
      <c r="BI537" s="228">
        <f>IF(N537="nulová",J537,0)</f>
        <v>0</v>
      </c>
      <c r="BJ537" s="20" t="s">
        <v>79</v>
      </c>
      <c r="BK537" s="228">
        <f>ROUND(I537*H537,2)</f>
        <v>0</v>
      </c>
      <c r="BL537" s="20" t="s">
        <v>223</v>
      </c>
      <c r="BM537" s="227" t="s">
        <v>1301</v>
      </c>
    </row>
    <row r="538" s="2" customFormat="1">
      <c r="A538" s="41"/>
      <c r="B538" s="42"/>
      <c r="C538" s="43"/>
      <c r="D538" s="229" t="s">
        <v>224</v>
      </c>
      <c r="E538" s="43"/>
      <c r="F538" s="230" t="s">
        <v>1521</v>
      </c>
      <c r="G538" s="43"/>
      <c r="H538" s="43"/>
      <c r="I538" s="231"/>
      <c r="J538" s="43"/>
      <c r="K538" s="43"/>
      <c r="L538" s="47"/>
      <c r="M538" s="232"/>
      <c r="N538" s="233"/>
      <c r="O538" s="87"/>
      <c r="P538" s="87"/>
      <c r="Q538" s="87"/>
      <c r="R538" s="87"/>
      <c r="S538" s="87"/>
      <c r="T538" s="88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T538" s="20" t="s">
        <v>224</v>
      </c>
      <c r="AU538" s="20" t="s">
        <v>81</v>
      </c>
    </row>
    <row r="539" s="13" customFormat="1">
      <c r="A539" s="13"/>
      <c r="B539" s="234"/>
      <c r="C539" s="235"/>
      <c r="D539" s="236" t="s">
        <v>226</v>
      </c>
      <c r="E539" s="237" t="s">
        <v>19</v>
      </c>
      <c r="F539" s="238" t="s">
        <v>1507</v>
      </c>
      <c r="G539" s="235"/>
      <c r="H539" s="237" t="s">
        <v>19</v>
      </c>
      <c r="I539" s="239"/>
      <c r="J539" s="235"/>
      <c r="K539" s="235"/>
      <c r="L539" s="240"/>
      <c r="M539" s="241"/>
      <c r="N539" s="242"/>
      <c r="O539" s="242"/>
      <c r="P539" s="242"/>
      <c r="Q539" s="242"/>
      <c r="R539" s="242"/>
      <c r="S539" s="242"/>
      <c r="T539" s="24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4" t="s">
        <v>226</v>
      </c>
      <c r="AU539" s="244" t="s">
        <v>81</v>
      </c>
      <c r="AV539" s="13" t="s">
        <v>79</v>
      </c>
      <c r="AW539" s="13" t="s">
        <v>33</v>
      </c>
      <c r="AX539" s="13" t="s">
        <v>72</v>
      </c>
      <c r="AY539" s="244" t="s">
        <v>215</v>
      </c>
    </row>
    <row r="540" s="13" customFormat="1">
      <c r="A540" s="13"/>
      <c r="B540" s="234"/>
      <c r="C540" s="235"/>
      <c r="D540" s="236" t="s">
        <v>226</v>
      </c>
      <c r="E540" s="237" t="s">
        <v>19</v>
      </c>
      <c r="F540" s="238" t="s">
        <v>1522</v>
      </c>
      <c r="G540" s="235"/>
      <c r="H540" s="237" t="s">
        <v>19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4" t="s">
        <v>226</v>
      </c>
      <c r="AU540" s="244" t="s">
        <v>81</v>
      </c>
      <c r="AV540" s="13" t="s">
        <v>79</v>
      </c>
      <c r="AW540" s="13" t="s">
        <v>33</v>
      </c>
      <c r="AX540" s="13" t="s">
        <v>72</v>
      </c>
      <c r="AY540" s="244" t="s">
        <v>215</v>
      </c>
    </row>
    <row r="541" s="14" customFormat="1">
      <c r="A541" s="14"/>
      <c r="B541" s="245"/>
      <c r="C541" s="246"/>
      <c r="D541" s="236" t="s">
        <v>226</v>
      </c>
      <c r="E541" s="247" t="s">
        <v>19</v>
      </c>
      <c r="F541" s="248" t="s">
        <v>1523</v>
      </c>
      <c r="G541" s="246"/>
      <c r="H541" s="249">
        <v>9.9600000000000009</v>
      </c>
      <c r="I541" s="250"/>
      <c r="J541" s="246"/>
      <c r="K541" s="246"/>
      <c r="L541" s="251"/>
      <c r="M541" s="252"/>
      <c r="N541" s="253"/>
      <c r="O541" s="253"/>
      <c r="P541" s="253"/>
      <c r="Q541" s="253"/>
      <c r="R541" s="253"/>
      <c r="S541" s="253"/>
      <c r="T541" s="25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5" t="s">
        <v>226</v>
      </c>
      <c r="AU541" s="255" t="s">
        <v>81</v>
      </c>
      <c r="AV541" s="14" t="s">
        <v>81</v>
      </c>
      <c r="AW541" s="14" t="s">
        <v>33</v>
      </c>
      <c r="AX541" s="14" t="s">
        <v>72</v>
      </c>
      <c r="AY541" s="255" t="s">
        <v>215</v>
      </c>
    </row>
    <row r="542" s="15" customFormat="1">
      <c r="A542" s="15"/>
      <c r="B542" s="256"/>
      <c r="C542" s="257"/>
      <c r="D542" s="236" t="s">
        <v>226</v>
      </c>
      <c r="E542" s="258" t="s">
        <v>19</v>
      </c>
      <c r="F542" s="259" t="s">
        <v>233</v>
      </c>
      <c r="G542" s="257"/>
      <c r="H542" s="260">
        <v>9.9600000000000009</v>
      </c>
      <c r="I542" s="261"/>
      <c r="J542" s="257"/>
      <c r="K542" s="257"/>
      <c r="L542" s="262"/>
      <c r="M542" s="263"/>
      <c r="N542" s="264"/>
      <c r="O542" s="264"/>
      <c r="P542" s="264"/>
      <c r="Q542" s="264"/>
      <c r="R542" s="264"/>
      <c r="S542" s="264"/>
      <c r="T542" s="26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6" t="s">
        <v>226</v>
      </c>
      <c r="AU542" s="266" t="s">
        <v>81</v>
      </c>
      <c r="AV542" s="15" t="s">
        <v>223</v>
      </c>
      <c r="AW542" s="15" t="s">
        <v>33</v>
      </c>
      <c r="AX542" s="15" t="s">
        <v>79</v>
      </c>
      <c r="AY542" s="266" t="s">
        <v>215</v>
      </c>
    </row>
    <row r="543" s="2" customFormat="1" ht="16.5" customHeight="1">
      <c r="A543" s="41"/>
      <c r="B543" s="42"/>
      <c r="C543" s="216" t="s">
        <v>501</v>
      </c>
      <c r="D543" s="216" t="s">
        <v>218</v>
      </c>
      <c r="E543" s="217" t="s">
        <v>1524</v>
      </c>
      <c r="F543" s="218" t="s">
        <v>1525</v>
      </c>
      <c r="G543" s="219" t="s">
        <v>221</v>
      </c>
      <c r="H543" s="220">
        <v>9.9600000000000009</v>
      </c>
      <c r="I543" s="221"/>
      <c r="J543" s="222">
        <f>ROUND(I543*H543,2)</f>
        <v>0</v>
      </c>
      <c r="K543" s="218" t="s">
        <v>222</v>
      </c>
      <c r="L543" s="47"/>
      <c r="M543" s="223" t="s">
        <v>19</v>
      </c>
      <c r="N543" s="224" t="s">
        <v>43</v>
      </c>
      <c r="O543" s="87"/>
      <c r="P543" s="225">
        <f>O543*H543</f>
        <v>0</v>
      </c>
      <c r="Q543" s="225">
        <v>0</v>
      </c>
      <c r="R543" s="225">
        <f>Q543*H543</f>
        <v>0</v>
      </c>
      <c r="S543" s="225">
        <v>0</v>
      </c>
      <c r="T543" s="226">
        <f>S543*H543</f>
        <v>0</v>
      </c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R543" s="227" t="s">
        <v>223</v>
      </c>
      <c r="AT543" s="227" t="s">
        <v>218</v>
      </c>
      <c r="AU543" s="227" t="s">
        <v>81</v>
      </c>
      <c r="AY543" s="20" t="s">
        <v>215</v>
      </c>
      <c r="BE543" s="228">
        <f>IF(N543="základní",J543,0)</f>
        <v>0</v>
      </c>
      <c r="BF543" s="228">
        <f>IF(N543="snížená",J543,0)</f>
        <v>0</v>
      </c>
      <c r="BG543" s="228">
        <f>IF(N543="zákl. přenesená",J543,0)</f>
        <v>0</v>
      </c>
      <c r="BH543" s="228">
        <f>IF(N543="sníž. přenesená",J543,0)</f>
        <v>0</v>
      </c>
      <c r="BI543" s="228">
        <f>IF(N543="nulová",J543,0)</f>
        <v>0</v>
      </c>
      <c r="BJ543" s="20" t="s">
        <v>79</v>
      </c>
      <c r="BK543" s="228">
        <f>ROUND(I543*H543,2)</f>
        <v>0</v>
      </c>
      <c r="BL543" s="20" t="s">
        <v>223</v>
      </c>
      <c r="BM543" s="227" t="s">
        <v>1304</v>
      </c>
    </row>
    <row r="544" s="2" customFormat="1">
      <c r="A544" s="41"/>
      <c r="B544" s="42"/>
      <c r="C544" s="43"/>
      <c r="D544" s="229" t="s">
        <v>224</v>
      </c>
      <c r="E544" s="43"/>
      <c r="F544" s="230" t="s">
        <v>1526</v>
      </c>
      <c r="G544" s="43"/>
      <c r="H544" s="43"/>
      <c r="I544" s="231"/>
      <c r="J544" s="43"/>
      <c r="K544" s="43"/>
      <c r="L544" s="47"/>
      <c r="M544" s="232"/>
      <c r="N544" s="233"/>
      <c r="O544" s="87"/>
      <c r="P544" s="87"/>
      <c r="Q544" s="87"/>
      <c r="R544" s="87"/>
      <c r="S544" s="87"/>
      <c r="T544" s="88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T544" s="20" t="s">
        <v>224</v>
      </c>
      <c r="AU544" s="20" t="s">
        <v>81</v>
      </c>
    </row>
    <row r="545" s="13" customFormat="1">
      <c r="A545" s="13"/>
      <c r="B545" s="234"/>
      <c r="C545" s="235"/>
      <c r="D545" s="236" t="s">
        <v>226</v>
      </c>
      <c r="E545" s="237" t="s">
        <v>19</v>
      </c>
      <c r="F545" s="238" t="s">
        <v>1507</v>
      </c>
      <c r="G545" s="235"/>
      <c r="H545" s="237" t="s">
        <v>19</v>
      </c>
      <c r="I545" s="239"/>
      <c r="J545" s="235"/>
      <c r="K545" s="235"/>
      <c r="L545" s="240"/>
      <c r="M545" s="241"/>
      <c r="N545" s="242"/>
      <c r="O545" s="242"/>
      <c r="P545" s="242"/>
      <c r="Q545" s="242"/>
      <c r="R545" s="242"/>
      <c r="S545" s="242"/>
      <c r="T545" s="24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4" t="s">
        <v>226</v>
      </c>
      <c r="AU545" s="244" t="s">
        <v>81</v>
      </c>
      <c r="AV545" s="13" t="s">
        <v>79</v>
      </c>
      <c r="AW545" s="13" t="s">
        <v>33</v>
      </c>
      <c r="AX545" s="13" t="s">
        <v>72</v>
      </c>
      <c r="AY545" s="244" t="s">
        <v>215</v>
      </c>
    </row>
    <row r="546" s="13" customFormat="1">
      <c r="A546" s="13"/>
      <c r="B546" s="234"/>
      <c r="C546" s="235"/>
      <c r="D546" s="236" t="s">
        <v>226</v>
      </c>
      <c r="E546" s="237" t="s">
        <v>19</v>
      </c>
      <c r="F546" s="238" t="s">
        <v>1522</v>
      </c>
      <c r="G546" s="235"/>
      <c r="H546" s="237" t="s">
        <v>19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226</v>
      </c>
      <c r="AU546" s="244" t="s">
        <v>81</v>
      </c>
      <c r="AV546" s="13" t="s">
        <v>79</v>
      </c>
      <c r="AW546" s="13" t="s">
        <v>33</v>
      </c>
      <c r="AX546" s="13" t="s">
        <v>72</v>
      </c>
      <c r="AY546" s="244" t="s">
        <v>215</v>
      </c>
    </row>
    <row r="547" s="14" customFormat="1">
      <c r="A547" s="14"/>
      <c r="B547" s="245"/>
      <c r="C547" s="246"/>
      <c r="D547" s="236" t="s">
        <v>226</v>
      </c>
      <c r="E547" s="247" t="s">
        <v>19</v>
      </c>
      <c r="F547" s="248" t="s">
        <v>1523</v>
      </c>
      <c r="G547" s="246"/>
      <c r="H547" s="249">
        <v>9.9600000000000009</v>
      </c>
      <c r="I547" s="250"/>
      <c r="J547" s="246"/>
      <c r="K547" s="246"/>
      <c r="L547" s="251"/>
      <c r="M547" s="252"/>
      <c r="N547" s="253"/>
      <c r="O547" s="253"/>
      <c r="P547" s="253"/>
      <c r="Q547" s="253"/>
      <c r="R547" s="253"/>
      <c r="S547" s="253"/>
      <c r="T547" s="25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5" t="s">
        <v>226</v>
      </c>
      <c r="AU547" s="255" t="s">
        <v>81</v>
      </c>
      <c r="AV547" s="14" t="s">
        <v>81</v>
      </c>
      <c r="AW547" s="14" t="s">
        <v>33</v>
      </c>
      <c r="AX547" s="14" t="s">
        <v>72</v>
      </c>
      <c r="AY547" s="255" t="s">
        <v>215</v>
      </c>
    </row>
    <row r="548" s="15" customFormat="1">
      <c r="A548" s="15"/>
      <c r="B548" s="256"/>
      <c r="C548" s="257"/>
      <c r="D548" s="236" t="s">
        <v>226</v>
      </c>
      <c r="E548" s="258" t="s">
        <v>19</v>
      </c>
      <c r="F548" s="259" t="s">
        <v>233</v>
      </c>
      <c r="G548" s="257"/>
      <c r="H548" s="260">
        <v>9.9600000000000009</v>
      </c>
      <c r="I548" s="261"/>
      <c r="J548" s="257"/>
      <c r="K548" s="257"/>
      <c r="L548" s="262"/>
      <c r="M548" s="263"/>
      <c r="N548" s="264"/>
      <c r="O548" s="264"/>
      <c r="P548" s="264"/>
      <c r="Q548" s="264"/>
      <c r="R548" s="264"/>
      <c r="S548" s="264"/>
      <c r="T548" s="26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66" t="s">
        <v>226</v>
      </c>
      <c r="AU548" s="266" t="s">
        <v>81</v>
      </c>
      <c r="AV548" s="15" t="s">
        <v>223</v>
      </c>
      <c r="AW548" s="15" t="s">
        <v>33</v>
      </c>
      <c r="AX548" s="15" t="s">
        <v>79</v>
      </c>
      <c r="AY548" s="266" t="s">
        <v>215</v>
      </c>
    </row>
    <row r="549" s="2" customFormat="1" ht="37.8" customHeight="1">
      <c r="A549" s="41"/>
      <c r="B549" s="42"/>
      <c r="C549" s="216" t="s">
        <v>1305</v>
      </c>
      <c r="D549" s="216" t="s">
        <v>218</v>
      </c>
      <c r="E549" s="217" t="s">
        <v>931</v>
      </c>
      <c r="F549" s="218" t="s">
        <v>932</v>
      </c>
      <c r="G549" s="219" t="s">
        <v>331</v>
      </c>
      <c r="H549" s="220">
        <v>8.657</v>
      </c>
      <c r="I549" s="221"/>
      <c r="J549" s="222">
        <f>ROUND(I549*H549,2)</f>
        <v>0</v>
      </c>
      <c r="K549" s="218" t="s">
        <v>222</v>
      </c>
      <c r="L549" s="47"/>
      <c r="M549" s="223" t="s">
        <v>19</v>
      </c>
      <c r="N549" s="224" t="s">
        <v>43</v>
      </c>
      <c r="O549" s="87"/>
      <c r="P549" s="225">
        <f>O549*H549</f>
        <v>0</v>
      </c>
      <c r="Q549" s="225">
        <v>0</v>
      </c>
      <c r="R549" s="225">
        <f>Q549*H549</f>
        <v>0</v>
      </c>
      <c r="S549" s="225">
        <v>0</v>
      </c>
      <c r="T549" s="226">
        <f>S549*H549</f>
        <v>0</v>
      </c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R549" s="227" t="s">
        <v>223</v>
      </c>
      <c r="AT549" s="227" t="s">
        <v>218</v>
      </c>
      <c r="AU549" s="227" t="s">
        <v>81</v>
      </c>
      <c r="AY549" s="20" t="s">
        <v>215</v>
      </c>
      <c r="BE549" s="228">
        <f>IF(N549="základní",J549,0)</f>
        <v>0</v>
      </c>
      <c r="BF549" s="228">
        <f>IF(N549="snížená",J549,0)</f>
        <v>0</v>
      </c>
      <c r="BG549" s="228">
        <f>IF(N549="zákl. přenesená",J549,0)</f>
        <v>0</v>
      </c>
      <c r="BH549" s="228">
        <f>IF(N549="sníž. přenesená",J549,0)</f>
        <v>0</v>
      </c>
      <c r="BI549" s="228">
        <f>IF(N549="nulová",J549,0)</f>
        <v>0</v>
      </c>
      <c r="BJ549" s="20" t="s">
        <v>79</v>
      </c>
      <c r="BK549" s="228">
        <f>ROUND(I549*H549,2)</f>
        <v>0</v>
      </c>
      <c r="BL549" s="20" t="s">
        <v>223</v>
      </c>
      <c r="BM549" s="227" t="s">
        <v>1308</v>
      </c>
    </row>
    <row r="550" s="2" customFormat="1">
      <c r="A550" s="41"/>
      <c r="B550" s="42"/>
      <c r="C550" s="43"/>
      <c r="D550" s="229" t="s">
        <v>224</v>
      </c>
      <c r="E550" s="43"/>
      <c r="F550" s="230" t="s">
        <v>933</v>
      </c>
      <c r="G550" s="43"/>
      <c r="H550" s="43"/>
      <c r="I550" s="231"/>
      <c r="J550" s="43"/>
      <c r="K550" s="43"/>
      <c r="L550" s="47"/>
      <c r="M550" s="232"/>
      <c r="N550" s="233"/>
      <c r="O550" s="87"/>
      <c r="P550" s="87"/>
      <c r="Q550" s="87"/>
      <c r="R550" s="87"/>
      <c r="S550" s="87"/>
      <c r="T550" s="88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T550" s="20" t="s">
        <v>224</v>
      </c>
      <c r="AU550" s="20" t="s">
        <v>81</v>
      </c>
    </row>
    <row r="551" s="14" customFormat="1">
      <c r="A551" s="14"/>
      <c r="B551" s="245"/>
      <c r="C551" s="246"/>
      <c r="D551" s="236" t="s">
        <v>226</v>
      </c>
      <c r="E551" s="247" t="s">
        <v>19</v>
      </c>
      <c r="F551" s="248" t="s">
        <v>1527</v>
      </c>
      <c r="G551" s="246"/>
      <c r="H551" s="249">
        <v>8.657</v>
      </c>
      <c r="I551" s="250"/>
      <c r="J551" s="246"/>
      <c r="K551" s="246"/>
      <c r="L551" s="251"/>
      <c r="M551" s="252"/>
      <c r="N551" s="253"/>
      <c r="O551" s="253"/>
      <c r="P551" s="253"/>
      <c r="Q551" s="253"/>
      <c r="R551" s="253"/>
      <c r="S551" s="253"/>
      <c r="T551" s="25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5" t="s">
        <v>226</v>
      </c>
      <c r="AU551" s="255" t="s">
        <v>81</v>
      </c>
      <c r="AV551" s="14" t="s">
        <v>81</v>
      </c>
      <c r="AW551" s="14" t="s">
        <v>33</v>
      </c>
      <c r="AX551" s="14" t="s">
        <v>72</v>
      </c>
      <c r="AY551" s="255" t="s">
        <v>215</v>
      </c>
    </row>
    <row r="552" s="15" customFormat="1">
      <c r="A552" s="15"/>
      <c r="B552" s="256"/>
      <c r="C552" s="257"/>
      <c r="D552" s="236" t="s">
        <v>226</v>
      </c>
      <c r="E552" s="258" t="s">
        <v>19</v>
      </c>
      <c r="F552" s="259" t="s">
        <v>233</v>
      </c>
      <c r="G552" s="257"/>
      <c r="H552" s="260">
        <v>8.657</v>
      </c>
      <c r="I552" s="261"/>
      <c r="J552" s="257"/>
      <c r="K552" s="257"/>
      <c r="L552" s="262"/>
      <c r="M552" s="263"/>
      <c r="N552" s="264"/>
      <c r="O552" s="264"/>
      <c r="P552" s="264"/>
      <c r="Q552" s="264"/>
      <c r="R552" s="264"/>
      <c r="S552" s="264"/>
      <c r="T552" s="26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6" t="s">
        <v>226</v>
      </c>
      <c r="AU552" s="266" t="s">
        <v>81</v>
      </c>
      <c r="AV552" s="15" t="s">
        <v>223</v>
      </c>
      <c r="AW552" s="15" t="s">
        <v>33</v>
      </c>
      <c r="AX552" s="15" t="s">
        <v>79</v>
      </c>
      <c r="AY552" s="266" t="s">
        <v>215</v>
      </c>
    </row>
    <row r="553" s="12" customFormat="1" ht="22.8" customHeight="1">
      <c r="A553" s="12"/>
      <c r="B553" s="200"/>
      <c r="C553" s="201"/>
      <c r="D553" s="202" t="s">
        <v>71</v>
      </c>
      <c r="E553" s="214" t="s">
        <v>1528</v>
      </c>
      <c r="F553" s="214" t="s">
        <v>1529</v>
      </c>
      <c r="G553" s="201"/>
      <c r="H553" s="201"/>
      <c r="I553" s="204"/>
      <c r="J553" s="215">
        <f>BK553</f>
        <v>0</v>
      </c>
      <c r="K553" s="201"/>
      <c r="L553" s="206"/>
      <c r="M553" s="207"/>
      <c r="N553" s="208"/>
      <c r="O553" s="208"/>
      <c r="P553" s="209">
        <f>SUM(P554:P629)</f>
        <v>0</v>
      </c>
      <c r="Q553" s="208"/>
      <c r="R553" s="209">
        <f>SUM(R554:R629)</f>
        <v>10.336898440000001</v>
      </c>
      <c r="S553" s="208"/>
      <c r="T553" s="210">
        <f>SUM(T554:T629)</f>
        <v>0</v>
      </c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R553" s="211" t="s">
        <v>79</v>
      </c>
      <c r="AT553" s="212" t="s">
        <v>71</v>
      </c>
      <c r="AU553" s="212" t="s">
        <v>79</v>
      </c>
      <c r="AY553" s="211" t="s">
        <v>215</v>
      </c>
      <c r="BK553" s="213">
        <f>SUM(BK554:BK629)</f>
        <v>0</v>
      </c>
    </row>
    <row r="554" s="2" customFormat="1" ht="44.25" customHeight="1">
      <c r="A554" s="41"/>
      <c r="B554" s="42"/>
      <c r="C554" s="216" t="s">
        <v>507</v>
      </c>
      <c r="D554" s="216" t="s">
        <v>218</v>
      </c>
      <c r="E554" s="217" t="s">
        <v>1504</v>
      </c>
      <c r="F554" s="218" t="s">
        <v>1505</v>
      </c>
      <c r="G554" s="219" t="s">
        <v>278</v>
      </c>
      <c r="H554" s="220">
        <v>4.5449999999999999</v>
      </c>
      <c r="I554" s="221"/>
      <c r="J554" s="222">
        <f>ROUND(I554*H554,2)</f>
        <v>0</v>
      </c>
      <c r="K554" s="218" t="s">
        <v>222</v>
      </c>
      <c r="L554" s="47"/>
      <c r="M554" s="223" t="s">
        <v>19</v>
      </c>
      <c r="N554" s="224" t="s">
        <v>43</v>
      </c>
      <c r="O554" s="87"/>
      <c r="P554" s="225">
        <f>O554*H554</f>
        <v>0</v>
      </c>
      <c r="Q554" s="225">
        <v>0</v>
      </c>
      <c r="R554" s="225">
        <f>Q554*H554</f>
        <v>0</v>
      </c>
      <c r="S554" s="225">
        <v>0</v>
      </c>
      <c r="T554" s="226">
        <f>S554*H554</f>
        <v>0</v>
      </c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R554" s="227" t="s">
        <v>223</v>
      </c>
      <c r="AT554" s="227" t="s">
        <v>218</v>
      </c>
      <c r="AU554" s="227" t="s">
        <v>81</v>
      </c>
      <c r="AY554" s="20" t="s">
        <v>215</v>
      </c>
      <c r="BE554" s="228">
        <f>IF(N554="základní",J554,0)</f>
        <v>0</v>
      </c>
      <c r="BF554" s="228">
        <f>IF(N554="snížená",J554,0)</f>
        <v>0</v>
      </c>
      <c r="BG554" s="228">
        <f>IF(N554="zákl. přenesená",J554,0)</f>
        <v>0</v>
      </c>
      <c r="BH554" s="228">
        <f>IF(N554="sníž. přenesená",J554,0)</f>
        <v>0</v>
      </c>
      <c r="BI554" s="228">
        <f>IF(N554="nulová",J554,0)</f>
        <v>0</v>
      </c>
      <c r="BJ554" s="20" t="s">
        <v>79</v>
      </c>
      <c r="BK554" s="228">
        <f>ROUND(I554*H554,2)</f>
        <v>0</v>
      </c>
      <c r="BL554" s="20" t="s">
        <v>223</v>
      </c>
      <c r="BM554" s="227" t="s">
        <v>1311</v>
      </c>
    </row>
    <row r="555" s="2" customFormat="1">
      <c r="A555" s="41"/>
      <c r="B555" s="42"/>
      <c r="C555" s="43"/>
      <c r="D555" s="229" t="s">
        <v>224</v>
      </c>
      <c r="E555" s="43"/>
      <c r="F555" s="230" t="s">
        <v>1506</v>
      </c>
      <c r="G555" s="43"/>
      <c r="H555" s="43"/>
      <c r="I555" s="231"/>
      <c r="J555" s="43"/>
      <c r="K555" s="43"/>
      <c r="L555" s="47"/>
      <c r="M555" s="232"/>
      <c r="N555" s="233"/>
      <c r="O555" s="87"/>
      <c r="P555" s="87"/>
      <c r="Q555" s="87"/>
      <c r="R555" s="87"/>
      <c r="S555" s="87"/>
      <c r="T555" s="88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T555" s="20" t="s">
        <v>224</v>
      </c>
      <c r="AU555" s="20" t="s">
        <v>81</v>
      </c>
    </row>
    <row r="556" s="13" customFormat="1">
      <c r="A556" s="13"/>
      <c r="B556" s="234"/>
      <c r="C556" s="235"/>
      <c r="D556" s="236" t="s">
        <v>226</v>
      </c>
      <c r="E556" s="237" t="s">
        <v>19</v>
      </c>
      <c r="F556" s="238" t="s">
        <v>1530</v>
      </c>
      <c r="G556" s="235"/>
      <c r="H556" s="237" t="s">
        <v>19</v>
      </c>
      <c r="I556" s="239"/>
      <c r="J556" s="235"/>
      <c r="K556" s="235"/>
      <c r="L556" s="240"/>
      <c r="M556" s="241"/>
      <c r="N556" s="242"/>
      <c r="O556" s="242"/>
      <c r="P556" s="242"/>
      <c r="Q556" s="242"/>
      <c r="R556" s="242"/>
      <c r="S556" s="242"/>
      <c r="T556" s="24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4" t="s">
        <v>226</v>
      </c>
      <c r="AU556" s="244" t="s">
        <v>81</v>
      </c>
      <c r="AV556" s="13" t="s">
        <v>79</v>
      </c>
      <c r="AW556" s="13" t="s">
        <v>33</v>
      </c>
      <c r="AX556" s="13" t="s">
        <v>72</v>
      </c>
      <c r="AY556" s="244" t="s">
        <v>215</v>
      </c>
    </row>
    <row r="557" s="13" customFormat="1">
      <c r="A557" s="13"/>
      <c r="B557" s="234"/>
      <c r="C557" s="235"/>
      <c r="D557" s="236" t="s">
        <v>226</v>
      </c>
      <c r="E557" s="237" t="s">
        <v>19</v>
      </c>
      <c r="F557" s="238" t="s">
        <v>1508</v>
      </c>
      <c r="G557" s="235"/>
      <c r="H557" s="237" t="s">
        <v>19</v>
      </c>
      <c r="I557" s="239"/>
      <c r="J557" s="235"/>
      <c r="K557" s="235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226</v>
      </c>
      <c r="AU557" s="244" t="s">
        <v>81</v>
      </c>
      <c r="AV557" s="13" t="s">
        <v>79</v>
      </c>
      <c r="AW557" s="13" t="s">
        <v>33</v>
      </c>
      <c r="AX557" s="13" t="s">
        <v>72</v>
      </c>
      <c r="AY557" s="244" t="s">
        <v>215</v>
      </c>
    </row>
    <row r="558" s="14" customFormat="1">
      <c r="A558" s="14"/>
      <c r="B558" s="245"/>
      <c r="C558" s="246"/>
      <c r="D558" s="236" t="s">
        <v>226</v>
      </c>
      <c r="E558" s="247" t="s">
        <v>19</v>
      </c>
      <c r="F558" s="248" t="s">
        <v>1531</v>
      </c>
      <c r="G558" s="246"/>
      <c r="H558" s="249">
        <v>4.5449999999999999</v>
      </c>
      <c r="I558" s="250"/>
      <c r="J558" s="246"/>
      <c r="K558" s="246"/>
      <c r="L558" s="251"/>
      <c r="M558" s="252"/>
      <c r="N558" s="253"/>
      <c r="O558" s="253"/>
      <c r="P558" s="253"/>
      <c r="Q558" s="253"/>
      <c r="R558" s="253"/>
      <c r="S558" s="253"/>
      <c r="T558" s="25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5" t="s">
        <v>226</v>
      </c>
      <c r="AU558" s="255" t="s">
        <v>81</v>
      </c>
      <c r="AV558" s="14" t="s">
        <v>81</v>
      </c>
      <c r="AW558" s="14" t="s">
        <v>33</v>
      </c>
      <c r="AX558" s="14" t="s">
        <v>72</v>
      </c>
      <c r="AY558" s="255" t="s">
        <v>215</v>
      </c>
    </row>
    <row r="559" s="15" customFormat="1">
      <c r="A559" s="15"/>
      <c r="B559" s="256"/>
      <c r="C559" s="257"/>
      <c r="D559" s="236" t="s">
        <v>226</v>
      </c>
      <c r="E559" s="258" t="s">
        <v>19</v>
      </c>
      <c r="F559" s="259" t="s">
        <v>233</v>
      </c>
      <c r="G559" s="257"/>
      <c r="H559" s="260">
        <v>4.5449999999999999</v>
      </c>
      <c r="I559" s="261"/>
      <c r="J559" s="257"/>
      <c r="K559" s="257"/>
      <c r="L559" s="262"/>
      <c r="M559" s="263"/>
      <c r="N559" s="264"/>
      <c r="O559" s="264"/>
      <c r="P559" s="264"/>
      <c r="Q559" s="264"/>
      <c r="R559" s="264"/>
      <c r="S559" s="264"/>
      <c r="T559" s="26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6" t="s">
        <v>226</v>
      </c>
      <c r="AU559" s="266" t="s">
        <v>81</v>
      </c>
      <c r="AV559" s="15" t="s">
        <v>223</v>
      </c>
      <c r="AW559" s="15" t="s">
        <v>33</v>
      </c>
      <c r="AX559" s="15" t="s">
        <v>79</v>
      </c>
      <c r="AY559" s="266" t="s">
        <v>215</v>
      </c>
    </row>
    <row r="560" s="2" customFormat="1" ht="37.8" customHeight="1">
      <c r="A560" s="41"/>
      <c r="B560" s="42"/>
      <c r="C560" s="216" t="s">
        <v>1313</v>
      </c>
      <c r="D560" s="216" t="s">
        <v>218</v>
      </c>
      <c r="E560" s="217" t="s">
        <v>1426</v>
      </c>
      <c r="F560" s="218" t="s">
        <v>1427</v>
      </c>
      <c r="G560" s="219" t="s">
        <v>278</v>
      </c>
      <c r="H560" s="220">
        <v>4.5449999999999999</v>
      </c>
      <c r="I560" s="221"/>
      <c r="J560" s="222">
        <f>ROUND(I560*H560,2)</f>
        <v>0</v>
      </c>
      <c r="K560" s="218" t="s">
        <v>222</v>
      </c>
      <c r="L560" s="47"/>
      <c r="M560" s="223" t="s">
        <v>19</v>
      </c>
      <c r="N560" s="224" t="s">
        <v>43</v>
      </c>
      <c r="O560" s="87"/>
      <c r="P560" s="225">
        <f>O560*H560</f>
        <v>0</v>
      </c>
      <c r="Q560" s="225">
        <v>0</v>
      </c>
      <c r="R560" s="225">
        <f>Q560*H560</f>
        <v>0</v>
      </c>
      <c r="S560" s="225">
        <v>0</v>
      </c>
      <c r="T560" s="226">
        <f>S560*H560</f>
        <v>0</v>
      </c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R560" s="227" t="s">
        <v>223</v>
      </c>
      <c r="AT560" s="227" t="s">
        <v>218</v>
      </c>
      <c r="AU560" s="227" t="s">
        <v>81</v>
      </c>
      <c r="AY560" s="20" t="s">
        <v>215</v>
      </c>
      <c r="BE560" s="228">
        <f>IF(N560="základní",J560,0)</f>
        <v>0</v>
      </c>
      <c r="BF560" s="228">
        <f>IF(N560="snížená",J560,0)</f>
        <v>0</v>
      </c>
      <c r="BG560" s="228">
        <f>IF(N560="zákl. přenesená",J560,0)</f>
        <v>0</v>
      </c>
      <c r="BH560" s="228">
        <f>IF(N560="sníž. přenesená",J560,0)</f>
        <v>0</v>
      </c>
      <c r="BI560" s="228">
        <f>IF(N560="nulová",J560,0)</f>
        <v>0</v>
      </c>
      <c r="BJ560" s="20" t="s">
        <v>79</v>
      </c>
      <c r="BK560" s="228">
        <f>ROUND(I560*H560,2)</f>
        <v>0</v>
      </c>
      <c r="BL560" s="20" t="s">
        <v>223</v>
      </c>
      <c r="BM560" s="227" t="s">
        <v>1316</v>
      </c>
    </row>
    <row r="561" s="2" customFormat="1">
      <c r="A561" s="41"/>
      <c r="B561" s="42"/>
      <c r="C561" s="43"/>
      <c r="D561" s="229" t="s">
        <v>224</v>
      </c>
      <c r="E561" s="43"/>
      <c r="F561" s="230" t="s">
        <v>1428</v>
      </c>
      <c r="G561" s="43"/>
      <c r="H561" s="43"/>
      <c r="I561" s="231"/>
      <c r="J561" s="43"/>
      <c r="K561" s="43"/>
      <c r="L561" s="47"/>
      <c r="M561" s="232"/>
      <c r="N561" s="233"/>
      <c r="O561" s="87"/>
      <c r="P561" s="87"/>
      <c r="Q561" s="87"/>
      <c r="R561" s="87"/>
      <c r="S561" s="87"/>
      <c r="T561" s="88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0" t="s">
        <v>224</v>
      </c>
      <c r="AU561" s="20" t="s">
        <v>81</v>
      </c>
    </row>
    <row r="562" s="13" customFormat="1">
      <c r="A562" s="13"/>
      <c r="B562" s="234"/>
      <c r="C562" s="235"/>
      <c r="D562" s="236" t="s">
        <v>226</v>
      </c>
      <c r="E562" s="237" t="s">
        <v>19</v>
      </c>
      <c r="F562" s="238" t="s">
        <v>1530</v>
      </c>
      <c r="G562" s="235"/>
      <c r="H562" s="237" t="s">
        <v>19</v>
      </c>
      <c r="I562" s="239"/>
      <c r="J562" s="235"/>
      <c r="K562" s="235"/>
      <c r="L562" s="240"/>
      <c r="M562" s="241"/>
      <c r="N562" s="242"/>
      <c r="O562" s="242"/>
      <c r="P562" s="242"/>
      <c r="Q562" s="242"/>
      <c r="R562" s="242"/>
      <c r="S562" s="242"/>
      <c r="T562" s="24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4" t="s">
        <v>226</v>
      </c>
      <c r="AU562" s="244" t="s">
        <v>81</v>
      </c>
      <c r="AV562" s="13" t="s">
        <v>79</v>
      </c>
      <c r="AW562" s="13" t="s">
        <v>33</v>
      </c>
      <c r="AX562" s="13" t="s">
        <v>72</v>
      </c>
      <c r="AY562" s="244" t="s">
        <v>215</v>
      </c>
    </row>
    <row r="563" s="13" customFormat="1">
      <c r="A563" s="13"/>
      <c r="B563" s="234"/>
      <c r="C563" s="235"/>
      <c r="D563" s="236" t="s">
        <v>226</v>
      </c>
      <c r="E563" s="237" t="s">
        <v>19</v>
      </c>
      <c r="F563" s="238" t="s">
        <v>1508</v>
      </c>
      <c r="G563" s="235"/>
      <c r="H563" s="237" t="s">
        <v>19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226</v>
      </c>
      <c r="AU563" s="244" t="s">
        <v>81</v>
      </c>
      <c r="AV563" s="13" t="s">
        <v>79</v>
      </c>
      <c r="AW563" s="13" t="s">
        <v>33</v>
      </c>
      <c r="AX563" s="13" t="s">
        <v>72</v>
      </c>
      <c r="AY563" s="244" t="s">
        <v>215</v>
      </c>
    </row>
    <row r="564" s="14" customFormat="1">
      <c r="A564" s="14"/>
      <c r="B564" s="245"/>
      <c r="C564" s="246"/>
      <c r="D564" s="236" t="s">
        <v>226</v>
      </c>
      <c r="E564" s="247" t="s">
        <v>19</v>
      </c>
      <c r="F564" s="248" t="s">
        <v>1531</v>
      </c>
      <c r="G564" s="246"/>
      <c r="H564" s="249">
        <v>4.5449999999999999</v>
      </c>
      <c r="I564" s="250"/>
      <c r="J564" s="246"/>
      <c r="K564" s="246"/>
      <c r="L564" s="251"/>
      <c r="M564" s="252"/>
      <c r="N564" s="253"/>
      <c r="O564" s="253"/>
      <c r="P564" s="253"/>
      <c r="Q564" s="253"/>
      <c r="R564" s="253"/>
      <c r="S564" s="253"/>
      <c r="T564" s="25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5" t="s">
        <v>226</v>
      </c>
      <c r="AU564" s="255" t="s">
        <v>81</v>
      </c>
      <c r="AV564" s="14" t="s">
        <v>81</v>
      </c>
      <c r="AW564" s="14" t="s">
        <v>33</v>
      </c>
      <c r="AX564" s="14" t="s">
        <v>72</v>
      </c>
      <c r="AY564" s="255" t="s">
        <v>215</v>
      </c>
    </row>
    <row r="565" s="15" customFormat="1">
      <c r="A565" s="15"/>
      <c r="B565" s="256"/>
      <c r="C565" s="257"/>
      <c r="D565" s="236" t="s">
        <v>226</v>
      </c>
      <c r="E565" s="258" t="s">
        <v>19</v>
      </c>
      <c r="F565" s="259" t="s">
        <v>233</v>
      </c>
      <c r="G565" s="257"/>
      <c r="H565" s="260">
        <v>4.5449999999999999</v>
      </c>
      <c r="I565" s="261"/>
      <c r="J565" s="257"/>
      <c r="K565" s="257"/>
      <c r="L565" s="262"/>
      <c r="M565" s="263"/>
      <c r="N565" s="264"/>
      <c r="O565" s="264"/>
      <c r="P565" s="264"/>
      <c r="Q565" s="264"/>
      <c r="R565" s="264"/>
      <c r="S565" s="264"/>
      <c r="T565" s="26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66" t="s">
        <v>226</v>
      </c>
      <c r="AU565" s="266" t="s">
        <v>81</v>
      </c>
      <c r="AV565" s="15" t="s">
        <v>223</v>
      </c>
      <c r="AW565" s="15" t="s">
        <v>33</v>
      </c>
      <c r="AX565" s="15" t="s">
        <v>79</v>
      </c>
      <c r="AY565" s="266" t="s">
        <v>215</v>
      </c>
    </row>
    <row r="566" s="2" customFormat="1" ht="55.5" customHeight="1">
      <c r="A566" s="41"/>
      <c r="B566" s="42"/>
      <c r="C566" s="216" t="s">
        <v>514</v>
      </c>
      <c r="D566" s="216" t="s">
        <v>218</v>
      </c>
      <c r="E566" s="217" t="s">
        <v>1429</v>
      </c>
      <c r="F566" s="218" t="s">
        <v>1430</v>
      </c>
      <c r="G566" s="219" t="s">
        <v>278</v>
      </c>
      <c r="H566" s="220">
        <v>4.5449999999999999</v>
      </c>
      <c r="I566" s="221"/>
      <c r="J566" s="222">
        <f>ROUND(I566*H566,2)</f>
        <v>0</v>
      </c>
      <c r="K566" s="218" t="s">
        <v>222</v>
      </c>
      <c r="L566" s="47"/>
      <c r="M566" s="223" t="s">
        <v>19</v>
      </c>
      <c r="N566" s="224" t="s">
        <v>43</v>
      </c>
      <c r="O566" s="87"/>
      <c r="P566" s="225">
        <f>O566*H566</f>
        <v>0</v>
      </c>
      <c r="Q566" s="225">
        <v>0</v>
      </c>
      <c r="R566" s="225">
        <f>Q566*H566</f>
        <v>0</v>
      </c>
      <c r="S566" s="225">
        <v>0</v>
      </c>
      <c r="T566" s="226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227" t="s">
        <v>223</v>
      </c>
      <c r="AT566" s="227" t="s">
        <v>218</v>
      </c>
      <c r="AU566" s="227" t="s">
        <v>81</v>
      </c>
      <c r="AY566" s="20" t="s">
        <v>215</v>
      </c>
      <c r="BE566" s="228">
        <f>IF(N566="základní",J566,0)</f>
        <v>0</v>
      </c>
      <c r="BF566" s="228">
        <f>IF(N566="snížená",J566,0)</f>
        <v>0</v>
      </c>
      <c r="BG566" s="228">
        <f>IF(N566="zákl. přenesená",J566,0)</f>
        <v>0</v>
      </c>
      <c r="BH566" s="228">
        <f>IF(N566="sníž. přenesená",J566,0)</f>
        <v>0</v>
      </c>
      <c r="BI566" s="228">
        <f>IF(N566="nulová",J566,0)</f>
        <v>0</v>
      </c>
      <c r="BJ566" s="20" t="s">
        <v>79</v>
      </c>
      <c r="BK566" s="228">
        <f>ROUND(I566*H566,2)</f>
        <v>0</v>
      </c>
      <c r="BL566" s="20" t="s">
        <v>223</v>
      </c>
      <c r="BM566" s="227" t="s">
        <v>1320</v>
      </c>
    </row>
    <row r="567" s="2" customFormat="1">
      <c r="A567" s="41"/>
      <c r="B567" s="42"/>
      <c r="C567" s="43"/>
      <c r="D567" s="229" t="s">
        <v>224</v>
      </c>
      <c r="E567" s="43"/>
      <c r="F567" s="230" t="s">
        <v>1431</v>
      </c>
      <c r="G567" s="43"/>
      <c r="H567" s="43"/>
      <c r="I567" s="231"/>
      <c r="J567" s="43"/>
      <c r="K567" s="43"/>
      <c r="L567" s="47"/>
      <c r="M567" s="232"/>
      <c r="N567" s="233"/>
      <c r="O567" s="87"/>
      <c r="P567" s="87"/>
      <c r="Q567" s="87"/>
      <c r="R567" s="87"/>
      <c r="S567" s="87"/>
      <c r="T567" s="88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T567" s="20" t="s">
        <v>224</v>
      </c>
      <c r="AU567" s="20" t="s">
        <v>81</v>
      </c>
    </row>
    <row r="568" s="13" customFormat="1">
      <c r="A568" s="13"/>
      <c r="B568" s="234"/>
      <c r="C568" s="235"/>
      <c r="D568" s="236" t="s">
        <v>226</v>
      </c>
      <c r="E568" s="237" t="s">
        <v>19</v>
      </c>
      <c r="F568" s="238" t="s">
        <v>1530</v>
      </c>
      <c r="G568" s="235"/>
      <c r="H568" s="237" t="s">
        <v>19</v>
      </c>
      <c r="I568" s="239"/>
      <c r="J568" s="235"/>
      <c r="K568" s="235"/>
      <c r="L568" s="240"/>
      <c r="M568" s="241"/>
      <c r="N568" s="242"/>
      <c r="O568" s="242"/>
      <c r="P568" s="242"/>
      <c r="Q568" s="242"/>
      <c r="R568" s="242"/>
      <c r="S568" s="242"/>
      <c r="T568" s="24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4" t="s">
        <v>226</v>
      </c>
      <c r="AU568" s="244" t="s">
        <v>81</v>
      </c>
      <c r="AV568" s="13" t="s">
        <v>79</v>
      </c>
      <c r="AW568" s="13" t="s">
        <v>33</v>
      </c>
      <c r="AX568" s="13" t="s">
        <v>72</v>
      </c>
      <c r="AY568" s="244" t="s">
        <v>215</v>
      </c>
    </row>
    <row r="569" s="13" customFormat="1">
      <c r="A569" s="13"/>
      <c r="B569" s="234"/>
      <c r="C569" s="235"/>
      <c r="D569" s="236" t="s">
        <v>226</v>
      </c>
      <c r="E569" s="237" t="s">
        <v>19</v>
      </c>
      <c r="F569" s="238" t="s">
        <v>1508</v>
      </c>
      <c r="G569" s="235"/>
      <c r="H569" s="237" t="s">
        <v>19</v>
      </c>
      <c r="I569" s="239"/>
      <c r="J569" s="235"/>
      <c r="K569" s="235"/>
      <c r="L569" s="240"/>
      <c r="M569" s="241"/>
      <c r="N569" s="242"/>
      <c r="O569" s="242"/>
      <c r="P569" s="242"/>
      <c r="Q569" s="242"/>
      <c r="R569" s="242"/>
      <c r="S569" s="242"/>
      <c r="T569" s="24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4" t="s">
        <v>226</v>
      </c>
      <c r="AU569" s="244" t="s">
        <v>81</v>
      </c>
      <c r="AV569" s="13" t="s">
        <v>79</v>
      </c>
      <c r="AW569" s="13" t="s">
        <v>33</v>
      </c>
      <c r="AX569" s="13" t="s">
        <v>72</v>
      </c>
      <c r="AY569" s="244" t="s">
        <v>215</v>
      </c>
    </row>
    <row r="570" s="14" customFormat="1">
      <c r="A570" s="14"/>
      <c r="B570" s="245"/>
      <c r="C570" s="246"/>
      <c r="D570" s="236" t="s">
        <v>226</v>
      </c>
      <c r="E570" s="247" t="s">
        <v>19</v>
      </c>
      <c r="F570" s="248" t="s">
        <v>1531</v>
      </c>
      <c r="G570" s="246"/>
      <c r="H570" s="249">
        <v>4.5449999999999999</v>
      </c>
      <c r="I570" s="250"/>
      <c r="J570" s="246"/>
      <c r="K570" s="246"/>
      <c r="L570" s="251"/>
      <c r="M570" s="252"/>
      <c r="N570" s="253"/>
      <c r="O570" s="253"/>
      <c r="P570" s="253"/>
      <c r="Q570" s="253"/>
      <c r="R570" s="253"/>
      <c r="S570" s="253"/>
      <c r="T570" s="25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5" t="s">
        <v>226</v>
      </c>
      <c r="AU570" s="255" t="s">
        <v>81</v>
      </c>
      <c r="AV570" s="14" t="s">
        <v>81</v>
      </c>
      <c r="AW570" s="14" t="s">
        <v>33</v>
      </c>
      <c r="AX570" s="14" t="s">
        <v>72</v>
      </c>
      <c r="AY570" s="255" t="s">
        <v>215</v>
      </c>
    </row>
    <row r="571" s="15" customFormat="1">
      <c r="A571" s="15"/>
      <c r="B571" s="256"/>
      <c r="C571" s="257"/>
      <c r="D571" s="236" t="s">
        <v>226</v>
      </c>
      <c r="E571" s="258" t="s">
        <v>19</v>
      </c>
      <c r="F571" s="259" t="s">
        <v>233</v>
      </c>
      <c r="G571" s="257"/>
      <c r="H571" s="260">
        <v>4.5449999999999999</v>
      </c>
      <c r="I571" s="261"/>
      <c r="J571" s="257"/>
      <c r="K571" s="257"/>
      <c r="L571" s="262"/>
      <c r="M571" s="263"/>
      <c r="N571" s="264"/>
      <c r="O571" s="264"/>
      <c r="P571" s="264"/>
      <c r="Q571" s="264"/>
      <c r="R571" s="264"/>
      <c r="S571" s="264"/>
      <c r="T571" s="26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6" t="s">
        <v>226</v>
      </c>
      <c r="AU571" s="266" t="s">
        <v>81</v>
      </c>
      <c r="AV571" s="15" t="s">
        <v>223</v>
      </c>
      <c r="AW571" s="15" t="s">
        <v>33</v>
      </c>
      <c r="AX571" s="15" t="s">
        <v>79</v>
      </c>
      <c r="AY571" s="266" t="s">
        <v>215</v>
      </c>
    </row>
    <row r="572" s="2" customFormat="1" ht="62.7" customHeight="1">
      <c r="A572" s="41"/>
      <c r="B572" s="42"/>
      <c r="C572" s="216" t="s">
        <v>1324</v>
      </c>
      <c r="D572" s="216" t="s">
        <v>218</v>
      </c>
      <c r="E572" s="217" t="s">
        <v>309</v>
      </c>
      <c r="F572" s="218" t="s">
        <v>310</v>
      </c>
      <c r="G572" s="219" t="s">
        <v>278</v>
      </c>
      <c r="H572" s="220">
        <v>4.5449999999999999</v>
      </c>
      <c r="I572" s="221"/>
      <c r="J572" s="222">
        <f>ROUND(I572*H572,2)</f>
        <v>0</v>
      </c>
      <c r="K572" s="218" t="s">
        <v>222</v>
      </c>
      <c r="L572" s="47"/>
      <c r="M572" s="223" t="s">
        <v>19</v>
      </c>
      <c r="N572" s="224" t="s">
        <v>43</v>
      </c>
      <c r="O572" s="87"/>
      <c r="P572" s="225">
        <f>O572*H572</f>
        <v>0</v>
      </c>
      <c r="Q572" s="225">
        <v>0</v>
      </c>
      <c r="R572" s="225">
        <f>Q572*H572</f>
        <v>0</v>
      </c>
      <c r="S572" s="225">
        <v>0</v>
      </c>
      <c r="T572" s="226">
        <f>S572*H572</f>
        <v>0</v>
      </c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R572" s="227" t="s">
        <v>223</v>
      </c>
      <c r="AT572" s="227" t="s">
        <v>218</v>
      </c>
      <c r="AU572" s="227" t="s">
        <v>81</v>
      </c>
      <c r="AY572" s="20" t="s">
        <v>215</v>
      </c>
      <c r="BE572" s="228">
        <f>IF(N572="základní",J572,0)</f>
        <v>0</v>
      </c>
      <c r="BF572" s="228">
        <f>IF(N572="snížená",J572,0)</f>
        <v>0</v>
      </c>
      <c r="BG572" s="228">
        <f>IF(N572="zákl. přenesená",J572,0)</f>
        <v>0</v>
      </c>
      <c r="BH572" s="228">
        <f>IF(N572="sníž. přenesená",J572,0)</f>
        <v>0</v>
      </c>
      <c r="BI572" s="228">
        <f>IF(N572="nulová",J572,0)</f>
        <v>0</v>
      </c>
      <c r="BJ572" s="20" t="s">
        <v>79</v>
      </c>
      <c r="BK572" s="228">
        <f>ROUND(I572*H572,2)</f>
        <v>0</v>
      </c>
      <c r="BL572" s="20" t="s">
        <v>223</v>
      </c>
      <c r="BM572" s="227" t="s">
        <v>1328</v>
      </c>
    </row>
    <row r="573" s="2" customFormat="1">
      <c r="A573" s="41"/>
      <c r="B573" s="42"/>
      <c r="C573" s="43"/>
      <c r="D573" s="229" t="s">
        <v>224</v>
      </c>
      <c r="E573" s="43"/>
      <c r="F573" s="230" t="s">
        <v>312</v>
      </c>
      <c r="G573" s="43"/>
      <c r="H573" s="43"/>
      <c r="I573" s="231"/>
      <c r="J573" s="43"/>
      <c r="K573" s="43"/>
      <c r="L573" s="47"/>
      <c r="M573" s="232"/>
      <c r="N573" s="233"/>
      <c r="O573" s="87"/>
      <c r="P573" s="87"/>
      <c r="Q573" s="87"/>
      <c r="R573" s="87"/>
      <c r="S573" s="87"/>
      <c r="T573" s="88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T573" s="20" t="s">
        <v>224</v>
      </c>
      <c r="AU573" s="20" t="s">
        <v>81</v>
      </c>
    </row>
    <row r="574" s="13" customFormat="1">
      <c r="A574" s="13"/>
      <c r="B574" s="234"/>
      <c r="C574" s="235"/>
      <c r="D574" s="236" t="s">
        <v>226</v>
      </c>
      <c r="E574" s="237" t="s">
        <v>19</v>
      </c>
      <c r="F574" s="238" t="s">
        <v>1530</v>
      </c>
      <c r="G574" s="235"/>
      <c r="H574" s="237" t="s">
        <v>19</v>
      </c>
      <c r="I574" s="239"/>
      <c r="J574" s="235"/>
      <c r="K574" s="235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226</v>
      </c>
      <c r="AU574" s="244" t="s">
        <v>81</v>
      </c>
      <c r="AV574" s="13" t="s">
        <v>79</v>
      </c>
      <c r="AW574" s="13" t="s">
        <v>33</v>
      </c>
      <c r="AX574" s="13" t="s">
        <v>72</v>
      </c>
      <c r="AY574" s="244" t="s">
        <v>215</v>
      </c>
    </row>
    <row r="575" s="13" customFormat="1">
      <c r="A575" s="13"/>
      <c r="B575" s="234"/>
      <c r="C575" s="235"/>
      <c r="D575" s="236" t="s">
        <v>226</v>
      </c>
      <c r="E575" s="237" t="s">
        <v>19</v>
      </c>
      <c r="F575" s="238" t="s">
        <v>1508</v>
      </c>
      <c r="G575" s="235"/>
      <c r="H575" s="237" t="s">
        <v>19</v>
      </c>
      <c r="I575" s="239"/>
      <c r="J575" s="235"/>
      <c r="K575" s="235"/>
      <c r="L575" s="240"/>
      <c r="M575" s="241"/>
      <c r="N575" s="242"/>
      <c r="O575" s="242"/>
      <c r="P575" s="242"/>
      <c r="Q575" s="242"/>
      <c r="R575" s="242"/>
      <c r="S575" s="242"/>
      <c r="T575" s="24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4" t="s">
        <v>226</v>
      </c>
      <c r="AU575" s="244" t="s">
        <v>81</v>
      </c>
      <c r="AV575" s="13" t="s">
        <v>79</v>
      </c>
      <c r="AW575" s="13" t="s">
        <v>33</v>
      </c>
      <c r="AX575" s="13" t="s">
        <v>72</v>
      </c>
      <c r="AY575" s="244" t="s">
        <v>215</v>
      </c>
    </row>
    <row r="576" s="14" customFormat="1">
      <c r="A576" s="14"/>
      <c r="B576" s="245"/>
      <c r="C576" s="246"/>
      <c r="D576" s="236" t="s">
        <v>226</v>
      </c>
      <c r="E576" s="247" t="s">
        <v>19</v>
      </c>
      <c r="F576" s="248" t="s">
        <v>1531</v>
      </c>
      <c r="G576" s="246"/>
      <c r="H576" s="249">
        <v>4.5449999999999999</v>
      </c>
      <c r="I576" s="250"/>
      <c r="J576" s="246"/>
      <c r="K576" s="246"/>
      <c r="L576" s="251"/>
      <c r="M576" s="252"/>
      <c r="N576" s="253"/>
      <c r="O576" s="253"/>
      <c r="P576" s="253"/>
      <c r="Q576" s="253"/>
      <c r="R576" s="253"/>
      <c r="S576" s="253"/>
      <c r="T576" s="25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55" t="s">
        <v>226</v>
      </c>
      <c r="AU576" s="255" t="s">
        <v>81</v>
      </c>
      <c r="AV576" s="14" t="s">
        <v>81</v>
      </c>
      <c r="AW576" s="14" t="s">
        <v>33</v>
      </c>
      <c r="AX576" s="14" t="s">
        <v>72</v>
      </c>
      <c r="AY576" s="255" t="s">
        <v>215</v>
      </c>
    </row>
    <row r="577" s="15" customFormat="1">
      <c r="A577" s="15"/>
      <c r="B577" s="256"/>
      <c r="C577" s="257"/>
      <c r="D577" s="236" t="s">
        <v>226</v>
      </c>
      <c r="E577" s="258" t="s">
        <v>19</v>
      </c>
      <c r="F577" s="259" t="s">
        <v>233</v>
      </c>
      <c r="G577" s="257"/>
      <c r="H577" s="260">
        <v>4.5449999999999999</v>
      </c>
      <c r="I577" s="261"/>
      <c r="J577" s="257"/>
      <c r="K577" s="257"/>
      <c r="L577" s="262"/>
      <c r="M577" s="263"/>
      <c r="N577" s="264"/>
      <c r="O577" s="264"/>
      <c r="P577" s="264"/>
      <c r="Q577" s="264"/>
      <c r="R577" s="264"/>
      <c r="S577" s="264"/>
      <c r="T577" s="26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66" t="s">
        <v>226</v>
      </c>
      <c r="AU577" s="266" t="s">
        <v>81</v>
      </c>
      <c r="AV577" s="15" t="s">
        <v>223</v>
      </c>
      <c r="AW577" s="15" t="s">
        <v>33</v>
      </c>
      <c r="AX577" s="15" t="s">
        <v>79</v>
      </c>
      <c r="AY577" s="266" t="s">
        <v>215</v>
      </c>
    </row>
    <row r="578" s="2" customFormat="1" ht="66.75" customHeight="1">
      <c r="A578" s="41"/>
      <c r="B578" s="42"/>
      <c r="C578" s="216" t="s">
        <v>522</v>
      </c>
      <c r="D578" s="216" t="s">
        <v>218</v>
      </c>
      <c r="E578" s="217" t="s">
        <v>314</v>
      </c>
      <c r="F578" s="218" t="s">
        <v>315</v>
      </c>
      <c r="G578" s="219" t="s">
        <v>278</v>
      </c>
      <c r="H578" s="220">
        <v>4.5449999999999999</v>
      </c>
      <c r="I578" s="221"/>
      <c r="J578" s="222">
        <f>ROUND(I578*H578,2)</f>
        <v>0</v>
      </c>
      <c r="K578" s="218" t="s">
        <v>222</v>
      </c>
      <c r="L578" s="47"/>
      <c r="M578" s="223" t="s">
        <v>19</v>
      </c>
      <c r="N578" s="224" t="s">
        <v>43</v>
      </c>
      <c r="O578" s="87"/>
      <c r="P578" s="225">
        <f>O578*H578</f>
        <v>0</v>
      </c>
      <c r="Q578" s="225">
        <v>0</v>
      </c>
      <c r="R578" s="225">
        <f>Q578*H578</f>
        <v>0</v>
      </c>
      <c r="S578" s="225">
        <v>0</v>
      </c>
      <c r="T578" s="226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227" t="s">
        <v>223</v>
      </c>
      <c r="AT578" s="227" t="s">
        <v>218</v>
      </c>
      <c r="AU578" s="227" t="s">
        <v>81</v>
      </c>
      <c r="AY578" s="20" t="s">
        <v>215</v>
      </c>
      <c r="BE578" s="228">
        <f>IF(N578="základní",J578,0)</f>
        <v>0</v>
      </c>
      <c r="BF578" s="228">
        <f>IF(N578="snížená",J578,0)</f>
        <v>0</v>
      </c>
      <c r="BG578" s="228">
        <f>IF(N578="zákl. přenesená",J578,0)</f>
        <v>0</v>
      </c>
      <c r="BH578" s="228">
        <f>IF(N578="sníž. přenesená",J578,0)</f>
        <v>0</v>
      </c>
      <c r="BI578" s="228">
        <f>IF(N578="nulová",J578,0)</f>
        <v>0</v>
      </c>
      <c r="BJ578" s="20" t="s">
        <v>79</v>
      </c>
      <c r="BK578" s="228">
        <f>ROUND(I578*H578,2)</f>
        <v>0</v>
      </c>
      <c r="BL578" s="20" t="s">
        <v>223</v>
      </c>
      <c r="BM578" s="227" t="s">
        <v>1532</v>
      </c>
    </row>
    <row r="579" s="2" customFormat="1">
      <c r="A579" s="41"/>
      <c r="B579" s="42"/>
      <c r="C579" s="43"/>
      <c r="D579" s="229" t="s">
        <v>224</v>
      </c>
      <c r="E579" s="43"/>
      <c r="F579" s="230" t="s">
        <v>317</v>
      </c>
      <c r="G579" s="43"/>
      <c r="H579" s="43"/>
      <c r="I579" s="231"/>
      <c r="J579" s="43"/>
      <c r="K579" s="43"/>
      <c r="L579" s="47"/>
      <c r="M579" s="232"/>
      <c r="N579" s="233"/>
      <c r="O579" s="87"/>
      <c r="P579" s="87"/>
      <c r="Q579" s="87"/>
      <c r="R579" s="87"/>
      <c r="S579" s="87"/>
      <c r="T579" s="88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T579" s="20" t="s">
        <v>224</v>
      </c>
      <c r="AU579" s="20" t="s">
        <v>81</v>
      </c>
    </row>
    <row r="580" s="13" customFormat="1">
      <c r="A580" s="13"/>
      <c r="B580" s="234"/>
      <c r="C580" s="235"/>
      <c r="D580" s="236" t="s">
        <v>226</v>
      </c>
      <c r="E580" s="237" t="s">
        <v>19</v>
      </c>
      <c r="F580" s="238" t="s">
        <v>1530</v>
      </c>
      <c r="G580" s="235"/>
      <c r="H580" s="237" t="s">
        <v>19</v>
      </c>
      <c r="I580" s="239"/>
      <c r="J580" s="235"/>
      <c r="K580" s="235"/>
      <c r="L580" s="240"/>
      <c r="M580" s="241"/>
      <c r="N580" s="242"/>
      <c r="O580" s="242"/>
      <c r="P580" s="242"/>
      <c r="Q580" s="242"/>
      <c r="R580" s="242"/>
      <c r="S580" s="242"/>
      <c r="T580" s="24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4" t="s">
        <v>226</v>
      </c>
      <c r="AU580" s="244" t="s">
        <v>81</v>
      </c>
      <c r="AV580" s="13" t="s">
        <v>79</v>
      </c>
      <c r="AW580" s="13" t="s">
        <v>33</v>
      </c>
      <c r="AX580" s="13" t="s">
        <v>72</v>
      </c>
      <c r="AY580" s="244" t="s">
        <v>215</v>
      </c>
    </row>
    <row r="581" s="13" customFormat="1">
      <c r="A581" s="13"/>
      <c r="B581" s="234"/>
      <c r="C581" s="235"/>
      <c r="D581" s="236" t="s">
        <v>226</v>
      </c>
      <c r="E581" s="237" t="s">
        <v>19</v>
      </c>
      <c r="F581" s="238" t="s">
        <v>1508</v>
      </c>
      <c r="G581" s="235"/>
      <c r="H581" s="237" t="s">
        <v>19</v>
      </c>
      <c r="I581" s="239"/>
      <c r="J581" s="235"/>
      <c r="K581" s="235"/>
      <c r="L581" s="240"/>
      <c r="M581" s="241"/>
      <c r="N581" s="242"/>
      <c r="O581" s="242"/>
      <c r="P581" s="242"/>
      <c r="Q581" s="242"/>
      <c r="R581" s="242"/>
      <c r="S581" s="242"/>
      <c r="T581" s="24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4" t="s">
        <v>226</v>
      </c>
      <c r="AU581" s="244" t="s">
        <v>81</v>
      </c>
      <c r="AV581" s="13" t="s">
        <v>79</v>
      </c>
      <c r="AW581" s="13" t="s">
        <v>33</v>
      </c>
      <c r="AX581" s="13" t="s">
        <v>72</v>
      </c>
      <c r="AY581" s="244" t="s">
        <v>215</v>
      </c>
    </row>
    <row r="582" s="14" customFormat="1">
      <c r="A582" s="14"/>
      <c r="B582" s="245"/>
      <c r="C582" s="246"/>
      <c r="D582" s="236" t="s">
        <v>226</v>
      </c>
      <c r="E582" s="247" t="s">
        <v>19</v>
      </c>
      <c r="F582" s="248" t="s">
        <v>1531</v>
      </c>
      <c r="G582" s="246"/>
      <c r="H582" s="249">
        <v>4.5449999999999999</v>
      </c>
      <c r="I582" s="250"/>
      <c r="J582" s="246"/>
      <c r="K582" s="246"/>
      <c r="L582" s="251"/>
      <c r="M582" s="252"/>
      <c r="N582" s="253"/>
      <c r="O582" s="253"/>
      <c r="P582" s="253"/>
      <c r="Q582" s="253"/>
      <c r="R582" s="253"/>
      <c r="S582" s="253"/>
      <c r="T582" s="25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55" t="s">
        <v>226</v>
      </c>
      <c r="AU582" s="255" t="s">
        <v>81</v>
      </c>
      <c r="AV582" s="14" t="s">
        <v>81</v>
      </c>
      <c r="AW582" s="14" t="s">
        <v>33</v>
      </c>
      <c r="AX582" s="14" t="s">
        <v>72</v>
      </c>
      <c r="AY582" s="255" t="s">
        <v>215</v>
      </c>
    </row>
    <row r="583" s="15" customFormat="1">
      <c r="A583" s="15"/>
      <c r="B583" s="256"/>
      <c r="C583" s="257"/>
      <c r="D583" s="236" t="s">
        <v>226</v>
      </c>
      <c r="E583" s="258" t="s">
        <v>19</v>
      </c>
      <c r="F583" s="259" t="s">
        <v>233</v>
      </c>
      <c r="G583" s="257"/>
      <c r="H583" s="260">
        <v>4.5449999999999999</v>
      </c>
      <c r="I583" s="261"/>
      <c r="J583" s="257"/>
      <c r="K583" s="257"/>
      <c r="L583" s="262"/>
      <c r="M583" s="263"/>
      <c r="N583" s="264"/>
      <c r="O583" s="264"/>
      <c r="P583" s="264"/>
      <c r="Q583" s="264"/>
      <c r="R583" s="264"/>
      <c r="S583" s="264"/>
      <c r="T583" s="26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66" t="s">
        <v>226</v>
      </c>
      <c r="AU583" s="266" t="s">
        <v>81</v>
      </c>
      <c r="AV583" s="15" t="s">
        <v>223</v>
      </c>
      <c r="AW583" s="15" t="s">
        <v>33</v>
      </c>
      <c r="AX583" s="15" t="s">
        <v>79</v>
      </c>
      <c r="AY583" s="266" t="s">
        <v>215</v>
      </c>
    </row>
    <row r="584" s="2" customFormat="1" ht="37.8" customHeight="1">
      <c r="A584" s="41"/>
      <c r="B584" s="42"/>
      <c r="C584" s="216" t="s">
        <v>990</v>
      </c>
      <c r="D584" s="216" t="s">
        <v>218</v>
      </c>
      <c r="E584" s="217" t="s">
        <v>1432</v>
      </c>
      <c r="F584" s="218" t="s">
        <v>325</v>
      </c>
      <c r="G584" s="219" t="s">
        <v>278</v>
      </c>
      <c r="H584" s="220">
        <v>4.5449999999999999</v>
      </c>
      <c r="I584" s="221"/>
      <c r="J584" s="222">
        <f>ROUND(I584*H584,2)</f>
        <v>0</v>
      </c>
      <c r="K584" s="218" t="s">
        <v>222</v>
      </c>
      <c r="L584" s="47"/>
      <c r="M584" s="223" t="s">
        <v>19</v>
      </c>
      <c r="N584" s="224" t="s">
        <v>43</v>
      </c>
      <c r="O584" s="87"/>
      <c r="P584" s="225">
        <f>O584*H584</f>
        <v>0</v>
      </c>
      <c r="Q584" s="225">
        <v>0</v>
      </c>
      <c r="R584" s="225">
        <f>Q584*H584</f>
        <v>0</v>
      </c>
      <c r="S584" s="225">
        <v>0</v>
      </c>
      <c r="T584" s="226">
        <f>S584*H584</f>
        <v>0</v>
      </c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R584" s="227" t="s">
        <v>223</v>
      </c>
      <c r="AT584" s="227" t="s">
        <v>218</v>
      </c>
      <c r="AU584" s="227" t="s">
        <v>81</v>
      </c>
      <c r="AY584" s="20" t="s">
        <v>215</v>
      </c>
      <c r="BE584" s="228">
        <f>IF(N584="základní",J584,0)</f>
        <v>0</v>
      </c>
      <c r="BF584" s="228">
        <f>IF(N584="snížená",J584,0)</f>
        <v>0</v>
      </c>
      <c r="BG584" s="228">
        <f>IF(N584="zákl. přenesená",J584,0)</f>
        <v>0</v>
      </c>
      <c r="BH584" s="228">
        <f>IF(N584="sníž. přenesená",J584,0)</f>
        <v>0</v>
      </c>
      <c r="BI584" s="228">
        <f>IF(N584="nulová",J584,0)</f>
        <v>0</v>
      </c>
      <c r="BJ584" s="20" t="s">
        <v>79</v>
      </c>
      <c r="BK584" s="228">
        <f>ROUND(I584*H584,2)</f>
        <v>0</v>
      </c>
      <c r="BL584" s="20" t="s">
        <v>223</v>
      </c>
      <c r="BM584" s="227" t="s">
        <v>1533</v>
      </c>
    </row>
    <row r="585" s="2" customFormat="1">
      <c r="A585" s="41"/>
      <c r="B585" s="42"/>
      <c r="C585" s="43"/>
      <c r="D585" s="229" t="s">
        <v>224</v>
      </c>
      <c r="E585" s="43"/>
      <c r="F585" s="230" t="s">
        <v>1433</v>
      </c>
      <c r="G585" s="43"/>
      <c r="H585" s="43"/>
      <c r="I585" s="231"/>
      <c r="J585" s="43"/>
      <c r="K585" s="43"/>
      <c r="L585" s="47"/>
      <c r="M585" s="232"/>
      <c r="N585" s="233"/>
      <c r="O585" s="87"/>
      <c r="P585" s="87"/>
      <c r="Q585" s="87"/>
      <c r="R585" s="87"/>
      <c r="S585" s="87"/>
      <c r="T585" s="88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T585" s="20" t="s">
        <v>224</v>
      </c>
      <c r="AU585" s="20" t="s">
        <v>81</v>
      </c>
    </row>
    <row r="586" s="13" customFormat="1">
      <c r="A586" s="13"/>
      <c r="B586" s="234"/>
      <c r="C586" s="235"/>
      <c r="D586" s="236" t="s">
        <v>226</v>
      </c>
      <c r="E586" s="237" t="s">
        <v>19</v>
      </c>
      <c r="F586" s="238" t="s">
        <v>1530</v>
      </c>
      <c r="G586" s="235"/>
      <c r="H586" s="237" t="s">
        <v>19</v>
      </c>
      <c r="I586" s="239"/>
      <c r="J586" s="235"/>
      <c r="K586" s="235"/>
      <c r="L586" s="240"/>
      <c r="M586" s="241"/>
      <c r="N586" s="242"/>
      <c r="O586" s="242"/>
      <c r="P586" s="242"/>
      <c r="Q586" s="242"/>
      <c r="R586" s="242"/>
      <c r="S586" s="242"/>
      <c r="T586" s="24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4" t="s">
        <v>226</v>
      </c>
      <c r="AU586" s="244" t="s">
        <v>81</v>
      </c>
      <c r="AV586" s="13" t="s">
        <v>79</v>
      </c>
      <c r="AW586" s="13" t="s">
        <v>33</v>
      </c>
      <c r="AX586" s="13" t="s">
        <v>72</v>
      </c>
      <c r="AY586" s="244" t="s">
        <v>215</v>
      </c>
    </row>
    <row r="587" s="13" customFormat="1">
      <c r="A587" s="13"/>
      <c r="B587" s="234"/>
      <c r="C587" s="235"/>
      <c r="D587" s="236" t="s">
        <v>226</v>
      </c>
      <c r="E587" s="237" t="s">
        <v>19</v>
      </c>
      <c r="F587" s="238" t="s">
        <v>1508</v>
      </c>
      <c r="G587" s="235"/>
      <c r="H587" s="237" t="s">
        <v>19</v>
      </c>
      <c r="I587" s="239"/>
      <c r="J587" s="235"/>
      <c r="K587" s="235"/>
      <c r="L587" s="240"/>
      <c r="M587" s="241"/>
      <c r="N587" s="242"/>
      <c r="O587" s="242"/>
      <c r="P587" s="242"/>
      <c r="Q587" s="242"/>
      <c r="R587" s="242"/>
      <c r="S587" s="242"/>
      <c r="T587" s="24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4" t="s">
        <v>226</v>
      </c>
      <c r="AU587" s="244" t="s">
        <v>81</v>
      </c>
      <c r="AV587" s="13" t="s">
        <v>79</v>
      </c>
      <c r="AW587" s="13" t="s">
        <v>33</v>
      </c>
      <c r="AX587" s="13" t="s">
        <v>72</v>
      </c>
      <c r="AY587" s="244" t="s">
        <v>215</v>
      </c>
    </row>
    <row r="588" s="14" customFormat="1">
      <c r="A588" s="14"/>
      <c r="B588" s="245"/>
      <c r="C588" s="246"/>
      <c r="D588" s="236" t="s">
        <v>226</v>
      </c>
      <c r="E588" s="247" t="s">
        <v>19</v>
      </c>
      <c r="F588" s="248" t="s">
        <v>1531</v>
      </c>
      <c r="G588" s="246"/>
      <c r="H588" s="249">
        <v>4.5449999999999999</v>
      </c>
      <c r="I588" s="250"/>
      <c r="J588" s="246"/>
      <c r="K588" s="246"/>
      <c r="L588" s="251"/>
      <c r="M588" s="252"/>
      <c r="N588" s="253"/>
      <c r="O588" s="253"/>
      <c r="P588" s="253"/>
      <c r="Q588" s="253"/>
      <c r="R588" s="253"/>
      <c r="S588" s="253"/>
      <c r="T588" s="25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5" t="s">
        <v>226</v>
      </c>
      <c r="AU588" s="255" t="s">
        <v>81</v>
      </c>
      <c r="AV588" s="14" t="s">
        <v>81</v>
      </c>
      <c r="AW588" s="14" t="s">
        <v>33</v>
      </c>
      <c r="AX588" s="14" t="s">
        <v>72</v>
      </c>
      <c r="AY588" s="255" t="s">
        <v>215</v>
      </c>
    </row>
    <row r="589" s="15" customFormat="1">
      <c r="A589" s="15"/>
      <c r="B589" s="256"/>
      <c r="C589" s="257"/>
      <c r="D589" s="236" t="s">
        <v>226</v>
      </c>
      <c r="E589" s="258" t="s">
        <v>19</v>
      </c>
      <c r="F589" s="259" t="s">
        <v>233</v>
      </c>
      <c r="G589" s="257"/>
      <c r="H589" s="260">
        <v>4.5449999999999999</v>
      </c>
      <c r="I589" s="261"/>
      <c r="J589" s="257"/>
      <c r="K589" s="257"/>
      <c r="L589" s="262"/>
      <c r="M589" s="263"/>
      <c r="N589" s="264"/>
      <c r="O589" s="264"/>
      <c r="P589" s="264"/>
      <c r="Q589" s="264"/>
      <c r="R589" s="264"/>
      <c r="S589" s="264"/>
      <c r="T589" s="26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66" t="s">
        <v>226</v>
      </c>
      <c r="AU589" s="266" t="s">
        <v>81</v>
      </c>
      <c r="AV589" s="15" t="s">
        <v>223</v>
      </c>
      <c r="AW589" s="15" t="s">
        <v>33</v>
      </c>
      <c r="AX589" s="15" t="s">
        <v>79</v>
      </c>
      <c r="AY589" s="266" t="s">
        <v>215</v>
      </c>
    </row>
    <row r="590" s="2" customFormat="1" ht="44.25" customHeight="1">
      <c r="A590" s="41"/>
      <c r="B590" s="42"/>
      <c r="C590" s="216" t="s">
        <v>526</v>
      </c>
      <c r="D590" s="216" t="s">
        <v>218</v>
      </c>
      <c r="E590" s="217" t="s">
        <v>897</v>
      </c>
      <c r="F590" s="218" t="s">
        <v>384</v>
      </c>
      <c r="G590" s="219" t="s">
        <v>331</v>
      </c>
      <c r="H590" s="220">
        <v>7.2720000000000002</v>
      </c>
      <c r="I590" s="221"/>
      <c r="J590" s="222">
        <f>ROUND(I590*H590,2)</f>
        <v>0</v>
      </c>
      <c r="K590" s="218" t="s">
        <v>222</v>
      </c>
      <c r="L590" s="47"/>
      <c r="M590" s="223" t="s">
        <v>19</v>
      </c>
      <c r="N590" s="224" t="s">
        <v>43</v>
      </c>
      <c r="O590" s="87"/>
      <c r="P590" s="225">
        <f>O590*H590</f>
        <v>0</v>
      </c>
      <c r="Q590" s="225">
        <v>0</v>
      </c>
      <c r="R590" s="225">
        <f>Q590*H590</f>
        <v>0</v>
      </c>
      <c r="S590" s="225">
        <v>0</v>
      </c>
      <c r="T590" s="226">
        <f>S590*H590</f>
        <v>0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27" t="s">
        <v>223</v>
      </c>
      <c r="AT590" s="227" t="s">
        <v>218</v>
      </c>
      <c r="AU590" s="227" t="s">
        <v>81</v>
      </c>
      <c r="AY590" s="20" t="s">
        <v>215</v>
      </c>
      <c r="BE590" s="228">
        <f>IF(N590="základní",J590,0)</f>
        <v>0</v>
      </c>
      <c r="BF590" s="228">
        <f>IF(N590="snížená",J590,0)</f>
        <v>0</v>
      </c>
      <c r="BG590" s="228">
        <f>IF(N590="zákl. přenesená",J590,0)</f>
        <v>0</v>
      </c>
      <c r="BH590" s="228">
        <f>IF(N590="sníž. přenesená",J590,0)</f>
        <v>0</v>
      </c>
      <c r="BI590" s="228">
        <f>IF(N590="nulová",J590,0)</f>
        <v>0</v>
      </c>
      <c r="BJ590" s="20" t="s">
        <v>79</v>
      </c>
      <c r="BK590" s="228">
        <f>ROUND(I590*H590,2)</f>
        <v>0</v>
      </c>
      <c r="BL590" s="20" t="s">
        <v>223</v>
      </c>
      <c r="BM590" s="227" t="s">
        <v>1534</v>
      </c>
    </row>
    <row r="591" s="2" customFormat="1">
      <c r="A591" s="41"/>
      <c r="B591" s="42"/>
      <c r="C591" s="43"/>
      <c r="D591" s="229" t="s">
        <v>224</v>
      </c>
      <c r="E591" s="43"/>
      <c r="F591" s="230" t="s">
        <v>898</v>
      </c>
      <c r="G591" s="43"/>
      <c r="H591" s="43"/>
      <c r="I591" s="231"/>
      <c r="J591" s="43"/>
      <c r="K591" s="43"/>
      <c r="L591" s="47"/>
      <c r="M591" s="232"/>
      <c r="N591" s="233"/>
      <c r="O591" s="87"/>
      <c r="P591" s="87"/>
      <c r="Q591" s="87"/>
      <c r="R591" s="87"/>
      <c r="S591" s="87"/>
      <c r="T591" s="88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T591" s="20" t="s">
        <v>224</v>
      </c>
      <c r="AU591" s="20" t="s">
        <v>81</v>
      </c>
    </row>
    <row r="592" s="13" customFormat="1">
      <c r="A592" s="13"/>
      <c r="B592" s="234"/>
      <c r="C592" s="235"/>
      <c r="D592" s="236" t="s">
        <v>226</v>
      </c>
      <c r="E592" s="237" t="s">
        <v>19</v>
      </c>
      <c r="F592" s="238" t="s">
        <v>1530</v>
      </c>
      <c r="G592" s="235"/>
      <c r="H592" s="237" t="s">
        <v>19</v>
      </c>
      <c r="I592" s="239"/>
      <c r="J592" s="235"/>
      <c r="K592" s="235"/>
      <c r="L592" s="240"/>
      <c r="M592" s="241"/>
      <c r="N592" s="242"/>
      <c r="O592" s="242"/>
      <c r="P592" s="242"/>
      <c r="Q592" s="242"/>
      <c r="R592" s="242"/>
      <c r="S592" s="242"/>
      <c r="T592" s="24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4" t="s">
        <v>226</v>
      </c>
      <c r="AU592" s="244" t="s">
        <v>81</v>
      </c>
      <c r="AV592" s="13" t="s">
        <v>79</v>
      </c>
      <c r="AW592" s="13" t="s">
        <v>33</v>
      </c>
      <c r="AX592" s="13" t="s">
        <v>72</v>
      </c>
      <c r="AY592" s="244" t="s">
        <v>215</v>
      </c>
    </row>
    <row r="593" s="13" customFormat="1">
      <c r="A593" s="13"/>
      <c r="B593" s="234"/>
      <c r="C593" s="235"/>
      <c r="D593" s="236" t="s">
        <v>226</v>
      </c>
      <c r="E593" s="237" t="s">
        <v>19</v>
      </c>
      <c r="F593" s="238" t="s">
        <v>1508</v>
      </c>
      <c r="G593" s="235"/>
      <c r="H593" s="237" t="s">
        <v>19</v>
      </c>
      <c r="I593" s="239"/>
      <c r="J593" s="235"/>
      <c r="K593" s="235"/>
      <c r="L593" s="240"/>
      <c r="M593" s="241"/>
      <c r="N593" s="242"/>
      <c r="O593" s="242"/>
      <c r="P593" s="242"/>
      <c r="Q593" s="242"/>
      <c r="R593" s="242"/>
      <c r="S593" s="242"/>
      <c r="T593" s="24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4" t="s">
        <v>226</v>
      </c>
      <c r="AU593" s="244" t="s">
        <v>81</v>
      </c>
      <c r="AV593" s="13" t="s">
        <v>79</v>
      </c>
      <c r="AW593" s="13" t="s">
        <v>33</v>
      </c>
      <c r="AX593" s="13" t="s">
        <v>72</v>
      </c>
      <c r="AY593" s="244" t="s">
        <v>215</v>
      </c>
    </row>
    <row r="594" s="14" customFormat="1">
      <c r="A594" s="14"/>
      <c r="B594" s="245"/>
      <c r="C594" s="246"/>
      <c r="D594" s="236" t="s">
        <v>226</v>
      </c>
      <c r="E594" s="247" t="s">
        <v>19</v>
      </c>
      <c r="F594" s="248" t="s">
        <v>1535</v>
      </c>
      <c r="G594" s="246"/>
      <c r="H594" s="249">
        <v>7.2720000000000002</v>
      </c>
      <c r="I594" s="250"/>
      <c r="J594" s="246"/>
      <c r="K594" s="246"/>
      <c r="L594" s="251"/>
      <c r="M594" s="252"/>
      <c r="N594" s="253"/>
      <c r="O594" s="253"/>
      <c r="P594" s="253"/>
      <c r="Q594" s="253"/>
      <c r="R594" s="253"/>
      <c r="S594" s="253"/>
      <c r="T594" s="25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5" t="s">
        <v>226</v>
      </c>
      <c r="AU594" s="255" t="s">
        <v>81</v>
      </c>
      <c r="AV594" s="14" t="s">
        <v>81</v>
      </c>
      <c r="AW594" s="14" t="s">
        <v>33</v>
      </c>
      <c r="AX594" s="14" t="s">
        <v>72</v>
      </c>
      <c r="AY594" s="255" t="s">
        <v>215</v>
      </c>
    </row>
    <row r="595" s="15" customFormat="1">
      <c r="A595" s="15"/>
      <c r="B595" s="256"/>
      <c r="C595" s="257"/>
      <c r="D595" s="236" t="s">
        <v>226</v>
      </c>
      <c r="E595" s="258" t="s">
        <v>19</v>
      </c>
      <c r="F595" s="259" t="s">
        <v>233</v>
      </c>
      <c r="G595" s="257"/>
      <c r="H595" s="260">
        <v>7.2720000000000002</v>
      </c>
      <c r="I595" s="261"/>
      <c r="J595" s="257"/>
      <c r="K595" s="257"/>
      <c r="L595" s="262"/>
      <c r="M595" s="263"/>
      <c r="N595" s="264"/>
      <c r="O595" s="264"/>
      <c r="P595" s="264"/>
      <c r="Q595" s="264"/>
      <c r="R595" s="264"/>
      <c r="S595" s="264"/>
      <c r="T595" s="26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T595" s="266" t="s">
        <v>226</v>
      </c>
      <c r="AU595" s="266" t="s">
        <v>81</v>
      </c>
      <c r="AV595" s="15" t="s">
        <v>223</v>
      </c>
      <c r="AW595" s="15" t="s">
        <v>33</v>
      </c>
      <c r="AX595" s="15" t="s">
        <v>79</v>
      </c>
      <c r="AY595" s="266" t="s">
        <v>215</v>
      </c>
    </row>
    <row r="596" s="2" customFormat="1" ht="37.8" customHeight="1">
      <c r="A596" s="41"/>
      <c r="B596" s="42"/>
      <c r="C596" s="216" t="s">
        <v>269</v>
      </c>
      <c r="D596" s="216" t="s">
        <v>218</v>
      </c>
      <c r="E596" s="217" t="s">
        <v>397</v>
      </c>
      <c r="F596" s="218" t="s">
        <v>398</v>
      </c>
      <c r="G596" s="219" t="s">
        <v>221</v>
      </c>
      <c r="H596" s="220">
        <v>6.7839999999999998</v>
      </c>
      <c r="I596" s="221"/>
      <c r="J596" s="222">
        <f>ROUND(I596*H596,2)</f>
        <v>0</v>
      </c>
      <c r="K596" s="218" t="s">
        <v>222</v>
      </c>
      <c r="L596" s="47"/>
      <c r="M596" s="223" t="s">
        <v>19</v>
      </c>
      <c r="N596" s="224" t="s">
        <v>43</v>
      </c>
      <c r="O596" s="87"/>
      <c r="P596" s="225">
        <f>O596*H596</f>
        <v>0</v>
      </c>
      <c r="Q596" s="225">
        <v>0</v>
      </c>
      <c r="R596" s="225">
        <f>Q596*H596</f>
        <v>0</v>
      </c>
      <c r="S596" s="225">
        <v>0</v>
      </c>
      <c r="T596" s="226">
        <f>S596*H596</f>
        <v>0</v>
      </c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R596" s="227" t="s">
        <v>223</v>
      </c>
      <c r="AT596" s="227" t="s">
        <v>218</v>
      </c>
      <c r="AU596" s="227" t="s">
        <v>81</v>
      </c>
      <c r="AY596" s="20" t="s">
        <v>215</v>
      </c>
      <c r="BE596" s="228">
        <f>IF(N596="základní",J596,0)</f>
        <v>0</v>
      </c>
      <c r="BF596" s="228">
        <f>IF(N596="snížená",J596,0)</f>
        <v>0</v>
      </c>
      <c r="BG596" s="228">
        <f>IF(N596="zákl. přenesená",J596,0)</f>
        <v>0</v>
      </c>
      <c r="BH596" s="228">
        <f>IF(N596="sníž. přenesená",J596,0)</f>
        <v>0</v>
      </c>
      <c r="BI596" s="228">
        <f>IF(N596="nulová",J596,0)</f>
        <v>0</v>
      </c>
      <c r="BJ596" s="20" t="s">
        <v>79</v>
      </c>
      <c r="BK596" s="228">
        <f>ROUND(I596*H596,2)</f>
        <v>0</v>
      </c>
      <c r="BL596" s="20" t="s">
        <v>223</v>
      </c>
      <c r="BM596" s="227" t="s">
        <v>1536</v>
      </c>
    </row>
    <row r="597" s="2" customFormat="1">
      <c r="A597" s="41"/>
      <c r="B597" s="42"/>
      <c r="C597" s="43"/>
      <c r="D597" s="229" t="s">
        <v>224</v>
      </c>
      <c r="E597" s="43"/>
      <c r="F597" s="230" t="s">
        <v>399</v>
      </c>
      <c r="G597" s="43"/>
      <c r="H597" s="43"/>
      <c r="I597" s="231"/>
      <c r="J597" s="43"/>
      <c r="K597" s="43"/>
      <c r="L597" s="47"/>
      <c r="M597" s="232"/>
      <c r="N597" s="233"/>
      <c r="O597" s="87"/>
      <c r="P597" s="87"/>
      <c r="Q597" s="87"/>
      <c r="R597" s="87"/>
      <c r="S597" s="87"/>
      <c r="T597" s="88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T597" s="20" t="s">
        <v>224</v>
      </c>
      <c r="AU597" s="20" t="s">
        <v>81</v>
      </c>
    </row>
    <row r="598" s="13" customFormat="1">
      <c r="A598" s="13"/>
      <c r="B598" s="234"/>
      <c r="C598" s="235"/>
      <c r="D598" s="236" t="s">
        <v>226</v>
      </c>
      <c r="E598" s="237" t="s">
        <v>19</v>
      </c>
      <c r="F598" s="238" t="s">
        <v>1530</v>
      </c>
      <c r="G598" s="235"/>
      <c r="H598" s="237" t="s">
        <v>19</v>
      </c>
      <c r="I598" s="239"/>
      <c r="J598" s="235"/>
      <c r="K598" s="235"/>
      <c r="L598" s="240"/>
      <c r="M598" s="241"/>
      <c r="N598" s="242"/>
      <c r="O598" s="242"/>
      <c r="P598" s="242"/>
      <c r="Q598" s="242"/>
      <c r="R598" s="242"/>
      <c r="S598" s="242"/>
      <c r="T598" s="24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4" t="s">
        <v>226</v>
      </c>
      <c r="AU598" s="244" t="s">
        <v>81</v>
      </c>
      <c r="AV598" s="13" t="s">
        <v>79</v>
      </c>
      <c r="AW598" s="13" t="s">
        <v>33</v>
      </c>
      <c r="AX598" s="13" t="s">
        <v>72</v>
      </c>
      <c r="AY598" s="244" t="s">
        <v>215</v>
      </c>
    </row>
    <row r="599" s="13" customFormat="1">
      <c r="A599" s="13"/>
      <c r="B599" s="234"/>
      <c r="C599" s="235"/>
      <c r="D599" s="236" t="s">
        <v>226</v>
      </c>
      <c r="E599" s="237" t="s">
        <v>19</v>
      </c>
      <c r="F599" s="238" t="s">
        <v>1435</v>
      </c>
      <c r="G599" s="235"/>
      <c r="H599" s="237" t="s">
        <v>19</v>
      </c>
      <c r="I599" s="239"/>
      <c r="J599" s="235"/>
      <c r="K599" s="235"/>
      <c r="L599" s="240"/>
      <c r="M599" s="241"/>
      <c r="N599" s="242"/>
      <c r="O599" s="242"/>
      <c r="P599" s="242"/>
      <c r="Q599" s="242"/>
      <c r="R599" s="242"/>
      <c r="S599" s="242"/>
      <c r="T599" s="24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4" t="s">
        <v>226</v>
      </c>
      <c r="AU599" s="244" t="s">
        <v>81</v>
      </c>
      <c r="AV599" s="13" t="s">
        <v>79</v>
      </c>
      <c r="AW599" s="13" t="s">
        <v>33</v>
      </c>
      <c r="AX599" s="13" t="s">
        <v>72</v>
      </c>
      <c r="AY599" s="244" t="s">
        <v>215</v>
      </c>
    </row>
    <row r="600" s="14" customFormat="1">
      <c r="A600" s="14"/>
      <c r="B600" s="245"/>
      <c r="C600" s="246"/>
      <c r="D600" s="236" t="s">
        <v>226</v>
      </c>
      <c r="E600" s="247" t="s">
        <v>19</v>
      </c>
      <c r="F600" s="248" t="s">
        <v>1537</v>
      </c>
      <c r="G600" s="246"/>
      <c r="H600" s="249">
        <v>6.7839999999999998</v>
      </c>
      <c r="I600" s="250"/>
      <c r="J600" s="246"/>
      <c r="K600" s="246"/>
      <c r="L600" s="251"/>
      <c r="M600" s="252"/>
      <c r="N600" s="253"/>
      <c r="O600" s="253"/>
      <c r="P600" s="253"/>
      <c r="Q600" s="253"/>
      <c r="R600" s="253"/>
      <c r="S600" s="253"/>
      <c r="T600" s="25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5" t="s">
        <v>226</v>
      </c>
      <c r="AU600" s="255" t="s">
        <v>81</v>
      </c>
      <c r="AV600" s="14" t="s">
        <v>81</v>
      </c>
      <c r="AW600" s="14" t="s">
        <v>33</v>
      </c>
      <c r="AX600" s="14" t="s">
        <v>72</v>
      </c>
      <c r="AY600" s="255" t="s">
        <v>215</v>
      </c>
    </row>
    <row r="601" s="15" customFormat="1">
      <c r="A601" s="15"/>
      <c r="B601" s="256"/>
      <c r="C601" s="257"/>
      <c r="D601" s="236" t="s">
        <v>226</v>
      </c>
      <c r="E601" s="258" t="s">
        <v>19</v>
      </c>
      <c r="F601" s="259" t="s">
        <v>233</v>
      </c>
      <c r="G601" s="257"/>
      <c r="H601" s="260">
        <v>6.7839999999999998</v>
      </c>
      <c r="I601" s="261"/>
      <c r="J601" s="257"/>
      <c r="K601" s="257"/>
      <c r="L601" s="262"/>
      <c r="M601" s="263"/>
      <c r="N601" s="264"/>
      <c r="O601" s="264"/>
      <c r="P601" s="264"/>
      <c r="Q601" s="264"/>
      <c r="R601" s="264"/>
      <c r="S601" s="264"/>
      <c r="T601" s="26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66" t="s">
        <v>226</v>
      </c>
      <c r="AU601" s="266" t="s">
        <v>81</v>
      </c>
      <c r="AV601" s="15" t="s">
        <v>223</v>
      </c>
      <c r="AW601" s="15" t="s">
        <v>33</v>
      </c>
      <c r="AX601" s="15" t="s">
        <v>79</v>
      </c>
      <c r="AY601" s="266" t="s">
        <v>215</v>
      </c>
    </row>
    <row r="602" s="2" customFormat="1" ht="24.15" customHeight="1">
      <c r="A602" s="41"/>
      <c r="B602" s="42"/>
      <c r="C602" s="216" t="s">
        <v>529</v>
      </c>
      <c r="D602" s="216" t="s">
        <v>218</v>
      </c>
      <c r="E602" s="217" t="s">
        <v>1437</v>
      </c>
      <c r="F602" s="218" t="s">
        <v>1438</v>
      </c>
      <c r="G602" s="219" t="s">
        <v>278</v>
      </c>
      <c r="H602" s="220">
        <v>0.47499999999999998</v>
      </c>
      <c r="I602" s="221"/>
      <c r="J602" s="222">
        <f>ROUND(I602*H602,2)</f>
        <v>0</v>
      </c>
      <c r="K602" s="218" t="s">
        <v>222</v>
      </c>
      <c r="L602" s="47"/>
      <c r="M602" s="223" t="s">
        <v>19</v>
      </c>
      <c r="N602" s="224" t="s">
        <v>43</v>
      </c>
      <c r="O602" s="87"/>
      <c r="P602" s="225">
        <f>O602*H602</f>
        <v>0</v>
      </c>
      <c r="Q602" s="225">
        <v>1.98</v>
      </c>
      <c r="R602" s="225">
        <f>Q602*H602</f>
        <v>0.9405</v>
      </c>
      <c r="S602" s="225">
        <v>0</v>
      </c>
      <c r="T602" s="226">
        <f>S602*H602</f>
        <v>0</v>
      </c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R602" s="227" t="s">
        <v>223</v>
      </c>
      <c r="AT602" s="227" t="s">
        <v>218</v>
      </c>
      <c r="AU602" s="227" t="s">
        <v>81</v>
      </c>
      <c r="AY602" s="20" t="s">
        <v>215</v>
      </c>
      <c r="BE602" s="228">
        <f>IF(N602="základní",J602,0)</f>
        <v>0</v>
      </c>
      <c r="BF602" s="228">
        <f>IF(N602="snížená",J602,0)</f>
        <v>0</v>
      </c>
      <c r="BG602" s="228">
        <f>IF(N602="zákl. přenesená",J602,0)</f>
        <v>0</v>
      </c>
      <c r="BH602" s="228">
        <f>IF(N602="sníž. přenesená",J602,0)</f>
        <v>0</v>
      </c>
      <c r="BI602" s="228">
        <f>IF(N602="nulová",J602,0)</f>
        <v>0</v>
      </c>
      <c r="BJ602" s="20" t="s">
        <v>79</v>
      </c>
      <c r="BK602" s="228">
        <f>ROUND(I602*H602,2)</f>
        <v>0</v>
      </c>
      <c r="BL602" s="20" t="s">
        <v>223</v>
      </c>
      <c r="BM602" s="227" t="s">
        <v>1538</v>
      </c>
    </row>
    <row r="603" s="2" customFormat="1">
      <c r="A603" s="41"/>
      <c r="B603" s="42"/>
      <c r="C603" s="43"/>
      <c r="D603" s="229" t="s">
        <v>224</v>
      </c>
      <c r="E603" s="43"/>
      <c r="F603" s="230" t="s">
        <v>1439</v>
      </c>
      <c r="G603" s="43"/>
      <c r="H603" s="43"/>
      <c r="I603" s="231"/>
      <c r="J603" s="43"/>
      <c r="K603" s="43"/>
      <c r="L603" s="47"/>
      <c r="M603" s="232"/>
      <c r="N603" s="233"/>
      <c r="O603" s="87"/>
      <c r="P603" s="87"/>
      <c r="Q603" s="87"/>
      <c r="R603" s="87"/>
      <c r="S603" s="87"/>
      <c r="T603" s="88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T603" s="20" t="s">
        <v>224</v>
      </c>
      <c r="AU603" s="20" t="s">
        <v>81</v>
      </c>
    </row>
    <row r="604" s="13" customFormat="1">
      <c r="A604" s="13"/>
      <c r="B604" s="234"/>
      <c r="C604" s="235"/>
      <c r="D604" s="236" t="s">
        <v>226</v>
      </c>
      <c r="E604" s="237" t="s">
        <v>19</v>
      </c>
      <c r="F604" s="238" t="s">
        <v>1530</v>
      </c>
      <c r="G604" s="235"/>
      <c r="H604" s="237" t="s">
        <v>19</v>
      </c>
      <c r="I604" s="239"/>
      <c r="J604" s="235"/>
      <c r="K604" s="235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226</v>
      </c>
      <c r="AU604" s="244" t="s">
        <v>81</v>
      </c>
      <c r="AV604" s="13" t="s">
        <v>79</v>
      </c>
      <c r="AW604" s="13" t="s">
        <v>33</v>
      </c>
      <c r="AX604" s="13" t="s">
        <v>72</v>
      </c>
      <c r="AY604" s="244" t="s">
        <v>215</v>
      </c>
    </row>
    <row r="605" s="13" customFormat="1">
      <c r="A605" s="13"/>
      <c r="B605" s="234"/>
      <c r="C605" s="235"/>
      <c r="D605" s="236" t="s">
        <v>226</v>
      </c>
      <c r="E605" s="237" t="s">
        <v>19</v>
      </c>
      <c r="F605" s="238" t="s">
        <v>1539</v>
      </c>
      <c r="G605" s="235"/>
      <c r="H605" s="237" t="s">
        <v>19</v>
      </c>
      <c r="I605" s="239"/>
      <c r="J605" s="235"/>
      <c r="K605" s="235"/>
      <c r="L605" s="240"/>
      <c r="M605" s="241"/>
      <c r="N605" s="242"/>
      <c r="O605" s="242"/>
      <c r="P605" s="242"/>
      <c r="Q605" s="242"/>
      <c r="R605" s="242"/>
      <c r="S605" s="242"/>
      <c r="T605" s="24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4" t="s">
        <v>226</v>
      </c>
      <c r="AU605" s="244" t="s">
        <v>81</v>
      </c>
      <c r="AV605" s="13" t="s">
        <v>79</v>
      </c>
      <c r="AW605" s="13" t="s">
        <v>33</v>
      </c>
      <c r="AX605" s="13" t="s">
        <v>72</v>
      </c>
      <c r="AY605" s="244" t="s">
        <v>215</v>
      </c>
    </row>
    <row r="606" s="14" customFormat="1">
      <c r="A606" s="14"/>
      <c r="B606" s="245"/>
      <c r="C606" s="246"/>
      <c r="D606" s="236" t="s">
        <v>226</v>
      </c>
      <c r="E606" s="247" t="s">
        <v>19</v>
      </c>
      <c r="F606" s="248" t="s">
        <v>1540</v>
      </c>
      <c r="G606" s="246"/>
      <c r="H606" s="249">
        <v>0.47499999999999998</v>
      </c>
      <c r="I606" s="250"/>
      <c r="J606" s="246"/>
      <c r="K606" s="246"/>
      <c r="L606" s="251"/>
      <c r="M606" s="252"/>
      <c r="N606" s="253"/>
      <c r="O606" s="253"/>
      <c r="P606" s="253"/>
      <c r="Q606" s="253"/>
      <c r="R606" s="253"/>
      <c r="S606" s="253"/>
      <c r="T606" s="25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5" t="s">
        <v>226</v>
      </c>
      <c r="AU606" s="255" t="s">
        <v>81</v>
      </c>
      <c r="AV606" s="14" t="s">
        <v>81</v>
      </c>
      <c r="AW606" s="14" t="s">
        <v>33</v>
      </c>
      <c r="AX606" s="14" t="s">
        <v>72</v>
      </c>
      <c r="AY606" s="255" t="s">
        <v>215</v>
      </c>
    </row>
    <row r="607" s="15" customFormat="1">
      <c r="A607" s="15"/>
      <c r="B607" s="256"/>
      <c r="C607" s="257"/>
      <c r="D607" s="236" t="s">
        <v>226</v>
      </c>
      <c r="E607" s="258" t="s">
        <v>19</v>
      </c>
      <c r="F607" s="259" t="s">
        <v>233</v>
      </c>
      <c r="G607" s="257"/>
      <c r="H607" s="260">
        <v>0.47499999999999998</v>
      </c>
      <c r="I607" s="261"/>
      <c r="J607" s="257"/>
      <c r="K607" s="257"/>
      <c r="L607" s="262"/>
      <c r="M607" s="263"/>
      <c r="N607" s="264"/>
      <c r="O607" s="264"/>
      <c r="P607" s="264"/>
      <c r="Q607" s="264"/>
      <c r="R607" s="264"/>
      <c r="S607" s="264"/>
      <c r="T607" s="26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66" t="s">
        <v>226</v>
      </c>
      <c r="AU607" s="266" t="s">
        <v>81</v>
      </c>
      <c r="AV607" s="15" t="s">
        <v>223</v>
      </c>
      <c r="AW607" s="15" t="s">
        <v>33</v>
      </c>
      <c r="AX607" s="15" t="s">
        <v>79</v>
      </c>
      <c r="AY607" s="266" t="s">
        <v>215</v>
      </c>
    </row>
    <row r="608" s="2" customFormat="1" ht="24.15" customHeight="1">
      <c r="A608" s="41"/>
      <c r="B608" s="42"/>
      <c r="C608" s="216" t="s">
        <v>1541</v>
      </c>
      <c r="D608" s="216" t="s">
        <v>218</v>
      </c>
      <c r="E608" s="217" t="s">
        <v>1514</v>
      </c>
      <c r="F608" s="218" t="s">
        <v>1515</v>
      </c>
      <c r="G608" s="219" t="s">
        <v>278</v>
      </c>
      <c r="H608" s="220">
        <v>4.0700000000000003</v>
      </c>
      <c r="I608" s="221"/>
      <c r="J608" s="222">
        <f>ROUND(I608*H608,2)</f>
        <v>0</v>
      </c>
      <c r="K608" s="218" t="s">
        <v>222</v>
      </c>
      <c r="L608" s="47"/>
      <c r="M608" s="223" t="s">
        <v>19</v>
      </c>
      <c r="N608" s="224" t="s">
        <v>43</v>
      </c>
      <c r="O608" s="87"/>
      <c r="P608" s="225">
        <f>O608*H608</f>
        <v>0</v>
      </c>
      <c r="Q608" s="225">
        <v>2.3010199999999998</v>
      </c>
      <c r="R608" s="225">
        <f>Q608*H608</f>
        <v>9.3651514000000002</v>
      </c>
      <c r="S608" s="225">
        <v>0</v>
      </c>
      <c r="T608" s="226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27" t="s">
        <v>223</v>
      </c>
      <c r="AT608" s="227" t="s">
        <v>218</v>
      </c>
      <c r="AU608" s="227" t="s">
        <v>81</v>
      </c>
      <c r="AY608" s="20" t="s">
        <v>215</v>
      </c>
      <c r="BE608" s="228">
        <f>IF(N608="základní",J608,0)</f>
        <v>0</v>
      </c>
      <c r="BF608" s="228">
        <f>IF(N608="snížená",J608,0)</f>
        <v>0</v>
      </c>
      <c r="BG608" s="228">
        <f>IF(N608="zákl. přenesená",J608,0)</f>
        <v>0</v>
      </c>
      <c r="BH608" s="228">
        <f>IF(N608="sníž. přenesená",J608,0)</f>
        <v>0</v>
      </c>
      <c r="BI608" s="228">
        <f>IF(N608="nulová",J608,0)</f>
        <v>0</v>
      </c>
      <c r="BJ608" s="20" t="s">
        <v>79</v>
      </c>
      <c r="BK608" s="228">
        <f>ROUND(I608*H608,2)</f>
        <v>0</v>
      </c>
      <c r="BL608" s="20" t="s">
        <v>223</v>
      </c>
      <c r="BM608" s="227" t="s">
        <v>1542</v>
      </c>
    </row>
    <row r="609" s="2" customFormat="1">
      <c r="A609" s="41"/>
      <c r="B609" s="42"/>
      <c r="C609" s="43"/>
      <c r="D609" s="229" t="s">
        <v>224</v>
      </c>
      <c r="E609" s="43"/>
      <c r="F609" s="230" t="s">
        <v>1516</v>
      </c>
      <c r="G609" s="43"/>
      <c r="H609" s="43"/>
      <c r="I609" s="231"/>
      <c r="J609" s="43"/>
      <c r="K609" s="43"/>
      <c r="L609" s="47"/>
      <c r="M609" s="232"/>
      <c r="N609" s="233"/>
      <c r="O609" s="87"/>
      <c r="P609" s="87"/>
      <c r="Q609" s="87"/>
      <c r="R609" s="87"/>
      <c r="S609" s="87"/>
      <c r="T609" s="88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T609" s="20" t="s">
        <v>224</v>
      </c>
      <c r="AU609" s="20" t="s">
        <v>81</v>
      </c>
    </row>
    <row r="610" s="13" customFormat="1">
      <c r="A610" s="13"/>
      <c r="B610" s="234"/>
      <c r="C610" s="235"/>
      <c r="D610" s="236" t="s">
        <v>226</v>
      </c>
      <c r="E610" s="237" t="s">
        <v>19</v>
      </c>
      <c r="F610" s="238" t="s">
        <v>1530</v>
      </c>
      <c r="G610" s="235"/>
      <c r="H610" s="237" t="s">
        <v>19</v>
      </c>
      <c r="I610" s="239"/>
      <c r="J610" s="235"/>
      <c r="K610" s="235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226</v>
      </c>
      <c r="AU610" s="244" t="s">
        <v>81</v>
      </c>
      <c r="AV610" s="13" t="s">
        <v>79</v>
      </c>
      <c r="AW610" s="13" t="s">
        <v>33</v>
      </c>
      <c r="AX610" s="13" t="s">
        <v>72</v>
      </c>
      <c r="AY610" s="244" t="s">
        <v>215</v>
      </c>
    </row>
    <row r="611" s="13" customFormat="1">
      <c r="A611" s="13"/>
      <c r="B611" s="234"/>
      <c r="C611" s="235"/>
      <c r="D611" s="236" t="s">
        <v>226</v>
      </c>
      <c r="E611" s="237" t="s">
        <v>19</v>
      </c>
      <c r="F611" s="238" t="s">
        <v>1543</v>
      </c>
      <c r="G611" s="235"/>
      <c r="H611" s="237" t="s">
        <v>19</v>
      </c>
      <c r="I611" s="239"/>
      <c r="J611" s="235"/>
      <c r="K611" s="235"/>
      <c r="L611" s="240"/>
      <c r="M611" s="241"/>
      <c r="N611" s="242"/>
      <c r="O611" s="242"/>
      <c r="P611" s="242"/>
      <c r="Q611" s="242"/>
      <c r="R611" s="242"/>
      <c r="S611" s="242"/>
      <c r="T611" s="24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4" t="s">
        <v>226</v>
      </c>
      <c r="AU611" s="244" t="s">
        <v>81</v>
      </c>
      <c r="AV611" s="13" t="s">
        <v>79</v>
      </c>
      <c r="AW611" s="13" t="s">
        <v>33</v>
      </c>
      <c r="AX611" s="13" t="s">
        <v>72</v>
      </c>
      <c r="AY611" s="244" t="s">
        <v>215</v>
      </c>
    </row>
    <row r="612" s="14" customFormat="1">
      <c r="A612" s="14"/>
      <c r="B612" s="245"/>
      <c r="C612" s="246"/>
      <c r="D612" s="236" t="s">
        <v>226</v>
      </c>
      <c r="E612" s="247" t="s">
        <v>19</v>
      </c>
      <c r="F612" s="248" t="s">
        <v>1544</v>
      </c>
      <c r="G612" s="246"/>
      <c r="H612" s="249">
        <v>4.0700000000000003</v>
      </c>
      <c r="I612" s="250"/>
      <c r="J612" s="246"/>
      <c r="K612" s="246"/>
      <c r="L612" s="251"/>
      <c r="M612" s="252"/>
      <c r="N612" s="253"/>
      <c r="O612" s="253"/>
      <c r="P612" s="253"/>
      <c r="Q612" s="253"/>
      <c r="R612" s="253"/>
      <c r="S612" s="253"/>
      <c r="T612" s="25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5" t="s">
        <v>226</v>
      </c>
      <c r="AU612" s="255" t="s">
        <v>81</v>
      </c>
      <c r="AV612" s="14" t="s">
        <v>81</v>
      </c>
      <c r="AW612" s="14" t="s">
        <v>33</v>
      </c>
      <c r="AX612" s="14" t="s">
        <v>72</v>
      </c>
      <c r="AY612" s="255" t="s">
        <v>215</v>
      </c>
    </row>
    <row r="613" s="15" customFormat="1">
      <c r="A613" s="15"/>
      <c r="B613" s="256"/>
      <c r="C613" s="257"/>
      <c r="D613" s="236" t="s">
        <v>226</v>
      </c>
      <c r="E613" s="258" t="s">
        <v>19</v>
      </c>
      <c r="F613" s="259" t="s">
        <v>233</v>
      </c>
      <c r="G613" s="257"/>
      <c r="H613" s="260">
        <v>4.0700000000000003</v>
      </c>
      <c r="I613" s="261"/>
      <c r="J613" s="257"/>
      <c r="K613" s="257"/>
      <c r="L613" s="262"/>
      <c r="M613" s="263"/>
      <c r="N613" s="264"/>
      <c r="O613" s="264"/>
      <c r="P613" s="264"/>
      <c r="Q613" s="264"/>
      <c r="R613" s="264"/>
      <c r="S613" s="264"/>
      <c r="T613" s="26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66" t="s">
        <v>226</v>
      </c>
      <c r="AU613" s="266" t="s">
        <v>81</v>
      </c>
      <c r="AV613" s="15" t="s">
        <v>223</v>
      </c>
      <c r="AW613" s="15" t="s">
        <v>33</v>
      </c>
      <c r="AX613" s="15" t="s">
        <v>79</v>
      </c>
      <c r="AY613" s="266" t="s">
        <v>215</v>
      </c>
    </row>
    <row r="614" s="2" customFormat="1" ht="16.5" customHeight="1">
      <c r="A614" s="41"/>
      <c r="B614" s="42"/>
      <c r="C614" s="216" t="s">
        <v>271</v>
      </c>
      <c r="D614" s="216" t="s">
        <v>218</v>
      </c>
      <c r="E614" s="217" t="s">
        <v>1519</v>
      </c>
      <c r="F614" s="218" t="s">
        <v>1520</v>
      </c>
      <c r="G614" s="219" t="s">
        <v>221</v>
      </c>
      <c r="H614" s="220">
        <v>11.616</v>
      </c>
      <c r="I614" s="221"/>
      <c r="J614" s="222">
        <f>ROUND(I614*H614,2)</f>
        <v>0</v>
      </c>
      <c r="K614" s="218" t="s">
        <v>222</v>
      </c>
      <c r="L614" s="47"/>
      <c r="M614" s="223" t="s">
        <v>19</v>
      </c>
      <c r="N614" s="224" t="s">
        <v>43</v>
      </c>
      <c r="O614" s="87"/>
      <c r="P614" s="225">
        <f>O614*H614</f>
        <v>0</v>
      </c>
      <c r="Q614" s="225">
        <v>0.0026900000000000001</v>
      </c>
      <c r="R614" s="225">
        <f>Q614*H614</f>
        <v>0.03124704</v>
      </c>
      <c r="S614" s="225">
        <v>0</v>
      </c>
      <c r="T614" s="226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227" t="s">
        <v>223</v>
      </c>
      <c r="AT614" s="227" t="s">
        <v>218</v>
      </c>
      <c r="AU614" s="227" t="s">
        <v>81</v>
      </c>
      <c r="AY614" s="20" t="s">
        <v>215</v>
      </c>
      <c r="BE614" s="228">
        <f>IF(N614="základní",J614,0)</f>
        <v>0</v>
      </c>
      <c r="BF614" s="228">
        <f>IF(N614="snížená",J614,0)</f>
        <v>0</v>
      </c>
      <c r="BG614" s="228">
        <f>IF(N614="zákl. přenesená",J614,0)</f>
        <v>0</v>
      </c>
      <c r="BH614" s="228">
        <f>IF(N614="sníž. přenesená",J614,0)</f>
        <v>0</v>
      </c>
      <c r="BI614" s="228">
        <f>IF(N614="nulová",J614,0)</f>
        <v>0</v>
      </c>
      <c r="BJ614" s="20" t="s">
        <v>79</v>
      </c>
      <c r="BK614" s="228">
        <f>ROUND(I614*H614,2)</f>
        <v>0</v>
      </c>
      <c r="BL614" s="20" t="s">
        <v>223</v>
      </c>
      <c r="BM614" s="227" t="s">
        <v>1545</v>
      </c>
    </row>
    <row r="615" s="2" customFormat="1">
      <c r="A615" s="41"/>
      <c r="B615" s="42"/>
      <c r="C615" s="43"/>
      <c r="D615" s="229" t="s">
        <v>224</v>
      </c>
      <c r="E615" s="43"/>
      <c r="F615" s="230" t="s">
        <v>1521</v>
      </c>
      <c r="G615" s="43"/>
      <c r="H615" s="43"/>
      <c r="I615" s="231"/>
      <c r="J615" s="43"/>
      <c r="K615" s="43"/>
      <c r="L615" s="47"/>
      <c r="M615" s="232"/>
      <c r="N615" s="233"/>
      <c r="O615" s="87"/>
      <c r="P615" s="87"/>
      <c r="Q615" s="87"/>
      <c r="R615" s="87"/>
      <c r="S615" s="87"/>
      <c r="T615" s="88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0" t="s">
        <v>224</v>
      </c>
      <c r="AU615" s="20" t="s">
        <v>81</v>
      </c>
    </row>
    <row r="616" s="13" customFormat="1">
      <c r="A616" s="13"/>
      <c r="B616" s="234"/>
      <c r="C616" s="235"/>
      <c r="D616" s="236" t="s">
        <v>226</v>
      </c>
      <c r="E616" s="237" t="s">
        <v>19</v>
      </c>
      <c r="F616" s="238" t="s">
        <v>1507</v>
      </c>
      <c r="G616" s="235"/>
      <c r="H616" s="237" t="s">
        <v>19</v>
      </c>
      <c r="I616" s="239"/>
      <c r="J616" s="235"/>
      <c r="K616" s="235"/>
      <c r="L616" s="240"/>
      <c r="M616" s="241"/>
      <c r="N616" s="242"/>
      <c r="O616" s="242"/>
      <c r="P616" s="242"/>
      <c r="Q616" s="242"/>
      <c r="R616" s="242"/>
      <c r="S616" s="242"/>
      <c r="T616" s="24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4" t="s">
        <v>226</v>
      </c>
      <c r="AU616" s="244" t="s">
        <v>81</v>
      </c>
      <c r="AV616" s="13" t="s">
        <v>79</v>
      </c>
      <c r="AW616" s="13" t="s">
        <v>33</v>
      </c>
      <c r="AX616" s="13" t="s">
        <v>72</v>
      </c>
      <c r="AY616" s="244" t="s">
        <v>215</v>
      </c>
    </row>
    <row r="617" s="13" customFormat="1">
      <c r="A617" s="13"/>
      <c r="B617" s="234"/>
      <c r="C617" s="235"/>
      <c r="D617" s="236" t="s">
        <v>226</v>
      </c>
      <c r="E617" s="237" t="s">
        <v>19</v>
      </c>
      <c r="F617" s="238" t="s">
        <v>1522</v>
      </c>
      <c r="G617" s="235"/>
      <c r="H617" s="237" t="s">
        <v>19</v>
      </c>
      <c r="I617" s="239"/>
      <c r="J617" s="235"/>
      <c r="K617" s="235"/>
      <c r="L617" s="240"/>
      <c r="M617" s="241"/>
      <c r="N617" s="242"/>
      <c r="O617" s="242"/>
      <c r="P617" s="242"/>
      <c r="Q617" s="242"/>
      <c r="R617" s="242"/>
      <c r="S617" s="242"/>
      <c r="T617" s="24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4" t="s">
        <v>226</v>
      </c>
      <c r="AU617" s="244" t="s">
        <v>81</v>
      </c>
      <c r="AV617" s="13" t="s">
        <v>79</v>
      </c>
      <c r="AW617" s="13" t="s">
        <v>33</v>
      </c>
      <c r="AX617" s="13" t="s">
        <v>72</v>
      </c>
      <c r="AY617" s="244" t="s">
        <v>215</v>
      </c>
    </row>
    <row r="618" s="14" customFormat="1">
      <c r="A618" s="14"/>
      <c r="B618" s="245"/>
      <c r="C618" s="246"/>
      <c r="D618" s="236" t="s">
        <v>226</v>
      </c>
      <c r="E618" s="247" t="s">
        <v>19</v>
      </c>
      <c r="F618" s="248" t="s">
        <v>1546</v>
      </c>
      <c r="G618" s="246"/>
      <c r="H618" s="249">
        <v>11.616</v>
      </c>
      <c r="I618" s="250"/>
      <c r="J618" s="246"/>
      <c r="K618" s="246"/>
      <c r="L618" s="251"/>
      <c r="M618" s="252"/>
      <c r="N618" s="253"/>
      <c r="O618" s="253"/>
      <c r="P618" s="253"/>
      <c r="Q618" s="253"/>
      <c r="R618" s="253"/>
      <c r="S618" s="253"/>
      <c r="T618" s="25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5" t="s">
        <v>226</v>
      </c>
      <c r="AU618" s="255" t="s">
        <v>81</v>
      </c>
      <c r="AV618" s="14" t="s">
        <v>81</v>
      </c>
      <c r="AW618" s="14" t="s">
        <v>33</v>
      </c>
      <c r="AX618" s="14" t="s">
        <v>72</v>
      </c>
      <c r="AY618" s="255" t="s">
        <v>215</v>
      </c>
    </row>
    <row r="619" s="15" customFormat="1">
      <c r="A619" s="15"/>
      <c r="B619" s="256"/>
      <c r="C619" s="257"/>
      <c r="D619" s="236" t="s">
        <v>226</v>
      </c>
      <c r="E619" s="258" t="s">
        <v>19</v>
      </c>
      <c r="F619" s="259" t="s">
        <v>233</v>
      </c>
      <c r="G619" s="257"/>
      <c r="H619" s="260">
        <v>11.616</v>
      </c>
      <c r="I619" s="261"/>
      <c r="J619" s="257"/>
      <c r="K619" s="257"/>
      <c r="L619" s="262"/>
      <c r="M619" s="263"/>
      <c r="N619" s="264"/>
      <c r="O619" s="264"/>
      <c r="P619" s="264"/>
      <c r="Q619" s="264"/>
      <c r="R619" s="264"/>
      <c r="S619" s="264"/>
      <c r="T619" s="26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66" t="s">
        <v>226</v>
      </c>
      <c r="AU619" s="266" t="s">
        <v>81</v>
      </c>
      <c r="AV619" s="15" t="s">
        <v>223</v>
      </c>
      <c r="AW619" s="15" t="s">
        <v>33</v>
      </c>
      <c r="AX619" s="15" t="s">
        <v>79</v>
      </c>
      <c r="AY619" s="266" t="s">
        <v>215</v>
      </c>
    </row>
    <row r="620" s="2" customFormat="1" ht="16.5" customHeight="1">
      <c r="A620" s="41"/>
      <c r="B620" s="42"/>
      <c r="C620" s="216" t="s">
        <v>1547</v>
      </c>
      <c r="D620" s="216" t="s">
        <v>218</v>
      </c>
      <c r="E620" s="217" t="s">
        <v>1524</v>
      </c>
      <c r="F620" s="218" t="s">
        <v>1525</v>
      </c>
      <c r="G620" s="219" t="s">
        <v>221</v>
      </c>
      <c r="H620" s="220">
        <v>11.616</v>
      </c>
      <c r="I620" s="221"/>
      <c r="J620" s="222">
        <f>ROUND(I620*H620,2)</f>
        <v>0</v>
      </c>
      <c r="K620" s="218" t="s">
        <v>222</v>
      </c>
      <c r="L620" s="47"/>
      <c r="M620" s="223" t="s">
        <v>19</v>
      </c>
      <c r="N620" s="224" t="s">
        <v>43</v>
      </c>
      <c r="O620" s="87"/>
      <c r="P620" s="225">
        <f>O620*H620</f>
        <v>0</v>
      </c>
      <c r="Q620" s="225">
        <v>0</v>
      </c>
      <c r="R620" s="225">
        <f>Q620*H620</f>
        <v>0</v>
      </c>
      <c r="S620" s="225">
        <v>0</v>
      </c>
      <c r="T620" s="226">
        <f>S620*H620</f>
        <v>0</v>
      </c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R620" s="227" t="s">
        <v>223</v>
      </c>
      <c r="AT620" s="227" t="s">
        <v>218</v>
      </c>
      <c r="AU620" s="227" t="s">
        <v>81</v>
      </c>
      <c r="AY620" s="20" t="s">
        <v>215</v>
      </c>
      <c r="BE620" s="228">
        <f>IF(N620="základní",J620,0)</f>
        <v>0</v>
      </c>
      <c r="BF620" s="228">
        <f>IF(N620="snížená",J620,0)</f>
        <v>0</v>
      </c>
      <c r="BG620" s="228">
        <f>IF(N620="zákl. přenesená",J620,0)</f>
        <v>0</v>
      </c>
      <c r="BH620" s="228">
        <f>IF(N620="sníž. přenesená",J620,0)</f>
        <v>0</v>
      </c>
      <c r="BI620" s="228">
        <f>IF(N620="nulová",J620,0)</f>
        <v>0</v>
      </c>
      <c r="BJ620" s="20" t="s">
        <v>79</v>
      </c>
      <c r="BK620" s="228">
        <f>ROUND(I620*H620,2)</f>
        <v>0</v>
      </c>
      <c r="BL620" s="20" t="s">
        <v>223</v>
      </c>
      <c r="BM620" s="227" t="s">
        <v>1548</v>
      </c>
    </row>
    <row r="621" s="2" customFormat="1">
      <c r="A621" s="41"/>
      <c r="B621" s="42"/>
      <c r="C621" s="43"/>
      <c r="D621" s="229" t="s">
        <v>224</v>
      </c>
      <c r="E621" s="43"/>
      <c r="F621" s="230" t="s">
        <v>1526</v>
      </c>
      <c r="G621" s="43"/>
      <c r="H621" s="43"/>
      <c r="I621" s="231"/>
      <c r="J621" s="43"/>
      <c r="K621" s="43"/>
      <c r="L621" s="47"/>
      <c r="M621" s="232"/>
      <c r="N621" s="233"/>
      <c r="O621" s="87"/>
      <c r="P621" s="87"/>
      <c r="Q621" s="87"/>
      <c r="R621" s="87"/>
      <c r="S621" s="87"/>
      <c r="T621" s="88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T621" s="20" t="s">
        <v>224</v>
      </c>
      <c r="AU621" s="20" t="s">
        <v>81</v>
      </c>
    </row>
    <row r="622" s="13" customFormat="1">
      <c r="A622" s="13"/>
      <c r="B622" s="234"/>
      <c r="C622" s="235"/>
      <c r="D622" s="236" t="s">
        <v>226</v>
      </c>
      <c r="E622" s="237" t="s">
        <v>19</v>
      </c>
      <c r="F622" s="238" t="s">
        <v>1507</v>
      </c>
      <c r="G622" s="235"/>
      <c r="H622" s="237" t="s">
        <v>19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226</v>
      </c>
      <c r="AU622" s="244" t="s">
        <v>81</v>
      </c>
      <c r="AV622" s="13" t="s">
        <v>79</v>
      </c>
      <c r="AW622" s="13" t="s">
        <v>33</v>
      </c>
      <c r="AX622" s="13" t="s">
        <v>72</v>
      </c>
      <c r="AY622" s="244" t="s">
        <v>215</v>
      </c>
    </row>
    <row r="623" s="13" customFormat="1">
      <c r="A623" s="13"/>
      <c r="B623" s="234"/>
      <c r="C623" s="235"/>
      <c r="D623" s="236" t="s">
        <v>226</v>
      </c>
      <c r="E623" s="237" t="s">
        <v>19</v>
      </c>
      <c r="F623" s="238" t="s">
        <v>1522</v>
      </c>
      <c r="G623" s="235"/>
      <c r="H623" s="237" t="s">
        <v>19</v>
      </c>
      <c r="I623" s="239"/>
      <c r="J623" s="235"/>
      <c r="K623" s="235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226</v>
      </c>
      <c r="AU623" s="244" t="s">
        <v>81</v>
      </c>
      <c r="AV623" s="13" t="s">
        <v>79</v>
      </c>
      <c r="AW623" s="13" t="s">
        <v>33</v>
      </c>
      <c r="AX623" s="13" t="s">
        <v>72</v>
      </c>
      <c r="AY623" s="244" t="s">
        <v>215</v>
      </c>
    </row>
    <row r="624" s="14" customFormat="1">
      <c r="A624" s="14"/>
      <c r="B624" s="245"/>
      <c r="C624" s="246"/>
      <c r="D624" s="236" t="s">
        <v>226</v>
      </c>
      <c r="E624" s="247" t="s">
        <v>19</v>
      </c>
      <c r="F624" s="248" t="s">
        <v>1546</v>
      </c>
      <c r="G624" s="246"/>
      <c r="H624" s="249">
        <v>11.616</v>
      </c>
      <c r="I624" s="250"/>
      <c r="J624" s="246"/>
      <c r="K624" s="246"/>
      <c r="L624" s="251"/>
      <c r="M624" s="252"/>
      <c r="N624" s="253"/>
      <c r="O624" s="253"/>
      <c r="P624" s="253"/>
      <c r="Q624" s="253"/>
      <c r="R624" s="253"/>
      <c r="S624" s="253"/>
      <c r="T624" s="25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5" t="s">
        <v>226</v>
      </c>
      <c r="AU624" s="255" t="s">
        <v>81</v>
      </c>
      <c r="AV624" s="14" t="s">
        <v>81</v>
      </c>
      <c r="AW624" s="14" t="s">
        <v>33</v>
      </c>
      <c r="AX624" s="14" t="s">
        <v>72</v>
      </c>
      <c r="AY624" s="255" t="s">
        <v>215</v>
      </c>
    </row>
    <row r="625" s="15" customFormat="1">
      <c r="A625" s="15"/>
      <c r="B625" s="256"/>
      <c r="C625" s="257"/>
      <c r="D625" s="236" t="s">
        <v>226</v>
      </c>
      <c r="E625" s="258" t="s">
        <v>19</v>
      </c>
      <c r="F625" s="259" t="s">
        <v>233</v>
      </c>
      <c r="G625" s="257"/>
      <c r="H625" s="260">
        <v>11.616</v>
      </c>
      <c r="I625" s="261"/>
      <c r="J625" s="257"/>
      <c r="K625" s="257"/>
      <c r="L625" s="262"/>
      <c r="M625" s="263"/>
      <c r="N625" s="264"/>
      <c r="O625" s="264"/>
      <c r="P625" s="264"/>
      <c r="Q625" s="264"/>
      <c r="R625" s="264"/>
      <c r="S625" s="264"/>
      <c r="T625" s="26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66" t="s">
        <v>226</v>
      </c>
      <c r="AU625" s="266" t="s">
        <v>81</v>
      </c>
      <c r="AV625" s="15" t="s">
        <v>223</v>
      </c>
      <c r="AW625" s="15" t="s">
        <v>33</v>
      </c>
      <c r="AX625" s="15" t="s">
        <v>79</v>
      </c>
      <c r="AY625" s="266" t="s">
        <v>215</v>
      </c>
    </row>
    <row r="626" s="2" customFormat="1" ht="37.8" customHeight="1">
      <c r="A626" s="41"/>
      <c r="B626" s="42"/>
      <c r="C626" s="216" t="s">
        <v>533</v>
      </c>
      <c r="D626" s="216" t="s">
        <v>218</v>
      </c>
      <c r="E626" s="217" t="s">
        <v>931</v>
      </c>
      <c r="F626" s="218" t="s">
        <v>932</v>
      </c>
      <c r="G626" s="219" t="s">
        <v>331</v>
      </c>
      <c r="H626" s="220">
        <v>10.337</v>
      </c>
      <c r="I626" s="221"/>
      <c r="J626" s="222">
        <f>ROUND(I626*H626,2)</f>
        <v>0</v>
      </c>
      <c r="K626" s="218" t="s">
        <v>222</v>
      </c>
      <c r="L626" s="47"/>
      <c r="M626" s="223" t="s">
        <v>19</v>
      </c>
      <c r="N626" s="224" t="s">
        <v>43</v>
      </c>
      <c r="O626" s="87"/>
      <c r="P626" s="225">
        <f>O626*H626</f>
        <v>0</v>
      </c>
      <c r="Q626" s="225">
        <v>0</v>
      </c>
      <c r="R626" s="225">
        <f>Q626*H626</f>
        <v>0</v>
      </c>
      <c r="S626" s="225">
        <v>0</v>
      </c>
      <c r="T626" s="226">
        <f>S626*H626</f>
        <v>0</v>
      </c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R626" s="227" t="s">
        <v>223</v>
      </c>
      <c r="AT626" s="227" t="s">
        <v>218</v>
      </c>
      <c r="AU626" s="227" t="s">
        <v>81</v>
      </c>
      <c r="AY626" s="20" t="s">
        <v>215</v>
      </c>
      <c r="BE626" s="228">
        <f>IF(N626="základní",J626,0)</f>
        <v>0</v>
      </c>
      <c r="BF626" s="228">
        <f>IF(N626="snížená",J626,0)</f>
        <v>0</v>
      </c>
      <c r="BG626" s="228">
        <f>IF(N626="zákl. přenesená",J626,0)</f>
        <v>0</v>
      </c>
      <c r="BH626" s="228">
        <f>IF(N626="sníž. přenesená",J626,0)</f>
        <v>0</v>
      </c>
      <c r="BI626" s="228">
        <f>IF(N626="nulová",J626,0)</f>
        <v>0</v>
      </c>
      <c r="BJ626" s="20" t="s">
        <v>79</v>
      </c>
      <c r="BK626" s="228">
        <f>ROUND(I626*H626,2)</f>
        <v>0</v>
      </c>
      <c r="BL626" s="20" t="s">
        <v>223</v>
      </c>
      <c r="BM626" s="227" t="s">
        <v>1549</v>
      </c>
    </row>
    <row r="627" s="2" customFormat="1">
      <c r="A627" s="41"/>
      <c r="B627" s="42"/>
      <c r="C627" s="43"/>
      <c r="D627" s="229" t="s">
        <v>224</v>
      </c>
      <c r="E627" s="43"/>
      <c r="F627" s="230" t="s">
        <v>933</v>
      </c>
      <c r="G627" s="43"/>
      <c r="H627" s="43"/>
      <c r="I627" s="231"/>
      <c r="J627" s="43"/>
      <c r="K627" s="43"/>
      <c r="L627" s="47"/>
      <c r="M627" s="232"/>
      <c r="N627" s="233"/>
      <c r="O627" s="87"/>
      <c r="P627" s="87"/>
      <c r="Q627" s="87"/>
      <c r="R627" s="87"/>
      <c r="S627" s="87"/>
      <c r="T627" s="88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T627" s="20" t="s">
        <v>224</v>
      </c>
      <c r="AU627" s="20" t="s">
        <v>81</v>
      </c>
    </row>
    <row r="628" s="14" customFormat="1">
      <c r="A628" s="14"/>
      <c r="B628" s="245"/>
      <c r="C628" s="246"/>
      <c r="D628" s="236" t="s">
        <v>226</v>
      </c>
      <c r="E628" s="247" t="s">
        <v>19</v>
      </c>
      <c r="F628" s="248" t="s">
        <v>1550</v>
      </c>
      <c r="G628" s="246"/>
      <c r="H628" s="249">
        <v>10.337</v>
      </c>
      <c r="I628" s="250"/>
      <c r="J628" s="246"/>
      <c r="K628" s="246"/>
      <c r="L628" s="251"/>
      <c r="M628" s="252"/>
      <c r="N628" s="253"/>
      <c r="O628" s="253"/>
      <c r="P628" s="253"/>
      <c r="Q628" s="253"/>
      <c r="R628" s="253"/>
      <c r="S628" s="253"/>
      <c r="T628" s="25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55" t="s">
        <v>226</v>
      </c>
      <c r="AU628" s="255" t="s">
        <v>81</v>
      </c>
      <c r="AV628" s="14" t="s">
        <v>81</v>
      </c>
      <c r="AW628" s="14" t="s">
        <v>33</v>
      </c>
      <c r="AX628" s="14" t="s">
        <v>72</v>
      </c>
      <c r="AY628" s="255" t="s">
        <v>215</v>
      </c>
    </row>
    <row r="629" s="15" customFormat="1">
      <c r="A629" s="15"/>
      <c r="B629" s="256"/>
      <c r="C629" s="257"/>
      <c r="D629" s="236" t="s">
        <v>226</v>
      </c>
      <c r="E629" s="258" t="s">
        <v>19</v>
      </c>
      <c r="F629" s="259" t="s">
        <v>233</v>
      </c>
      <c r="G629" s="257"/>
      <c r="H629" s="260">
        <v>10.337</v>
      </c>
      <c r="I629" s="261"/>
      <c r="J629" s="257"/>
      <c r="K629" s="257"/>
      <c r="L629" s="262"/>
      <c r="M629" s="263"/>
      <c r="N629" s="264"/>
      <c r="O629" s="264"/>
      <c r="P629" s="264"/>
      <c r="Q629" s="264"/>
      <c r="R629" s="264"/>
      <c r="S629" s="264"/>
      <c r="T629" s="26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T629" s="266" t="s">
        <v>226</v>
      </c>
      <c r="AU629" s="266" t="s">
        <v>81</v>
      </c>
      <c r="AV629" s="15" t="s">
        <v>223</v>
      </c>
      <c r="AW629" s="15" t="s">
        <v>33</v>
      </c>
      <c r="AX629" s="15" t="s">
        <v>79</v>
      </c>
      <c r="AY629" s="266" t="s">
        <v>215</v>
      </c>
    </row>
    <row r="630" s="12" customFormat="1" ht="22.8" customHeight="1">
      <c r="A630" s="12"/>
      <c r="B630" s="200"/>
      <c r="C630" s="201"/>
      <c r="D630" s="202" t="s">
        <v>71</v>
      </c>
      <c r="E630" s="214" t="s">
        <v>1551</v>
      </c>
      <c r="F630" s="214" t="s">
        <v>1552</v>
      </c>
      <c r="G630" s="201"/>
      <c r="H630" s="201"/>
      <c r="I630" s="204"/>
      <c r="J630" s="215">
        <f>BK630</f>
        <v>0</v>
      </c>
      <c r="K630" s="201"/>
      <c r="L630" s="206"/>
      <c r="M630" s="207"/>
      <c r="N630" s="208"/>
      <c r="O630" s="208"/>
      <c r="P630" s="209">
        <f>SUM(P631:P700)</f>
        <v>0</v>
      </c>
      <c r="Q630" s="208"/>
      <c r="R630" s="209">
        <f>SUM(R631:R700)</f>
        <v>0.36688756</v>
      </c>
      <c r="S630" s="208"/>
      <c r="T630" s="210">
        <f>SUM(T631:T700)</f>
        <v>0</v>
      </c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R630" s="211" t="s">
        <v>79</v>
      </c>
      <c r="AT630" s="212" t="s">
        <v>71</v>
      </c>
      <c r="AU630" s="212" t="s">
        <v>79</v>
      </c>
      <c r="AY630" s="211" t="s">
        <v>215</v>
      </c>
      <c r="BK630" s="213">
        <f>SUM(BK631:BK700)</f>
        <v>0</v>
      </c>
    </row>
    <row r="631" s="2" customFormat="1" ht="37.8" customHeight="1">
      <c r="A631" s="41"/>
      <c r="B631" s="42"/>
      <c r="C631" s="216" t="s">
        <v>549</v>
      </c>
      <c r="D631" s="216" t="s">
        <v>218</v>
      </c>
      <c r="E631" s="217" t="s">
        <v>1420</v>
      </c>
      <c r="F631" s="218" t="s">
        <v>1421</v>
      </c>
      <c r="G631" s="219" t="s">
        <v>278</v>
      </c>
      <c r="H631" s="220">
        <v>0.158</v>
      </c>
      <c r="I631" s="221"/>
      <c r="J631" s="222">
        <f>ROUND(I631*H631,2)</f>
        <v>0</v>
      </c>
      <c r="K631" s="218" t="s">
        <v>222</v>
      </c>
      <c r="L631" s="47"/>
      <c r="M631" s="223" t="s">
        <v>19</v>
      </c>
      <c r="N631" s="224" t="s">
        <v>43</v>
      </c>
      <c r="O631" s="87"/>
      <c r="P631" s="225">
        <f>O631*H631</f>
        <v>0</v>
      </c>
      <c r="Q631" s="225">
        <v>0</v>
      </c>
      <c r="R631" s="225">
        <f>Q631*H631</f>
        <v>0</v>
      </c>
      <c r="S631" s="225">
        <v>0</v>
      </c>
      <c r="T631" s="226">
        <f>S631*H631</f>
        <v>0</v>
      </c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R631" s="227" t="s">
        <v>223</v>
      </c>
      <c r="AT631" s="227" t="s">
        <v>218</v>
      </c>
      <c r="AU631" s="227" t="s">
        <v>81</v>
      </c>
      <c r="AY631" s="20" t="s">
        <v>215</v>
      </c>
      <c r="BE631" s="228">
        <f>IF(N631="základní",J631,0)</f>
        <v>0</v>
      </c>
      <c r="BF631" s="228">
        <f>IF(N631="snížená",J631,0)</f>
        <v>0</v>
      </c>
      <c r="BG631" s="228">
        <f>IF(N631="zákl. přenesená",J631,0)</f>
        <v>0</v>
      </c>
      <c r="BH631" s="228">
        <f>IF(N631="sníž. přenesená",J631,0)</f>
        <v>0</v>
      </c>
      <c r="BI631" s="228">
        <f>IF(N631="nulová",J631,0)</f>
        <v>0</v>
      </c>
      <c r="BJ631" s="20" t="s">
        <v>79</v>
      </c>
      <c r="BK631" s="228">
        <f>ROUND(I631*H631,2)</f>
        <v>0</v>
      </c>
      <c r="BL631" s="20" t="s">
        <v>223</v>
      </c>
      <c r="BM631" s="227" t="s">
        <v>1553</v>
      </c>
    </row>
    <row r="632" s="2" customFormat="1">
      <c r="A632" s="41"/>
      <c r="B632" s="42"/>
      <c r="C632" s="43"/>
      <c r="D632" s="229" t="s">
        <v>224</v>
      </c>
      <c r="E632" s="43"/>
      <c r="F632" s="230" t="s">
        <v>1422</v>
      </c>
      <c r="G632" s="43"/>
      <c r="H632" s="43"/>
      <c r="I632" s="231"/>
      <c r="J632" s="43"/>
      <c r="K632" s="43"/>
      <c r="L632" s="47"/>
      <c r="M632" s="232"/>
      <c r="N632" s="233"/>
      <c r="O632" s="87"/>
      <c r="P632" s="87"/>
      <c r="Q632" s="87"/>
      <c r="R632" s="87"/>
      <c r="S632" s="87"/>
      <c r="T632" s="88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T632" s="20" t="s">
        <v>224</v>
      </c>
      <c r="AU632" s="20" t="s">
        <v>81</v>
      </c>
    </row>
    <row r="633" s="13" customFormat="1">
      <c r="A633" s="13"/>
      <c r="B633" s="234"/>
      <c r="C633" s="235"/>
      <c r="D633" s="236" t="s">
        <v>226</v>
      </c>
      <c r="E633" s="237" t="s">
        <v>19</v>
      </c>
      <c r="F633" s="238" t="s">
        <v>1554</v>
      </c>
      <c r="G633" s="235"/>
      <c r="H633" s="237" t="s">
        <v>19</v>
      </c>
      <c r="I633" s="239"/>
      <c r="J633" s="235"/>
      <c r="K633" s="235"/>
      <c r="L633" s="240"/>
      <c r="M633" s="241"/>
      <c r="N633" s="242"/>
      <c r="O633" s="242"/>
      <c r="P633" s="242"/>
      <c r="Q633" s="242"/>
      <c r="R633" s="242"/>
      <c r="S633" s="242"/>
      <c r="T633" s="24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4" t="s">
        <v>226</v>
      </c>
      <c r="AU633" s="244" t="s">
        <v>81</v>
      </c>
      <c r="AV633" s="13" t="s">
        <v>79</v>
      </c>
      <c r="AW633" s="13" t="s">
        <v>33</v>
      </c>
      <c r="AX633" s="13" t="s">
        <v>72</v>
      </c>
      <c r="AY633" s="244" t="s">
        <v>215</v>
      </c>
    </row>
    <row r="634" s="13" customFormat="1">
      <c r="A634" s="13"/>
      <c r="B634" s="234"/>
      <c r="C634" s="235"/>
      <c r="D634" s="236" t="s">
        <v>226</v>
      </c>
      <c r="E634" s="237" t="s">
        <v>19</v>
      </c>
      <c r="F634" s="238" t="s">
        <v>1424</v>
      </c>
      <c r="G634" s="235"/>
      <c r="H634" s="237" t="s">
        <v>19</v>
      </c>
      <c r="I634" s="239"/>
      <c r="J634" s="235"/>
      <c r="K634" s="235"/>
      <c r="L634" s="240"/>
      <c r="M634" s="241"/>
      <c r="N634" s="242"/>
      <c r="O634" s="242"/>
      <c r="P634" s="242"/>
      <c r="Q634" s="242"/>
      <c r="R634" s="242"/>
      <c r="S634" s="242"/>
      <c r="T634" s="24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4" t="s">
        <v>226</v>
      </c>
      <c r="AU634" s="244" t="s">
        <v>81</v>
      </c>
      <c r="AV634" s="13" t="s">
        <v>79</v>
      </c>
      <c r="AW634" s="13" t="s">
        <v>33</v>
      </c>
      <c r="AX634" s="13" t="s">
        <v>72</v>
      </c>
      <c r="AY634" s="244" t="s">
        <v>215</v>
      </c>
    </row>
    <row r="635" s="14" customFormat="1">
      <c r="A635" s="14"/>
      <c r="B635" s="245"/>
      <c r="C635" s="246"/>
      <c r="D635" s="236" t="s">
        <v>226</v>
      </c>
      <c r="E635" s="247" t="s">
        <v>19</v>
      </c>
      <c r="F635" s="248" t="s">
        <v>1555</v>
      </c>
      <c r="G635" s="246"/>
      <c r="H635" s="249">
        <v>0.158</v>
      </c>
      <c r="I635" s="250"/>
      <c r="J635" s="246"/>
      <c r="K635" s="246"/>
      <c r="L635" s="251"/>
      <c r="M635" s="252"/>
      <c r="N635" s="253"/>
      <c r="O635" s="253"/>
      <c r="P635" s="253"/>
      <c r="Q635" s="253"/>
      <c r="R635" s="253"/>
      <c r="S635" s="253"/>
      <c r="T635" s="25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5" t="s">
        <v>226</v>
      </c>
      <c r="AU635" s="255" t="s">
        <v>81</v>
      </c>
      <c r="AV635" s="14" t="s">
        <v>81</v>
      </c>
      <c r="AW635" s="14" t="s">
        <v>33</v>
      </c>
      <c r="AX635" s="14" t="s">
        <v>72</v>
      </c>
      <c r="AY635" s="255" t="s">
        <v>215</v>
      </c>
    </row>
    <row r="636" s="15" customFormat="1">
      <c r="A636" s="15"/>
      <c r="B636" s="256"/>
      <c r="C636" s="257"/>
      <c r="D636" s="236" t="s">
        <v>226</v>
      </c>
      <c r="E636" s="258" t="s">
        <v>19</v>
      </c>
      <c r="F636" s="259" t="s">
        <v>233</v>
      </c>
      <c r="G636" s="257"/>
      <c r="H636" s="260">
        <v>0.158</v>
      </c>
      <c r="I636" s="261"/>
      <c r="J636" s="257"/>
      <c r="K636" s="257"/>
      <c r="L636" s="262"/>
      <c r="M636" s="263"/>
      <c r="N636" s="264"/>
      <c r="O636" s="264"/>
      <c r="P636" s="264"/>
      <c r="Q636" s="264"/>
      <c r="R636" s="264"/>
      <c r="S636" s="264"/>
      <c r="T636" s="26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66" t="s">
        <v>226</v>
      </c>
      <c r="AU636" s="266" t="s">
        <v>81</v>
      </c>
      <c r="AV636" s="15" t="s">
        <v>223</v>
      </c>
      <c r="AW636" s="15" t="s">
        <v>33</v>
      </c>
      <c r="AX636" s="15" t="s">
        <v>79</v>
      </c>
      <c r="AY636" s="266" t="s">
        <v>215</v>
      </c>
    </row>
    <row r="637" s="2" customFormat="1" ht="37.8" customHeight="1">
      <c r="A637" s="41"/>
      <c r="B637" s="42"/>
      <c r="C637" s="216" t="s">
        <v>536</v>
      </c>
      <c r="D637" s="216" t="s">
        <v>218</v>
      </c>
      <c r="E637" s="217" t="s">
        <v>1426</v>
      </c>
      <c r="F637" s="218" t="s">
        <v>1427</v>
      </c>
      <c r="G637" s="219" t="s">
        <v>278</v>
      </c>
      <c r="H637" s="220">
        <v>0.158</v>
      </c>
      <c r="I637" s="221"/>
      <c r="J637" s="222">
        <f>ROUND(I637*H637,2)</f>
        <v>0</v>
      </c>
      <c r="K637" s="218" t="s">
        <v>222</v>
      </c>
      <c r="L637" s="47"/>
      <c r="M637" s="223" t="s">
        <v>19</v>
      </c>
      <c r="N637" s="224" t="s">
        <v>43</v>
      </c>
      <c r="O637" s="87"/>
      <c r="P637" s="225">
        <f>O637*H637</f>
        <v>0</v>
      </c>
      <c r="Q637" s="225">
        <v>0</v>
      </c>
      <c r="R637" s="225">
        <f>Q637*H637</f>
        <v>0</v>
      </c>
      <c r="S637" s="225">
        <v>0</v>
      </c>
      <c r="T637" s="226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7" t="s">
        <v>223</v>
      </c>
      <c r="AT637" s="227" t="s">
        <v>218</v>
      </c>
      <c r="AU637" s="227" t="s">
        <v>81</v>
      </c>
      <c r="AY637" s="20" t="s">
        <v>215</v>
      </c>
      <c r="BE637" s="228">
        <f>IF(N637="základní",J637,0)</f>
        <v>0</v>
      </c>
      <c r="BF637" s="228">
        <f>IF(N637="snížená",J637,0)</f>
        <v>0</v>
      </c>
      <c r="BG637" s="228">
        <f>IF(N637="zákl. přenesená",J637,0)</f>
        <v>0</v>
      </c>
      <c r="BH637" s="228">
        <f>IF(N637="sníž. přenesená",J637,0)</f>
        <v>0</v>
      </c>
      <c r="BI637" s="228">
        <f>IF(N637="nulová",J637,0)</f>
        <v>0</v>
      </c>
      <c r="BJ637" s="20" t="s">
        <v>79</v>
      </c>
      <c r="BK637" s="228">
        <f>ROUND(I637*H637,2)</f>
        <v>0</v>
      </c>
      <c r="BL637" s="20" t="s">
        <v>223</v>
      </c>
      <c r="BM637" s="227" t="s">
        <v>1556</v>
      </c>
    </row>
    <row r="638" s="2" customFormat="1">
      <c r="A638" s="41"/>
      <c r="B638" s="42"/>
      <c r="C638" s="43"/>
      <c r="D638" s="229" t="s">
        <v>224</v>
      </c>
      <c r="E638" s="43"/>
      <c r="F638" s="230" t="s">
        <v>1428</v>
      </c>
      <c r="G638" s="43"/>
      <c r="H638" s="43"/>
      <c r="I638" s="231"/>
      <c r="J638" s="43"/>
      <c r="K638" s="43"/>
      <c r="L638" s="47"/>
      <c r="M638" s="232"/>
      <c r="N638" s="233"/>
      <c r="O638" s="87"/>
      <c r="P638" s="87"/>
      <c r="Q638" s="87"/>
      <c r="R638" s="87"/>
      <c r="S638" s="87"/>
      <c r="T638" s="88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0" t="s">
        <v>224</v>
      </c>
      <c r="AU638" s="20" t="s">
        <v>81</v>
      </c>
    </row>
    <row r="639" s="13" customFormat="1">
      <c r="A639" s="13"/>
      <c r="B639" s="234"/>
      <c r="C639" s="235"/>
      <c r="D639" s="236" t="s">
        <v>226</v>
      </c>
      <c r="E639" s="237" t="s">
        <v>19</v>
      </c>
      <c r="F639" s="238" t="s">
        <v>1554</v>
      </c>
      <c r="G639" s="235"/>
      <c r="H639" s="237" t="s">
        <v>19</v>
      </c>
      <c r="I639" s="239"/>
      <c r="J639" s="235"/>
      <c r="K639" s="235"/>
      <c r="L639" s="240"/>
      <c r="M639" s="241"/>
      <c r="N639" s="242"/>
      <c r="O639" s="242"/>
      <c r="P639" s="242"/>
      <c r="Q639" s="242"/>
      <c r="R639" s="242"/>
      <c r="S639" s="242"/>
      <c r="T639" s="24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4" t="s">
        <v>226</v>
      </c>
      <c r="AU639" s="244" t="s">
        <v>81</v>
      </c>
      <c r="AV639" s="13" t="s">
        <v>79</v>
      </c>
      <c r="AW639" s="13" t="s">
        <v>33</v>
      </c>
      <c r="AX639" s="13" t="s">
        <v>72</v>
      </c>
      <c r="AY639" s="244" t="s">
        <v>215</v>
      </c>
    </row>
    <row r="640" s="13" customFormat="1">
      <c r="A640" s="13"/>
      <c r="B640" s="234"/>
      <c r="C640" s="235"/>
      <c r="D640" s="236" t="s">
        <v>226</v>
      </c>
      <c r="E640" s="237" t="s">
        <v>19</v>
      </c>
      <c r="F640" s="238" t="s">
        <v>1424</v>
      </c>
      <c r="G640" s="235"/>
      <c r="H640" s="237" t="s">
        <v>19</v>
      </c>
      <c r="I640" s="239"/>
      <c r="J640" s="235"/>
      <c r="K640" s="235"/>
      <c r="L640" s="240"/>
      <c r="M640" s="241"/>
      <c r="N640" s="242"/>
      <c r="O640" s="242"/>
      <c r="P640" s="242"/>
      <c r="Q640" s="242"/>
      <c r="R640" s="242"/>
      <c r="S640" s="242"/>
      <c r="T640" s="24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4" t="s">
        <v>226</v>
      </c>
      <c r="AU640" s="244" t="s">
        <v>81</v>
      </c>
      <c r="AV640" s="13" t="s">
        <v>79</v>
      </c>
      <c r="AW640" s="13" t="s">
        <v>33</v>
      </c>
      <c r="AX640" s="13" t="s">
        <v>72</v>
      </c>
      <c r="AY640" s="244" t="s">
        <v>215</v>
      </c>
    </row>
    <row r="641" s="14" customFormat="1">
      <c r="A641" s="14"/>
      <c r="B641" s="245"/>
      <c r="C641" s="246"/>
      <c r="D641" s="236" t="s">
        <v>226</v>
      </c>
      <c r="E641" s="247" t="s">
        <v>19</v>
      </c>
      <c r="F641" s="248" t="s">
        <v>1555</v>
      </c>
      <c r="G641" s="246"/>
      <c r="H641" s="249">
        <v>0.158</v>
      </c>
      <c r="I641" s="250"/>
      <c r="J641" s="246"/>
      <c r="K641" s="246"/>
      <c r="L641" s="251"/>
      <c r="M641" s="252"/>
      <c r="N641" s="253"/>
      <c r="O641" s="253"/>
      <c r="P641" s="253"/>
      <c r="Q641" s="253"/>
      <c r="R641" s="253"/>
      <c r="S641" s="253"/>
      <c r="T641" s="25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5" t="s">
        <v>226</v>
      </c>
      <c r="AU641" s="255" t="s">
        <v>81</v>
      </c>
      <c r="AV641" s="14" t="s">
        <v>81</v>
      </c>
      <c r="AW641" s="14" t="s">
        <v>33</v>
      </c>
      <c r="AX641" s="14" t="s">
        <v>72</v>
      </c>
      <c r="AY641" s="255" t="s">
        <v>215</v>
      </c>
    </row>
    <row r="642" s="15" customFormat="1">
      <c r="A642" s="15"/>
      <c r="B642" s="256"/>
      <c r="C642" s="257"/>
      <c r="D642" s="236" t="s">
        <v>226</v>
      </c>
      <c r="E642" s="258" t="s">
        <v>19</v>
      </c>
      <c r="F642" s="259" t="s">
        <v>233</v>
      </c>
      <c r="G642" s="257"/>
      <c r="H642" s="260">
        <v>0.158</v>
      </c>
      <c r="I642" s="261"/>
      <c r="J642" s="257"/>
      <c r="K642" s="257"/>
      <c r="L642" s="262"/>
      <c r="M642" s="263"/>
      <c r="N642" s="264"/>
      <c r="O642" s="264"/>
      <c r="P642" s="264"/>
      <c r="Q642" s="264"/>
      <c r="R642" s="264"/>
      <c r="S642" s="264"/>
      <c r="T642" s="26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66" t="s">
        <v>226</v>
      </c>
      <c r="AU642" s="266" t="s">
        <v>81</v>
      </c>
      <c r="AV642" s="15" t="s">
        <v>223</v>
      </c>
      <c r="AW642" s="15" t="s">
        <v>33</v>
      </c>
      <c r="AX642" s="15" t="s">
        <v>79</v>
      </c>
      <c r="AY642" s="266" t="s">
        <v>215</v>
      </c>
    </row>
    <row r="643" s="2" customFormat="1" ht="55.5" customHeight="1">
      <c r="A643" s="41"/>
      <c r="B643" s="42"/>
      <c r="C643" s="216" t="s">
        <v>603</v>
      </c>
      <c r="D643" s="216" t="s">
        <v>218</v>
      </c>
      <c r="E643" s="217" t="s">
        <v>1429</v>
      </c>
      <c r="F643" s="218" t="s">
        <v>1430</v>
      </c>
      <c r="G643" s="219" t="s">
        <v>278</v>
      </c>
      <c r="H643" s="220">
        <v>0.158</v>
      </c>
      <c r="I643" s="221"/>
      <c r="J643" s="222">
        <f>ROUND(I643*H643,2)</f>
        <v>0</v>
      </c>
      <c r="K643" s="218" t="s">
        <v>222</v>
      </c>
      <c r="L643" s="47"/>
      <c r="M643" s="223" t="s">
        <v>19</v>
      </c>
      <c r="N643" s="224" t="s">
        <v>43</v>
      </c>
      <c r="O643" s="87"/>
      <c r="P643" s="225">
        <f>O643*H643</f>
        <v>0</v>
      </c>
      <c r="Q643" s="225">
        <v>0</v>
      </c>
      <c r="R643" s="225">
        <f>Q643*H643</f>
        <v>0</v>
      </c>
      <c r="S643" s="225">
        <v>0</v>
      </c>
      <c r="T643" s="226">
        <f>S643*H643</f>
        <v>0</v>
      </c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R643" s="227" t="s">
        <v>223</v>
      </c>
      <c r="AT643" s="227" t="s">
        <v>218</v>
      </c>
      <c r="AU643" s="227" t="s">
        <v>81</v>
      </c>
      <c r="AY643" s="20" t="s">
        <v>215</v>
      </c>
      <c r="BE643" s="228">
        <f>IF(N643="základní",J643,0)</f>
        <v>0</v>
      </c>
      <c r="BF643" s="228">
        <f>IF(N643="snížená",J643,0)</f>
        <v>0</v>
      </c>
      <c r="BG643" s="228">
        <f>IF(N643="zákl. přenesená",J643,0)</f>
        <v>0</v>
      </c>
      <c r="BH643" s="228">
        <f>IF(N643="sníž. přenesená",J643,0)</f>
        <v>0</v>
      </c>
      <c r="BI643" s="228">
        <f>IF(N643="nulová",J643,0)</f>
        <v>0</v>
      </c>
      <c r="BJ643" s="20" t="s">
        <v>79</v>
      </c>
      <c r="BK643" s="228">
        <f>ROUND(I643*H643,2)</f>
        <v>0</v>
      </c>
      <c r="BL643" s="20" t="s">
        <v>223</v>
      </c>
      <c r="BM643" s="227" t="s">
        <v>1557</v>
      </c>
    </row>
    <row r="644" s="2" customFormat="1">
      <c r="A644" s="41"/>
      <c r="B644" s="42"/>
      <c r="C644" s="43"/>
      <c r="D644" s="229" t="s">
        <v>224</v>
      </c>
      <c r="E644" s="43"/>
      <c r="F644" s="230" t="s">
        <v>1431</v>
      </c>
      <c r="G644" s="43"/>
      <c r="H644" s="43"/>
      <c r="I644" s="231"/>
      <c r="J644" s="43"/>
      <c r="K644" s="43"/>
      <c r="L644" s="47"/>
      <c r="M644" s="232"/>
      <c r="N644" s="233"/>
      <c r="O644" s="87"/>
      <c r="P644" s="87"/>
      <c r="Q644" s="87"/>
      <c r="R644" s="87"/>
      <c r="S644" s="87"/>
      <c r="T644" s="88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T644" s="20" t="s">
        <v>224</v>
      </c>
      <c r="AU644" s="20" t="s">
        <v>81</v>
      </c>
    </row>
    <row r="645" s="13" customFormat="1">
      <c r="A645" s="13"/>
      <c r="B645" s="234"/>
      <c r="C645" s="235"/>
      <c r="D645" s="236" t="s">
        <v>226</v>
      </c>
      <c r="E645" s="237" t="s">
        <v>19</v>
      </c>
      <c r="F645" s="238" t="s">
        <v>1554</v>
      </c>
      <c r="G645" s="235"/>
      <c r="H645" s="237" t="s">
        <v>19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226</v>
      </c>
      <c r="AU645" s="244" t="s">
        <v>81</v>
      </c>
      <c r="AV645" s="13" t="s">
        <v>79</v>
      </c>
      <c r="AW645" s="13" t="s">
        <v>33</v>
      </c>
      <c r="AX645" s="13" t="s">
        <v>72</v>
      </c>
      <c r="AY645" s="244" t="s">
        <v>215</v>
      </c>
    </row>
    <row r="646" s="13" customFormat="1">
      <c r="A646" s="13"/>
      <c r="B646" s="234"/>
      <c r="C646" s="235"/>
      <c r="D646" s="236" t="s">
        <v>226</v>
      </c>
      <c r="E646" s="237" t="s">
        <v>19</v>
      </c>
      <c r="F646" s="238" t="s">
        <v>1424</v>
      </c>
      <c r="G646" s="235"/>
      <c r="H646" s="237" t="s">
        <v>19</v>
      </c>
      <c r="I646" s="239"/>
      <c r="J646" s="235"/>
      <c r="K646" s="235"/>
      <c r="L646" s="240"/>
      <c r="M646" s="241"/>
      <c r="N646" s="242"/>
      <c r="O646" s="242"/>
      <c r="P646" s="242"/>
      <c r="Q646" s="242"/>
      <c r="R646" s="242"/>
      <c r="S646" s="242"/>
      <c r="T646" s="24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4" t="s">
        <v>226</v>
      </c>
      <c r="AU646" s="244" t="s">
        <v>81</v>
      </c>
      <c r="AV646" s="13" t="s">
        <v>79</v>
      </c>
      <c r="AW646" s="13" t="s">
        <v>33</v>
      </c>
      <c r="AX646" s="13" t="s">
        <v>72</v>
      </c>
      <c r="AY646" s="244" t="s">
        <v>215</v>
      </c>
    </row>
    <row r="647" s="14" customFormat="1">
      <c r="A647" s="14"/>
      <c r="B647" s="245"/>
      <c r="C647" s="246"/>
      <c r="D647" s="236" t="s">
        <v>226</v>
      </c>
      <c r="E647" s="247" t="s">
        <v>19</v>
      </c>
      <c r="F647" s="248" t="s">
        <v>1555</v>
      </c>
      <c r="G647" s="246"/>
      <c r="H647" s="249">
        <v>0.158</v>
      </c>
      <c r="I647" s="250"/>
      <c r="J647" s="246"/>
      <c r="K647" s="246"/>
      <c r="L647" s="251"/>
      <c r="M647" s="252"/>
      <c r="N647" s="253"/>
      <c r="O647" s="253"/>
      <c r="P647" s="253"/>
      <c r="Q647" s="253"/>
      <c r="R647" s="253"/>
      <c r="S647" s="253"/>
      <c r="T647" s="25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5" t="s">
        <v>226</v>
      </c>
      <c r="AU647" s="255" t="s">
        <v>81</v>
      </c>
      <c r="AV647" s="14" t="s">
        <v>81</v>
      </c>
      <c r="AW647" s="14" t="s">
        <v>33</v>
      </c>
      <c r="AX647" s="14" t="s">
        <v>72</v>
      </c>
      <c r="AY647" s="255" t="s">
        <v>215</v>
      </c>
    </row>
    <row r="648" s="15" customFormat="1">
      <c r="A648" s="15"/>
      <c r="B648" s="256"/>
      <c r="C648" s="257"/>
      <c r="D648" s="236" t="s">
        <v>226</v>
      </c>
      <c r="E648" s="258" t="s">
        <v>19</v>
      </c>
      <c r="F648" s="259" t="s">
        <v>233</v>
      </c>
      <c r="G648" s="257"/>
      <c r="H648" s="260">
        <v>0.158</v>
      </c>
      <c r="I648" s="261"/>
      <c r="J648" s="257"/>
      <c r="K648" s="257"/>
      <c r="L648" s="262"/>
      <c r="M648" s="263"/>
      <c r="N648" s="264"/>
      <c r="O648" s="264"/>
      <c r="P648" s="264"/>
      <c r="Q648" s="264"/>
      <c r="R648" s="264"/>
      <c r="S648" s="264"/>
      <c r="T648" s="26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66" t="s">
        <v>226</v>
      </c>
      <c r="AU648" s="266" t="s">
        <v>81</v>
      </c>
      <c r="AV648" s="15" t="s">
        <v>223</v>
      </c>
      <c r="AW648" s="15" t="s">
        <v>33</v>
      </c>
      <c r="AX648" s="15" t="s">
        <v>79</v>
      </c>
      <c r="AY648" s="266" t="s">
        <v>215</v>
      </c>
    </row>
    <row r="649" s="2" customFormat="1" ht="62.7" customHeight="1">
      <c r="A649" s="41"/>
      <c r="B649" s="42"/>
      <c r="C649" s="216" t="s">
        <v>541</v>
      </c>
      <c r="D649" s="216" t="s">
        <v>218</v>
      </c>
      <c r="E649" s="217" t="s">
        <v>309</v>
      </c>
      <c r="F649" s="218" t="s">
        <v>310</v>
      </c>
      <c r="G649" s="219" t="s">
        <v>278</v>
      </c>
      <c r="H649" s="220">
        <v>0.158</v>
      </c>
      <c r="I649" s="221"/>
      <c r="J649" s="222">
        <f>ROUND(I649*H649,2)</f>
        <v>0</v>
      </c>
      <c r="K649" s="218" t="s">
        <v>222</v>
      </c>
      <c r="L649" s="47"/>
      <c r="M649" s="223" t="s">
        <v>19</v>
      </c>
      <c r="N649" s="224" t="s">
        <v>43</v>
      </c>
      <c r="O649" s="87"/>
      <c r="P649" s="225">
        <f>O649*H649</f>
        <v>0</v>
      </c>
      <c r="Q649" s="225">
        <v>0</v>
      </c>
      <c r="R649" s="225">
        <f>Q649*H649</f>
        <v>0</v>
      </c>
      <c r="S649" s="225">
        <v>0</v>
      </c>
      <c r="T649" s="226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227" t="s">
        <v>223</v>
      </c>
      <c r="AT649" s="227" t="s">
        <v>218</v>
      </c>
      <c r="AU649" s="227" t="s">
        <v>81</v>
      </c>
      <c r="AY649" s="20" t="s">
        <v>215</v>
      </c>
      <c r="BE649" s="228">
        <f>IF(N649="základní",J649,0)</f>
        <v>0</v>
      </c>
      <c r="BF649" s="228">
        <f>IF(N649="snížená",J649,0)</f>
        <v>0</v>
      </c>
      <c r="BG649" s="228">
        <f>IF(N649="zákl. přenesená",J649,0)</f>
        <v>0</v>
      </c>
      <c r="BH649" s="228">
        <f>IF(N649="sníž. přenesená",J649,0)</f>
        <v>0</v>
      </c>
      <c r="BI649" s="228">
        <f>IF(N649="nulová",J649,0)</f>
        <v>0</v>
      </c>
      <c r="BJ649" s="20" t="s">
        <v>79</v>
      </c>
      <c r="BK649" s="228">
        <f>ROUND(I649*H649,2)</f>
        <v>0</v>
      </c>
      <c r="BL649" s="20" t="s">
        <v>223</v>
      </c>
      <c r="BM649" s="227" t="s">
        <v>1558</v>
      </c>
    </row>
    <row r="650" s="2" customFormat="1">
      <c r="A650" s="41"/>
      <c r="B650" s="42"/>
      <c r="C650" s="43"/>
      <c r="D650" s="229" t="s">
        <v>224</v>
      </c>
      <c r="E650" s="43"/>
      <c r="F650" s="230" t="s">
        <v>312</v>
      </c>
      <c r="G650" s="43"/>
      <c r="H650" s="43"/>
      <c r="I650" s="231"/>
      <c r="J650" s="43"/>
      <c r="K650" s="43"/>
      <c r="L650" s="47"/>
      <c r="M650" s="232"/>
      <c r="N650" s="233"/>
      <c r="O650" s="87"/>
      <c r="P650" s="87"/>
      <c r="Q650" s="87"/>
      <c r="R650" s="87"/>
      <c r="S650" s="87"/>
      <c r="T650" s="88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0" t="s">
        <v>224</v>
      </c>
      <c r="AU650" s="20" t="s">
        <v>81</v>
      </c>
    </row>
    <row r="651" s="13" customFormat="1">
      <c r="A651" s="13"/>
      <c r="B651" s="234"/>
      <c r="C651" s="235"/>
      <c r="D651" s="236" t="s">
        <v>226</v>
      </c>
      <c r="E651" s="237" t="s">
        <v>19</v>
      </c>
      <c r="F651" s="238" t="s">
        <v>1554</v>
      </c>
      <c r="G651" s="235"/>
      <c r="H651" s="237" t="s">
        <v>19</v>
      </c>
      <c r="I651" s="239"/>
      <c r="J651" s="235"/>
      <c r="K651" s="235"/>
      <c r="L651" s="240"/>
      <c r="M651" s="241"/>
      <c r="N651" s="242"/>
      <c r="O651" s="242"/>
      <c r="P651" s="242"/>
      <c r="Q651" s="242"/>
      <c r="R651" s="242"/>
      <c r="S651" s="242"/>
      <c r="T651" s="24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4" t="s">
        <v>226</v>
      </c>
      <c r="AU651" s="244" t="s">
        <v>81</v>
      </c>
      <c r="AV651" s="13" t="s">
        <v>79</v>
      </c>
      <c r="AW651" s="13" t="s">
        <v>33</v>
      </c>
      <c r="AX651" s="13" t="s">
        <v>72</v>
      </c>
      <c r="AY651" s="244" t="s">
        <v>215</v>
      </c>
    </row>
    <row r="652" s="13" customFormat="1">
      <c r="A652" s="13"/>
      <c r="B652" s="234"/>
      <c r="C652" s="235"/>
      <c r="D652" s="236" t="s">
        <v>226</v>
      </c>
      <c r="E652" s="237" t="s">
        <v>19</v>
      </c>
      <c r="F652" s="238" t="s">
        <v>1424</v>
      </c>
      <c r="G652" s="235"/>
      <c r="H652" s="237" t="s">
        <v>19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4" t="s">
        <v>226</v>
      </c>
      <c r="AU652" s="244" t="s">
        <v>81</v>
      </c>
      <c r="AV652" s="13" t="s">
        <v>79</v>
      </c>
      <c r="AW652" s="13" t="s">
        <v>33</v>
      </c>
      <c r="AX652" s="13" t="s">
        <v>72</v>
      </c>
      <c r="AY652" s="244" t="s">
        <v>215</v>
      </c>
    </row>
    <row r="653" s="14" customFormat="1">
      <c r="A653" s="14"/>
      <c r="B653" s="245"/>
      <c r="C653" s="246"/>
      <c r="D653" s="236" t="s">
        <v>226</v>
      </c>
      <c r="E653" s="247" t="s">
        <v>19</v>
      </c>
      <c r="F653" s="248" t="s">
        <v>1555</v>
      </c>
      <c r="G653" s="246"/>
      <c r="H653" s="249">
        <v>0.158</v>
      </c>
      <c r="I653" s="250"/>
      <c r="J653" s="246"/>
      <c r="K653" s="246"/>
      <c r="L653" s="251"/>
      <c r="M653" s="252"/>
      <c r="N653" s="253"/>
      <c r="O653" s="253"/>
      <c r="P653" s="253"/>
      <c r="Q653" s="253"/>
      <c r="R653" s="253"/>
      <c r="S653" s="253"/>
      <c r="T653" s="25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5" t="s">
        <v>226</v>
      </c>
      <c r="AU653" s="255" t="s">
        <v>81</v>
      </c>
      <c r="AV653" s="14" t="s">
        <v>81</v>
      </c>
      <c r="AW653" s="14" t="s">
        <v>33</v>
      </c>
      <c r="AX653" s="14" t="s">
        <v>72</v>
      </c>
      <c r="AY653" s="255" t="s">
        <v>215</v>
      </c>
    </row>
    <row r="654" s="15" customFormat="1">
      <c r="A654" s="15"/>
      <c r="B654" s="256"/>
      <c r="C654" s="257"/>
      <c r="D654" s="236" t="s">
        <v>226</v>
      </c>
      <c r="E654" s="258" t="s">
        <v>19</v>
      </c>
      <c r="F654" s="259" t="s">
        <v>233</v>
      </c>
      <c r="G654" s="257"/>
      <c r="H654" s="260">
        <v>0.158</v>
      </c>
      <c r="I654" s="261"/>
      <c r="J654" s="257"/>
      <c r="K654" s="257"/>
      <c r="L654" s="262"/>
      <c r="M654" s="263"/>
      <c r="N654" s="264"/>
      <c r="O654" s="264"/>
      <c r="P654" s="264"/>
      <c r="Q654" s="264"/>
      <c r="R654" s="264"/>
      <c r="S654" s="264"/>
      <c r="T654" s="26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T654" s="266" t="s">
        <v>226</v>
      </c>
      <c r="AU654" s="266" t="s">
        <v>81</v>
      </c>
      <c r="AV654" s="15" t="s">
        <v>223</v>
      </c>
      <c r="AW654" s="15" t="s">
        <v>33</v>
      </c>
      <c r="AX654" s="15" t="s">
        <v>79</v>
      </c>
      <c r="AY654" s="266" t="s">
        <v>215</v>
      </c>
    </row>
    <row r="655" s="2" customFormat="1" ht="66.75" customHeight="1">
      <c r="A655" s="41"/>
      <c r="B655" s="42"/>
      <c r="C655" s="216" t="s">
        <v>1559</v>
      </c>
      <c r="D655" s="216" t="s">
        <v>218</v>
      </c>
      <c r="E655" s="217" t="s">
        <v>314</v>
      </c>
      <c r="F655" s="218" t="s">
        <v>315</v>
      </c>
      <c r="G655" s="219" t="s">
        <v>278</v>
      </c>
      <c r="H655" s="220">
        <v>0.158</v>
      </c>
      <c r="I655" s="221"/>
      <c r="J655" s="222">
        <f>ROUND(I655*H655,2)</f>
        <v>0</v>
      </c>
      <c r="K655" s="218" t="s">
        <v>222</v>
      </c>
      <c r="L655" s="47"/>
      <c r="M655" s="223" t="s">
        <v>19</v>
      </c>
      <c r="N655" s="224" t="s">
        <v>43</v>
      </c>
      <c r="O655" s="87"/>
      <c r="P655" s="225">
        <f>O655*H655</f>
        <v>0</v>
      </c>
      <c r="Q655" s="225">
        <v>0</v>
      </c>
      <c r="R655" s="225">
        <f>Q655*H655</f>
        <v>0</v>
      </c>
      <c r="S655" s="225">
        <v>0</v>
      </c>
      <c r="T655" s="226">
        <f>S655*H655</f>
        <v>0</v>
      </c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R655" s="227" t="s">
        <v>223</v>
      </c>
      <c r="AT655" s="227" t="s">
        <v>218</v>
      </c>
      <c r="AU655" s="227" t="s">
        <v>81</v>
      </c>
      <c r="AY655" s="20" t="s">
        <v>215</v>
      </c>
      <c r="BE655" s="228">
        <f>IF(N655="základní",J655,0)</f>
        <v>0</v>
      </c>
      <c r="BF655" s="228">
        <f>IF(N655="snížená",J655,0)</f>
        <v>0</v>
      </c>
      <c r="BG655" s="228">
        <f>IF(N655="zákl. přenesená",J655,0)</f>
        <v>0</v>
      </c>
      <c r="BH655" s="228">
        <f>IF(N655="sníž. přenesená",J655,0)</f>
        <v>0</v>
      </c>
      <c r="BI655" s="228">
        <f>IF(N655="nulová",J655,0)</f>
        <v>0</v>
      </c>
      <c r="BJ655" s="20" t="s">
        <v>79</v>
      </c>
      <c r="BK655" s="228">
        <f>ROUND(I655*H655,2)</f>
        <v>0</v>
      </c>
      <c r="BL655" s="20" t="s">
        <v>223</v>
      </c>
      <c r="BM655" s="227" t="s">
        <v>878</v>
      </c>
    </row>
    <row r="656" s="2" customFormat="1">
      <c r="A656" s="41"/>
      <c r="B656" s="42"/>
      <c r="C656" s="43"/>
      <c r="D656" s="229" t="s">
        <v>224</v>
      </c>
      <c r="E656" s="43"/>
      <c r="F656" s="230" t="s">
        <v>317</v>
      </c>
      <c r="G656" s="43"/>
      <c r="H656" s="43"/>
      <c r="I656" s="231"/>
      <c r="J656" s="43"/>
      <c r="K656" s="43"/>
      <c r="L656" s="47"/>
      <c r="M656" s="232"/>
      <c r="N656" s="233"/>
      <c r="O656" s="87"/>
      <c r="P656" s="87"/>
      <c r="Q656" s="87"/>
      <c r="R656" s="87"/>
      <c r="S656" s="87"/>
      <c r="T656" s="88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T656" s="20" t="s">
        <v>224</v>
      </c>
      <c r="AU656" s="20" t="s">
        <v>81</v>
      </c>
    </row>
    <row r="657" s="13" customFormat="1">
      <c r="A657" s="13"/>
      <c r="B657" s="234"/>
      <c r="C657" s="235"/>
      <c r="D657" s="236" t="s">
        <v>226</v>
      </c>
      <c r="E657" s="237" t="s">
        <v>19</v>
      </c>
      <c r="F657" s="238" t="s">
        <v>1554</v>
      </c>
      <c r="G657" s="235"/>
      <c r="H657" s="237" t="s">
        <v>19</v>
      </c>
      <c r="I657" s="239"/>
      <c r="J657" s="235"/>
      <c r="K657" s="235"/>
      <c r="L657" s="240"/>
      <c r="M657" s="241"/>
      <c r="N657" s="242"/>
      <c r="O657" s="242"/>
      <c r="P657" s="242"/>
      <c r="Q657" s="242"/>
      <c r="R657" s="242"/>
      <c r="S657" s="242"/>
      <c r="T657" s="24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4" t="s">
        <v>226</v>
      </c>
      <c r="AU657" s="244" t="s">
        <v>81</v>
      </c>
      <c r="AV657" s="13" t="s">
        <v>79</v>
      </c>
      <c r="AW657" s="13" t="s">
        <v>33</v>
      </c>
      <c r="AX657" s="13" t="s">
        <v>72</v>
      </c>
      <c r="AY657" s="244" t="s">
        <v>215</v>
      </c>
    </row>
    <row r="658" s="13" customFormat="1">
      <c r="A658" s="13"/>
      <c r="B658" s="234"/>
      <c r="C658" s="235"/>
      <c r="D658" s="236" t="s">
        <v>226</v>
      </c>
      <c r="E658" s="237" t="s">
        <v>19</v>
      </c>
      <c r="F658" s="238" t="s">
        <v>1424</v>
      </c>
      <c r="G658" s="235"/>
      <c r="H658" s="237" t="s">
        <v>19</v>
      </c>
      <c r="I658" s="239"/>
      <c r="J658" s="235"/>
      <c r="K658" s="235"/>
      <c r="L658" s="240"/>
      <c r="M658" s="241"/>
      <c r="N658" s="242"/>
      <c r="O658" s="242"/>
      <c r="P658" s="242"/>
      <c r="Q658" s="242"/>
      <c r="R658" s="242"/>
      <c r="S658" s="242"/>
      <c r="T658" s="24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4" t="s">
        <v>226</v>
      </c>
      <c r="AU658" s="244" t="s">
        <v>81</v>
      </c>
      <c r="AV658" s="13" t="s">
        <v>79</v>
      </c>
      <c r="AW658" s="13" t="s">
        <v>33</v>
      </c>
      <c r="AX658" s="13" t="s">
        <v>72</v>
      </c>
      <c r="AY658" s="244" t="s">
        <v>215</v>
      </c>
    </row>
    <row r="659" s="14" customFormat="1">
      <c r="A659" s="14"/>
      <c r="B659" s="245"/>
      <c r="C659" s="246"/>
      <c r="D659" s="236" t="s">
        <v>226</v>
      </c>
      <c r="E659" s="247" t="s">
        <v>19</v>
      </c>
      <c r="F659" s="248" t="s">
        <v>1555</v>
      </c>
      <c r="G659" s="246"/>
      <c r="H659" s="249">
        <v>0.158</v>
      </c>
      <c r="I659" s="250"/>
      <c r="J659" s="246"/>
      <c r="K659" s="246"/>
      <c r="L659" s="251"/>
      <c r="M659" s="252"/>
      <c r="N659" s="253"/>
      <c r="O659" s="253"/>
      <c r="P659" s="253"/>
      <c r="Q659" s="253"/>
      <c r="R659" s="253"/>
      <c r="S659" s="253"/>
      <c r="T659" s="25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5" t="s">
        <v>226</v>
      </c>
      <c r="AU659" s="255" t="s">
        <v>81</v>
      </c>
      <c r="AV659" s="14" t="s">
        <v>81</v>
      </c>
      <c r="AW659" s="14" t="s">
        <v>33</v>
      </c>
      <c r="AX659" s="14" t="s">
        <v>72</v>
      </c>
      <c r="AY659" s="255" t="s">
        <v>215</v>
      </c>
    </row>
    <row r="660" s="15" customFormat="1">
      <c r="A660" s="15"/>
      <c r="B660" s="256"/>
      <c r="C660" s="257"/>
      <c r="D660" s="236" t="s">
        <v>226</v>
      </c>
      <c r="E660" s="258" t="s">
        <v>19</v>
      </c>
      <c r="F660" s="259" t="s">
        <v>233</v>
      </c>
      <c r="G660" s="257"/>
      <c r="H660" s="260">
        <v>0.158</v>
      </c>
      <c r="I660" s="261"/>
      <c r="J660" s="257"/>
      <c r="K660" s="257"/>
      <c r="L660" s="262"/>
      <c r="M660" s="263"/>
      <c r="N660" s="264"/>
      <c r="O660" s="264"/>
      <c r="P660" s="264"/>
      <c r="Q660" s="264"/>
      <c r="R660" s="264"/>
      <c r="S660" s="264"/>
      <c r="T660" s="26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T660" s="266" t="s">
        <v>226</v>
      </c>
      <c r="AU660" s="266" t="s">
        <v>81</v>
      </c>
      <c r="AV660" s="15" t="s">
        <v>223</v>
      </c>
      <c r="AW660" s="15" t="s">
        <v>33</v>
      </c>
      <c r="AX660" s="15" t="s">
        <v>79</v>
      </c>
      <c r="AY660" s="266" t="s">
        <v>215</v>
      </c>
    </row>
    <row r="661" s="2" customFormat="1" ht="37.8" customHeight="1">
      <c r="A661" s="41"/>
      <c r="B661" s="42"/>
      <c r="C661" s="216" t="s">
        <v>542</v>
      </c>
      <c r="D661" s="216" t="s">
        <v>218</v>
      </c>
      <c r="E661" s="217" t="s">
        <v>1432</v>
      </c>
      <c r="F661" s="218" t="s">
        <v>325</v>
      </c>
      <c r="G661" s="219" t="s">
        <v>278</v>
      </c>
      <c r="H661" s="220">
        <v>0.158</v>
      </c>
      <c r="I661" s="221"/>
      <c r="J661" s="222">
        <f>ROUND(I661*H661,2)</f>
        <v>0</v>
      </c>
      <c r="K661" s="218" t="s">
        <v>222</v>
      </c>
      <c r="L661" s="47"/>
      <c r="M661" s="223" t="s">
        <v>19</v>
      </c>
      <c r="N661" s="224" t="s">
        <v>43</v>
      </c>
      <c r="O661" s="87"/>
      <c r="P661" s="225">
        <f>O661*H661</f>
        <v>0</v>
      </c>
      <c r="Q661" s="225">
        <v>0</v>
      </c>
      <c r="R661" s="225">
        <f>Q661*H661</f>
        <v>0</v>
      </c>
      <c r="S661" s="225">
        <v>0</v>
      </c>
      <c r="T661" s="226">
        <f>S661*H661</f>
        <v>0</v>
      </c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R661" s="227" t="s">
        <v>223</v>
      </c>
      <c r="AT661" s="227" t="s">
        <v>218</v>
      </c>
      <c r="AU661" s="227" t="s">
        <v>81</v>
      </c>
      <c r="AY661" s="20" t="s">
        <v>215</v>
      </c>
      <c r="BE661" s="228">
        <f>IF(N661="základní",J661,0)</f>
        <v>0</v>
      </c>
      <c r="BF661" s="228">
        <f>IF(N661="snížená",J661,0)</f>
        <v>0</v>
      </c>
      <c r="BG661" s="228">
        <f>IF(N661="zákl. přenesená",J661,0)</f>
        <v>0</v>
      </c>
      <c r="BH661" s="228">
        <f>IF(N661="sníž. přenesená",J661,0)</f>
        <v>0</v>
      </c>
      <c r="BI661" s="228">
        <f>IF(N661="nulová",J661,0)</f>
        <v>0</v>
      </c>
      <c r="BJ661" s="20" t="s">
        <v>79</v>
      </c>
      <c r="BK661" s="228">
        <f>ROUND(I661*H661,2)</f>
        <v>0</v>
      </c>
      <c r="BL661" s="20" t="s">
        <v>223</v>
      </c>
      <c r="BM661" s="227" t="s">
        <v>1560</v>
      </c>
    </row>
    <row r="662" s="2" customFormat="1">
      <c r="A662" s="41"/>
      <c r="B662" s="42"/>
      <c r="C662" s="43"/>
      <c r="D662" s="229" t="s">
        <v>224</v>
      </c>
      <c r="E662" s="43"/>
      <c r="F662" s="230" t="s">
        <v>1433</v>
      </c>
      <c r="G662" s="43"/>
      <c r="H662" s="43"/>
      <c r="I662" s="231"/>
      <c r="J662" s="43"/>
      <c r="K662" s="43"/>
      <c r="L662" s="47"/>
      <c r="M662" s="232"/>
      <c r="N662" s="233"/>
      <c r="O662" s="87"/>
      <c r="P662" s="87"/>
      <c r="Q662" s="87"/>
      <c r="R662" s="87"/>
      <c r="S662" s="87"/>
      <c r="T662" s="88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T662" s="20" t="s">
        <v>224</v>
      </c>
      <c r="AU662" s="20" t="s">
        <v>81</v>
      </c>
    </row>
    <row r="663" s="13" customFormat="1">
      <c r="A663" s="13"/>
      <c r="B663" s="234"/>
      <c r="C663" s="235"/>
      <c r="D663" s="236" t="s">
        <v>226</v>
      </c>
      <c r="E663" s="237" t="s">
        <v>19</v>
      </c>
      <c r="F663" s="238" t="s">
        <v>1554</v>
      </c>
      <c r="G663" s="235"/>
      <c r="H663" s="237" t="s">
        <v>19</v>
      </c>
      <c r="I663" s="239"/>
      <c r="J663" s="235"/>
      <c r="K663" s="235"/>
      <c r="L663" s="240"/>
      <c r="M663" s="241"/>
      <c r="N663" s="242"/>
      <c r="O663" s="242"/>
      <c r="P663" s="242"/>
      <c r="Q663" s="242"/>
      <c r="R663" s="242"/>
      <c r="S663" s="242"/>
      <c r="T663" s="24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4" t="s">
        <v>226</v>
      </c>
      <c r="AU663" s="244" t="s">
        <v>81</v>
      </c>
      <c r="AV663" s="13" t="s">
        <v>79</v>
      </c>
      <c r="AW663" s="13" t="s">
        <v>33</v>
      </c>
      <c r="AX663" s="13" t="s">
        <v>72</v>
      </c>
      <c r="AY663" s="244" t="s">
        <v>215</v>
      </c>
    </row>
    <row r="664" s="13" customFormat="1">
      <c r="A664" s="13"/>
      <c r="B664" s="234"/>
      <c r="C664" s="235"/>
      <c r="D664" s="236" t="s">
        <v>226</v>
      </c>
      <c r="E664" s="237" t="s">
        <v>19</v>
      </c>
      <c r="F664" s="238" t="s">
        <v>1424</v>
      </c>
      <c r="G664" s="235"/>
      <c r="H664" s="237" t="s">
        <v>19</v>
      </c>
      <c r="I664" s="239"/>
      <c r="J664" s="235"/>
      <c r="K664" s="235"/>
      <c r="L664" s="240"/>
      <c r="M664" s="241"/>
      <c r="N664" s="242"/>
      <c r="O664" s="242"/>
      <c r="P664" s="242"/>
      <c r="Q664" s="242"/>
      <c r="R664" s="242"/>
      <c r="S664" s="242"/>
      <c r="T664" s="24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4" t="s">
        <v>226</v>
      </c>
      <c r="AU664" s="244" t="s">
        <v>81</v>
      </c>
      <c r="AV664" s="13" t="s">
        <v>79</v>
      </c>
      <c r="AW664" s="13" t="s">
        <v>33</v>
      </c>
      <c r="AX664" s="13" t="s">
        <v>72</v>
      </c>
      <c r="AY664" s="244" t="s">
        <v>215</v>
      </c>
    </row>
    <row r="665" s="14" customFormat="1">
      <c r="A665" s="14"/>
      <c r="B665" s="245"/>
      <c r="C665" s="246"/>
      <c r="D665" s="236" t="s">
        <v>226</v>
      </c>
      <c r="E665" s="247" t="s">
        <v>19</v>
      </c>
      <c r="F665" s="248" t="s">
        <v>1555</v>
      </c>
      <c r="G665" s="246"/>
      <c r="H665" s="249">
        <v>0.158</v>
      </c>
      <c r="I665" s="250"/>
      <c r="J665" s="246"/>
      <c r="K665" s="246"/>
      <c r="L665" s="251"/>
      <c r="M665" s="252"/>
      <c r="N665" s="253"/>
      <c r="O665" s="253"/>
      <c r="P665" s="253"/>
      <c r="Q665" s="253"/>
      <c r="R665" s="253"/>
      <c r="S665" s="253"/>
      <c r="T665" s="25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5" t="s">
        <v>226</v>
      </c>
      <c r="AU665" s="255" t="s">
        <v>81</v>
      </c>
      <c r="AV665" s="14" t="s">
        <v>81</v>
      </c>
      <c r="AW665" s="14" t="s">
        <v>33</v>
      </c>
      <c r="AX665" s="14" t="s">
        <v>72</v>
      </c>
      <c r="AY665" s="255" t="s">
        <v>215</v>
      </c>
    </row>
    <row r="666" s="15" customFormat="1">
      <c r="A666" s="15"/>
      <c r="B666" s="256"/>
      <c r="C666" s="257"/>
      <c r="D666" s="236" t="s">
        <v>226</v>
      </c>
      <c r="E666" s="258" t="s">
        <v>19</v>
      </c>
      <c r="F666" s="259" t="s">
        <v>233</v>
      </c>
      <c r="G666" s="257"/>
      <c r="H666" s="260">
        <v>0.158</v>
      </c>
      <c r="I666" s="261"/>
      <c r="J666" s="257"/>
      <c r="K666" s="257"/>
      <c r="L666" s="262"/>
      <c r="M666" s="263"/>
      <c r="N666" s="264"/>
      <c r="O666" s="264"/>
      <c r="P666" s="264"/>
      <c r="Q666" s="264"/>
      <c r="R666" s="264"/>
      <c r="S666" s="264"/>
      <c r="T666" s="26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T666" s="266" t="s">
        <v>226</v>
      </c>
      <c r="AU666" s="266" t="s">
        <v>81</v>
      </c>
      <c r="AV666" s="15" t="s">
        <v>223</v>
      </c>
      <c r="AW666" s="15" t="s">
        <v>33</v>
      </c>
      <c r="AX666" s="15" t="s">
        <v>79</v>
      </c>
      <c r="AY666" s="266" t="s">
        <v>215</v>
      </c>
    </row>
    <row r="667" s="2" customFormat="1" ht="44.25" customHeight="1">
      <c r="A667" s="41"/>
      <c r="B667" s="42"/>
      <c r="C667" s="216" t="s">
        <v>1561</v>
      </c>
      <c r="D667" s="216" t="s">
        <v>218</v>
      </c>
      <c r="E667" s="217" t="s">
        <v>897</v>
      </c>
      <c r="F667" s="218" t="s">
        <v>384</v>
      </c>
      <c r="G667" s="219" t="s">
        <v>331</v>
      </c>
      <c r="H667" s="220">
        <v>0.252</v>
      </c>
      <c r="I667" s="221"/>
      <c r="J667" s="222">
        <f>ROUND(I667*H667,2)</f>
        <v>0</v>
      </c>
      <c r="K667" s="218" t="s">
        <v>222</v>
      </c>
      <c r="L667" s="47"/>
      <c r="M667" s="223" t="s">
        <v>19</v>
      </c>
      <c r="N667" s="224" t="s">
        <v>43</v>
      </c>
      <c r="O667" s="87"/>
      <c r="P667" s="225">
        <f>O667*H667</f>
        <v>0</v>
      </c>
      <c r="Q667" s="225">
        <v>0</v>
      </c>
      <c r="R667" s="225">
        <f>Q667*H667</f>
        <v>0</v>
      </c>
      <c r="S667" s="225">
        <v>0</v>
      </c>
      <c r="T667" s="226">
        <f>S667*H667</f>
        <v>0</v>
      </c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R667" s="227" t="s">
        <v>223</v>
      </c>
      <c r="AT667" s="227" t="s">
        <v>218</v>
      </c>
      <c r="AU667" s="227" t="s">
        <v>81</v>
      </c>
      <c r="AY667" s="20" t="s">
        <v>215</v>
      </c>
      <c r="BE667" s="228">
        <f>IF(N667="základní",J667,0)</f>
        <v>0</v>
      </c>
      <c r="BF667" s="228">
        <f>IF(N667="snížená",J667,0)</f>
        <v>0</v>
      </c>
      <c r="BG667" s="228">
        <f>IF(N667="zákl. přenesená",J667,0)</f>
        <v>0</v>
      </c>
      <c r="BH667" s="228">
        <f>IF(N667="sníž. přenesená",J667,0)</f>
        <v>0</v>
      </c>
      <c r="BI667" s="228">
        <f>IF(N667="nulová",J667,0)</f>
        <v>0</v>
      </c>
      <c r="BJ667" s="20" t="s">
        <v>79</v>
      </c>
      <c r="BK667" s="228">
        <f>ROUND(I667*H667,2)</f>
        <v>0</v>
      </c>
      <c r="BL667" s="20" t="s">
        <v>223</v>
      </c>
      <c r="BM667" s="227" t="s">
        <v>1562</v>
      </c>
    </row>
    <row r="668" s="2" customFormat="1">
      <c r="A668" s="41"/>
      <c r="B668" s="42"/>
      <c r="C668" s="43"/>
      <c r="D668" s="229" t="s">
        <v>224</v>
      </c>
      <c r="E668" s="43"/>
      <c r="F668" s="230" t="s">
        <v>898</v>
      </c>
      <c r="G668" s="43"/>
      <c r="H668" s="43"/>
      <c r="I668" s="231"/>
      <c r="J668" s="43"/>
      <c r="K668" s="43"/>
      <c r="L668" s="47"/>
      <c r="M668" s="232"/>
      <c r="N668" s="233"/>
      <c r="O668" s="87"/>
      <c r="P668" s="87"/>
      <c r="Q668" s="87"/>
      <c r="R668" s="87"/>
      <c r="S668" s="87"/>
      <c r="T668" s="88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T668" s="20" t="s">
        <v>224</v>
      </c>
      <c r="AU668" s="20" t="s">
        <v>81</v>
      </c>
    </row>
    <row r="669" s="13" customFormat="1">
      <c r="A669" s="13"/>
      <c r="B669" s="234"/>
      <c r="C669" s="235"/>
      <c r="D669" s="236" t="s">
        <v>226</v>
      </c>
      <c r="E669" s="237" t="s">
        <v>19</v>
      </c>
      <c r="F669" s="238" t="s">
        <v>1554</v>
      </c>
      <c r="G669" s="235"/>
      <c r="H669" s="237" t="s">
        <v>19</v>
      </c>
      <c r="I669" s="239"/>
      <c r="J669" s="235"/>
      <c r="K669" s="235"/>
      <c r="L669" s="240"/>
      <c r="M669" s="241"/>
      <c r="N669" s="242"/>
      <c r="O669" s="242"/>
      <c r="P669" s="242"/>
      <c r="Q669" s="242"/>
      <c r="R669" s="242"/>
      <c r="S669" s="242"/>
      <c r="T669" s="24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4" t="s">
        <v>226</v>
      </c>
      <c r="AU669" s="244" t="s">
        <v>81</v>
      </c>
      <c r="AV669" s="13" t="s">
        <v>79</v>
      </c>
      <c r="AW669" s="13" t="s">
        <v>33</v>
      </c>
      <c r="AX669" s="13" t="s">
        <v>72</v>
      </c>
      <c r="AY669" s="244" t="s">
        <v>215</v>
      </c>
    </row>
    <row r="670" s="13" customFormat="1">
      <c r="A670" s="13"/>
      <c r="B670" s="234"/>
      <c r="C670" s="235"/>
      <c r="D670" s="236" t="s">
        <v>226</v>
      </c>
      <c r="E670" s="237" t="s">
        <v>19</v>
      </c>
      <c r="F670" s="238" t="s">
        <v>1424</v>
      </c>
      <c r="G670" s="235"/>
      <c r="H670" s="237" t="s">
        <v>19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226</v>
      </c>
      <c r="AU670" s="244" t="s">
        <v>81</v>
      </c>
      <c r="AV670" s="13" t="s">
        <v>79</v>
      </c>
      <c r="AW670" s="13" t="s">
        <v>33</v>
      </c>
      <c r="AX670" s="13" t="s">
        <v>72</v>
      </c>
      <c r="AY670" s="244" t="s">
        <v>215</v>
      </c>
    </row>
    <row r="671" s="14" customFormat="1">
      <c r="A671" s="14"/>
      <c r="B671" s="245"/>
      <c r="C671" s="246"/>
      <c r="D671" s="236" t="s">
        <v>226</v>
      </c>
      <c r="E671" s="247" t="s">
        <v>19</v>
      </c>
      <c r="F671" s="248" t="s">
        <v>1563</v>
      </c>
      <c r="G671" s="246"/>
      <c r="H671" s="249">
        <v>0.252</v>
      </c>
      <c r="I671" s="250"/>
      <c r="J671" s="246"/>
      <c r="K671" s="246"/>
      <c r="L671" s="251"/>
      <c r="M671" s="252"/>
      <c r="N671" s="253"/>
      <c r="O671" s="253"/>
      <c r="P671" s="253"/>
      <c r="Q671" s="253"/>
      <c r="R671" s="253"/>
      <c r="S671" s="253"/>
      <c r="T671" s="25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5" t="s">
        <v>226</v>
      </c>
      <c r="AU671" s="255" t="s">
        <v>81</v>
      </c>
      <c r="AV671" s="14" t="s">
        <v>81</v>
      </c>
      <c r="AW671" s="14" t="s">
        <v>33</v>
      </c>
      <c r="AX671" s="14" t="s">
        <v>72</v>
      </c>
      <c r="AY671" s="255" t="s">
        <v>215</v>
      </c>
    </row>
    <row r="672" s="15" customFormat="1">
      <c r="A672" s="15"/>
      <c r="B672" s="256"/>
      <c r="C672" s="257"/>
      <c r="D672" s="236" t="s">
        <v>226</v>
      </c>
      <c r="E672" s="258" t="s">
        <v>19</v>
      </c>
      <c r="F672" s="259" t="s">
        <v>233</v>
      </c>
      <c r="G672" s="257"/>
      <c r="H672" s="260">
        <v>0.252</v>
      </c>
      <c r="I672" s="261"/>
      <c r="J672" s="257"/>
      <c r="K672" s="257"/>
      <c r="L672" s="262"/>
      <c r="M672" s="263"/>
      <c r="N672" s="264"/>
      <c r="O672" s="264"/>
      <c r="P672" s="264"/>
      <c r="Q672" s="264"/>
      <c r="R672" s="264"/>
      <c r="S672" s="264"/>
      <c r="T672" s="26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T672" s="266" t="s">
        <v>226</v>
      </c>
      <c r="AU672" s="266" t="s">
        <v>81</v>
      </c>
      <c r="AV672" s="15" t="s">
        <v>223</v>
      </c>
      <c r="AW672" s="15" t="s">
        <v>33</v>
      </c>
      <c r="AX672" s="15" t="s">
        <v>79</v>
      </c>
      <c r="AY672" s="266" t="s">
        <v>215</v>
      </c>
    </row>
    <row r="673" s="2" customFormat="1" ht="37.8" customHeight="1">
      <c r="A673" s="41"/>
      <c r="B673" s="42"/>
      <c r="C673" s="216" t="s">
        <v>544</v>
      </c>
      <c r="D673" s="216" t="s">
        <v>218</v>
      </c>
      <c r="E673" s="217" t="s">
        <v>397</v>
      </c>
      <c r="F673" s="218" t="s">
        <v>398</v>
      </c>
      <c r="G673" s="219" t="s">
        <v>221</v>
      </c>
      <c r="H673" s="220">
        <v>0.25</v>
      </c>
      <c r="I673" s="221"/>
      <c r="J673" s="222">
        <f>ROUND(I673*H673,2)</f>
        <v>0</v>
      </c>
      <c r="K673" s="218" t="s">
        <v>222</v>
      </c>
      <c r="L673" s="47"/>
      <c r="M673" s="223" t="s">
        <v>19</v>
      </c>
      <c r="N673" s="224" t="s">
        <v>43</v>
      </c>
      <c r="O673" s="87"/>
      <c r="P673" s="225">
        <f>O673*H673</f>
        <v>0</v>
      </c>
      <c r="Q673" s="225">
        <v>0</v>
      </c>
      <c r="R673" s="225">
        <f>Q673*H673</f>
        <v>0</v>
      </c>
      <c r="S673" s="225">
        <v>0</v>
      </c>
      <c r="T673" s="226">
        <f>S673*H673</f>
        <v>0</v>
      </c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R673" s="227" t="s">
        <v>223</v>
      </c>
      <c r="AT673" s="227" t="s">
        <v>218</v>
      </c>
      <c r="AU673" s="227" t="s">
        <v>81</v>
      </c>
      <c r="AY673" s="20" t="s">
        <v>215</v>
      </c>
      <c r="BE673" s="228">
        <f>IF(N673="základní",J673,0)</f>
        <v>0</v>
      </c>
      <c r="BF673" s="228">
        <f>IF(N673="snížená",J673,0)</f>
        <v>0</v>
      </c>
      <c r="BG673" s="228">
        <f>IF(N673="zákl. přenesená",J673,0)</f>
        <v>0</v>
      </c>
      <c r="BH673" s="228">
        <f>IF(N673="sníž. přenesená",J673,0)</f>
        <v>0</v>
      </c>
      <c r="BI673" s="228">
        <f>IF(N673="nulová",J673,0)</f>
        <v>0</v>
      </c>
      <c r="BJ673" s="20" t="s">
        <v>79</v>
      </c>
      <c r="BK673" s="228">
        <f>ROUND(I673*H673,2)</f>
        <v>0</v>
      </c>
      <c r="BL673" s="20" t="s">
        <v>223</v>
      </c>
      <c r="BM673" s="227" t="s">
        <v>473</v>
      </c>
    </row>
    <row r="674" s="2" customFormat="1">
      <c r="A674" s="41"/>
      <c r="B674" s="42"/>
      <c r="C674" s="43"/>
      <c r="D674" s="229" t="s">
        <v>224</v>
      </c>
      <c r="E674" s="43"/>
      <c r="F674" s="230" t="s">
        <v>399</v>
      </c>
      <c r="G674" s="43"/>
      <c r="H674" s="43"/>
      <c r="I674" s="231"/>
      <c r="J674" s="43"/>
      <c r="K674" s="43"/>
      <c r="L674" s="47"/>
      <c r="M674" s="232"/>
      <c r="N674" s="233"/>
      <c r="O674" s="87"/>
      <c r="P674" s="87"/>
      <c r="Q674" s="87"/>
      <c r="R674" s="87"/>
      <c r="S674" s="87"/>
      <c r="T674" s="88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T674" s="20" t="s">
        <v>224</v>
      </c>
      <c r="AU674" s="20" t="s">
        <v>81</v>
      </c>
    </row>
    <row r="675" s="13" customFormat="1">
      <c r="A675" s="13"/>
      <c r="B675" s="234"/>
      <c r="C675" s="235"/>
      <c r="D675" s="236" t="s">
        <v>226</v>
      </c>
      <c r="E675" s="237" t="s">
        <v>19</v>
      </c>
      <c r="F675" s="238" t="s">
        <v>1554</v>
      </c>
      <c r="G675" s="235"/>
      <c r="H675" s="237" t="s">
        <v>19</v>
      </c>
      <c r="I675" s="239"/>
      <c r="J675" s="235"/>
      <c r="K675" s="235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226</v>
      </c>
      <c r="AU675" s="244" t="s">
        <v>81</v>
      </c>
      <c r="AV675" s="13" t="s">
        <v>79</v>
      </c>
      <c r="AW675" s="13" t="s">
        <v>33</v>
      </c>
      <c r="AX675" s="13" t="s">
        <v>72</v>
      </c>
      <c r="AY675" s="244" t="s">
        <v>215</v>
      </c>
    </row>
    <row r="676" s="13" customFormat="1">
      <c r="A676" s="13"/>
      <c r="B676" s="234"/>
      <c r="C676" s="235"/>
      <c r="D676" s="236" t="s">
        <v>226</v>
      </c>
      <c r="E676" s="237" t="s">
        <v>19</v>
      </c>
      <c r="F676" s="238" t="s">
        <v>1435</v>
      </c>
      <c r="G676" s="235"/>
      <c r="H676" s="237" t="s">
        <v>19</v>
      </c>
      <c r="I676" s="239"/>
      <c r="J676" s="235"/>
      <c r="K676" s="235"/>
      <c r="L676" s="240"/>
      <c r="M676" s="241"/>
      <c r="N676" s="242"/>
      <c r="O676" s="242"/>
      <c r="P676" s="242"/>
      <c r="Q676" s="242"/>
      <c r="R676" s="242"/>
      <c r="S676" s="242"/>
      <c r="T676" s="24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4" t="s">
        <v>226</v>
      </c>
      <c r="AU676" s="244" t="s">
        <v>81</v>
      </c>
      <c r="AV676" s="13" t="s">
        <v>79</v>
      </c>
      <c r="AW676" s="13" t="s">
        <v>33</v>
      </c>
      <c r="AX676" s="13" t="s">
        <v>72</v>
      </c>
      <c r="AY676" s="244" t="s">
        <v>215</v>
      </c>
    </row>
    <row r="677" s="14" customFormat="1">
      <c r="A677" s="14"/>
      <c r="B677" s="245"/>
      <c r="C677" s="246"/>
      <c r="D677" s="236" t="s">
        <v>226</v>
      </c>
      <c r="E677" s="247" t="s">
        <v>19</v>
      </c>
      <c r="F677" s="248" t="s">
        <v>1564</v>
      </c>
      <c r="G677" s="246"/>
      <c r="H677" s="249">
        <v>0.25</v>
      </c>
      <c r="I677" s="250"/>
      <c r="J677" s="246"/>
      <c r="K677" s="246"/>
      <c r="L677" s="251"/>
      <c r="M677" s="252"/>
      <c r="N677" s="253"/>
      <c r="O677" s="253"/>
      <c r="P677" s="253"/>
      <c r="Q677" s="253"/>
      <c r="R677" s="253"/>
      <c r="S677" s="253"/>
      <c r="T677" s="25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5" t="s">
        <v>226</v>
      </c>
      <c r="AU677" s="255" t="s">
        <v>81</v>
      </c>
      <c r="AV677" s="14" t="s">
        <v>81</v>
      </c>
      <c r="AW677" s="14" t="s">
        <v>33</v>
      </c>
      <c r="AX677" s="14" t="s">
        <v>72</v>
      </c>
      <c r="AY677" s="255" t="s">
        <v>215</v>
      </c>
    </row>
    <row r="678" s="15" customFormat="1">
      <c r="A678" s="15"/>
      <c r="B678" s="256"/>
      <c r="C678" s="257"/>
      <c r="D678" s="236" t="s">
        <v>226</v>
      </c>
      <c r="E678" s="258" t="s">
        <v>19</v>
      </c>
      <c r="F678" s="259" t="s">
        <v>233</v>
      </c>
      <c r="G678" s="257"/>
      <c r="H678" s="260">
        <v>0.25</v>
      </c>
      <c r="I678" s="261"/>
      <c r="J678" s="257"/>
      <c r="K678" s="257"/>
      <c r="L678" s="262"/>
      <c r="M678" s="263"/>
      <c r="N678" s="264"/>
      <c r="O678" s="264"/>
      <c r="P678" s="264"/>
      <c r="Q678" s="264"/>
      <c r="R678" s="264"/>
      <c r="S678" s="264"/>
      <c r="T678" s="26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T678" s="266" t="s">
        <v>226</v>
      </c>
      <c r="AU678" s="266" t="s">
        <v>81</v>
      </c>
      <c r="AV678" s="15" t="s">
        <v>223</v>
      </c>
      <c r="AW678" s="15" t="s">
        <v>33</v>
      </c>
      <c r="AX678" s="15" t="s">
        <v>79</v>
      </c>
      <c r="AY678" s="266" t="s">
        <v>215</v>
      </c>
    </row>
    <row r="679" s="2" customFormat="1" ht="24.15" customHeight="1">
      <c r="A679" s="41"/>
      <c r="B679" s="42"/>
      <c r="C679" s="216" t="s">
        <v>1565</v>
      </c>
      <c r="D679" s="216" t="s">
        <v>218</v>
      </c>
      <c r="E679" s="217" t="s">
        <v>1442</v>
      </c>
      <c r="F679" s="218" t="s">
        <v>1443</v>
      </c>
      <c r="G679" s="219" t="s">
        <v>278</v>
      </c>
      <c r="H679" s="220">
        <v>0.158</v>
      </c>
      <c r="I679" s="221"/>
      <c r="J679" s="222">
        <f>ROUND(I679*H679,2)</f>
        <v>0</v>
      </c>
      <c r="K679" s="218" t="s">
        <v>222</v>
      </c>
      <c r="L679" s="47"/>
      <c r="M679" s="223" t="s">
        <v>19</v>
      </c>
      <c r="N679" s="224" t="s">
        <v>43</v>
      </c>
      <c r="O679" s="87"/>
      <c r="P679" s="225">
        <f>O679*H679</f>
        <v>0</v>
      </c>
      <c r="Q679" s="225">
        <v>2.3010199999999998</v>
      </c>
      <c r="R679" s="225">
        <f>Q679*H679</f>
        <v>0.36356115999999999</v>
      </c>
      <c r="S679" s="225">
        <v>0</v>
      </c>
      <c r="T679" s="226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227" t="s">
        <v>223</v>
      </c>
      <c r="AT679" s="227" t="s">
        <v>218</v>
      </c>
      <c r="AU679" s="227" t="s">
        <v>81</v>
      </c>
      <c r="AY679" s="20" t="s">
        <v>215</v>
      </c>
      <c r="BE679" s="228">
        <f>IF(N679="základní",J679,0)</f>
        <v>0</v>
      </c>
      <c r="BF679" s="228">
        <f>IF(N679="snížená",J679,0)</f>
        <v>0</v>
      </c>
      <c r="BG679" s="228">
        <f>IF(N679="zákl. přenesená",J679,0)</f>
        <v>0</v>
      </c>
      <c r="BH679" s="228">
        <f>IF(N679="sníž. přenesená",J679,0)</f>
        <v>0</v>
      </c>
      <c r="BI679" s="228">
        <f>IF(N679="nulová",J679,0)</f>
        <v>0</v>
      </c>
      <c r="BJ679" s="20" t="s">
        <v>79</v>
      </c>
      <c r="BK679" s="228">
        <f>ROUND(I679*H679,2)</f>
        <v>0</v>
      </c>
      <c r="BL679" s="20" t="s">
        <v>223</v>
      </c>
      <c r="BM679" s="227" t="s">
        <v>1566</v>
      </c>
    </row>
    <row r="680" s="2" customFormat="1">
      <c r="A680" s="41"/>
      <c r="B680" s="42"/>
      <c r="C680" s="43"/>
      <c r="D680" s="229" t="s">
        <v>224</v>
      </c>
      <c r="E680" s="43"/>
      <c r="F680" s="230" t="s">
        <v>1444</v>
      </c>
      <c r="G680" s="43"/>
      <c r="H680" s="43"/>
      <c r="I680" s="231"/>
      <c r="J680" s="43"/>
      <c r="K680" s="43"/>
      <c r="L680" s="47"/>
      <c r="M680" s="232"/>
      <c r="N680" s="233"/>
      <c r="O680" s="87"/>
      <c r="P680" s="87"/>
      <c r="Q680" s="87"/>
      <c r="R680" s="87"/>
      <c r="S680" s="87"/>
      <c r="T680" s="88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T680" s="20" t="s">
        <v>224</v>
      </c>
      <c r="AU680" s="20" t="s">
        <v>81</v>
      </c>
    </row>
    <row r="681" s="13" customFormat="1">
      <c r="A681" s="13"/>
      <c r="B681" s="234"/>
      <c r="C681" s="235"/>
      <c r="D681" s="236" t="s">
        <v>226</v>
      </c>
      <c r="E681" s="237" t="s">
        <v>19</v>
      </c>
      <c r="F681" s="238" t="s">
        <v>1554</v>
      </c>
      <c r="G681" s="235"/>
      <c r="H681" s="237" t="s">
        <v>19</v>
      </c>
      <c r="I681" s="239"/>
      <c r="J681" s="235"/>
      <c r="K681" s="235"/>
      <c r="L681" s="240"/>
      <c r="M681" s="241"/>
      <c r="N681" s="242"/>
      <c r="O681" s="242"/>
      <c r="P681" s="242"/>
      <c r="Q681" s="242"/>
      <c r="R681" s="242"/>
      <c r="S681" s="242"/>
      <c r="T681" s="24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4" t="s">
        <v>226</v>
      </c>
      <c r="AU681" s="244" t="s">
        <v>81</v>
      </c>
      <c r="AV681" s="13" t="s">
        <v>79</v>
      </c>
      <c r="AW681" s="13" t="s">
        <v>33</v>
      </c>
      <c r="AX681" s="13" t="s">
        <v>72</v>
      </c>
      <c r="AY681" s="244" t="s">
        <v>215</v>
      </c>
    </row>
    <row r="682" s="13" customFormat="1">
      <c r="A682" s="13"/>
      <c r="B682" s="234"/>
      <c r="C682" s="235"/>
      <c r="D682" s="236" t="s">
        <v>226</v>
      </c>
      <c r="E682" s="237" t="s">
        <v>19</v>
      </c>
      <c r="F682" s="238" t="s">
        <v>1567</v>
      </c>
      <c r="G682" s="235"/>
      <c r="H682" s="237" t="s">
        <v>19</v>
      </c>
      <c r="I682" s="239"/>
      <c r="J682" s="235"/>
      <c r="K682" s="235"/>
      <c r="L682" s="240"/>
      <c r="M682" s="241"/>
      <c r="N682" s="242"/>
      <c r="O682" s="242"/>
      <c r="P682" s="242"/>
      <c r="Q682" s="242"/>
      <c r="R682" s="242"/>
      <c r="S682" s="242"/>
      <c r="T682" s="24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4" t="s">
        <v>226</v>
      </c>
      <c r="AU682" s="244" t="s">
        <v>81</v>
      </c>
      <c r="AV682" s="13" t="s">
        <v>79</v>
      </c>
      <c r="AW682" s="13" t="s">
        <v>33</v>
      </c>
      <c r="AX682" s="13" t="s">
        <v>72</v>
      </c>
      <c r="AY682" s="244" t="s">
        <v>215</v>
      </c>
    </row>
    <row r="683" s="14" customFormat="1">
      <c r="A683" s="14"/>
      <c r="B683" s="245"/>
      <c r="C683" s="246"/>
      <c r="D683" s="236" t="s">
        <v>226</v>
      </c>
      <c r="E683" s="247" t="s">
        <v>19</v>
      </c>
      <c r="F683" s="248" t="s">
        <v>1555</v>
      </c>
      <c r="G683" s="246"/>
      <c r="H683" s="249">
        <v>0.158</v>
      </c>
      <c r="I683" s="250"/>
      <c r="J683" s="246"/>
      <c r="K683" s="246"/>
      <c r="L683" s="251"/>
      <c r="M683" s="252"/>
      <c r="N683" s="253"/>
      <c r="O683" s="253"/>
      <c r="P683" s="253"/>
      <c r="Q683" s="253"/>
      <c r="R683" s="253"/>
      <c r="S683" s="253"/>
      <c r="T683" s="25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5" t="s">
        <v>226</v>
      </c>
      <c r="AU683" s="255" t="s">
        <v>81</v>
      </c>
      <c r="AV683" s="14" t="s">
        <v>81</v>
      </c>
      <c r="AW683" s="14" t="s">
        <v>33</v>
      </c>
      <c r="AX683" s="14" t="s">
        <v>72</v>
      </c>
      <c r="AY683" s="255" t="s">
        <v>215</v>
      </c>
    </row>
    <row r="684" s="15" customFormat="1">
      <c r="A684" s="15"/>
      <c r="B684" s="256"/>
      <c r="C684" s="257"/>
      <c r="D684" s="236" t="s">
        <v>226</v>
      </c>
      <c r="E684" s="258" t="s">
        <v>19</v>
      </c>
      <c r="F684" s="259" t="s">
        <v>233</v>
      </c>
      <c r="G684" s="257"/>
      <c r="H684" s="260">
        <v>0.158</v>
      </c>
      <c r="I684" s="261"/>
      <c r="J684" s="257"/>
      <c r="K684" s="257"/>
      <c r="L684" s="262"/>
      <c r="M684" s="263"/>
      <c r="N684" s="264"/>
      <c r="O684" s="264"/>
      <c r="P684" s="264"/>
      <c r="Q684" s="264"/>
      <c r="R684" s="264"/>
      <c r="S684" s="264"/>
      <c r="T684" s="26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66" t="s">
        <v>226</v>
      </c>
      <c r="AU684" s="266" t="s">
        <v>81</v>
      </c>
      <c r="AV684" s="15" t="s">
        <v>223</v>
      </c>
      <c r="AW684" s="15" t="s">
        <v>33</v>
      </c>
      <c r="AX684" s="15" t="s">
        <v>79</v>
      </c>
      <c r="AY684" s="266" t="s">
        <v>215</v>
      </c>
    </row>
    <row r="685" s="2" customFormat="1" ht="16.5" customHeight="1">
      <c r="A685" s="41"/>
      <c r="B685" s="42"/>
      <c r="C685" s="216" t="s">
        <v>1198</v>
      </c>
      <c r="D685" s="216" t="s">
        <v>218</v>
      </c>
      <c r="E685" s="217" t="s">
        <v>1447</v>
      </c>
      <c r="F685" s="218" t="s">
        <v>1448</v>
      </c>
      <c r="G685" s="219" t="s">
        <v>221</v>
      </c>
      <c r="H685" s="220">
        <v>1.26</v>
      </c>
      <c r="I685" s="221"/>
      <c r="J685" s="222">
        <f>ROUND(I685*H685,2)</f>
        <v>0</v>
      </c>
      <c r="K685" s="218" t="s">
        <v>222</v>
      </c>
      <c r="L685" s="47"/>
      <c r="M685" s="223" t="s">
        <v>19</v>
      </c>
      <c r="N685" s="224" t="s">
        <v>43</v>
      </c>
      <c r="O685" s="87"/>
      <c r="P685" s="225">
        <f>O685*H685</f>
        <v>0</v>
      </c>
      <c r="Q685" s="225">
        <v>0.00264</v>
      </c>
      <c r="R685" s="225">
        <f>Q685*H685</f>
        <v>0.0033264000000000002</v>
      </c>
      <c r="S685" s="225">
        <v>0</v>
      </c>
      <c r="T685" s="226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227" t="s">
        <v>223</v>
      </c>
      <c r="AT685" s="227" t="s">
        <v>218</v>
      </c>
      <c r="AU685" s="227" t="s">
        <v>81</v>
      </c>
      <c r="AY685" s="20" t="s">
        <v>215</v>
      </c>
      <c r="BE685" s="228">
        <f>IF(N685="základní",J685,0)</f>
        <v>0</v>
      </c>
      <c r="BF685" s="228">
        <f>IF(N685="snížená",J685,0)</f>
        <v>0</v>
      </c>
      <c r="BG685" s="228">
        <f>IF(N685="zákl. přenesená",J685,0)</f>
        <v>0</v>
      </c>
      <c r="BH685" s="228">
        <f>IF(N685="sníž. přenesená",J685,0)</f>
        <v>0</v>
      </c>
      <c r="BI685" s="228">
        <f>IF(N685="nulová",J685,0)</f>
        <v>0</v>
      </c>
      <c r="BJ685" s="20" t="s">
        <v>79</v>
      </c>
      <c r="BK685" s="228">
        <f>ROUND(I685*H685,2)</f>
        <v>0</v>
      </c>
      <c r="BL685" s="20" t="s">
        <v>223</v>
      </c>
      <c r="BM685" s="227" t="s">
        <v>1568</v>
      </c>
    </row>
    <row r="686" s="2" customFormat="1">
      <c r="A686" s="41"/>
      <c r="B686" s="42"/>
      <c r="C686" s="43"/>
      <c r="D686" s="229" t="s">
        <v>224</v>
      </c>
      <c r="E686" s="43"/>
      <c r="F686" s="230" t="s">
        <v>1449</v>
      </c>
      <c r="G686" s="43"/>
      <c r="H686" s="43"/>
      <c r="I686" s="231"/>
      <c r="J686" s="43"/>
      <c r="K686" s="43"/>
      <c r="L686" s="47"/>
      <c r="M686" s="232"/>
      <c r="N686" s="233"/>
      <c r="O686" s="87"/>
      <c r="P686" s="87"/>
      <c r="Q686" s="87"/>
      <c r="R686" s="87"/>
      <c r="S686" s="87"/>
      <c r="T686" s="88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T686" s="20" t="s">
        <v>224</v>
      </c>
      <c r="AU686" s="20" t="s">
        <v>81</v>
      </c>
    </row>
    <row r="687" s="13" customFormat="1">
      <c r="A687" s="13"/>
      <c r="B687" s="234"/>
      <c r="C687" s="235"/>
      <c r="D687" s="236" t="s">
        <v>226</v>
      </c>
      <c r="E687" s="237" t="s">
        <v>19</v>
      </c>
      <c r="F687" s="238" t="s">
        <v>1554</v>
      </c>
      <c r="G687" s="235"/>
      <c r="H687" s="237" t="s">
        <v>19</v>
      </c>
      <c r="I687" s="239"/>
      <c r="J687" s="235"/>
      <c r="K687" s="235"/>
      <c r="L687" s="240"/>
      <c r="M687" s="241"/>
      <c r="N687" s="242"/>
      <c r="O687" s="242"/>
      <c r="P687" s="242"/>
      <c r="Q687" s="242"/>
      <c r="R687" s="242"/>
      <c r="S687" s="242"/>
      <c r="T687" s="24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4" t="s">
        <v>226</v>
      </c>
      <c r="AU687" s="244" t="s">
        <v>81</v>
      </c>
      <c r="AV687" s="13" t="s">
        <v>79</v>
      </c>
      <c r="AW687" s="13" t="s">
        <v>33</v>
      </c>
      <c r="AX687" s="13" t="s">
        <v>72</v>
      </c>
      <c r="AY687" s="244" t="s">
        <v>215</v>
      </c>
    </row>
    <row r="688" s="13" customFormat="1">
      <c r="A688" s="13"/>
      <c r="B688" s="234"/>
      <c r="C688" s="235"/>
      <c r="D688" s="236" t="s">
        <v>226</v>
      </c>
      <c r="E688" s="237" t="s">
        <v>19</v>
      </c>
      <c r="F688" s="238" t="s">
        <v>1450</v>
      </c>
      <c r="G688" s="235"/>
      <c r="H688" s="237" t="s">
        <v>19</v>
      </c>
      <c r="I688" s="239"/>
      <c r="J688" s="235"/>
      <c r="K688" s="235"/>
      <c r="L688" s="240"/>
      <c r="M688" s="241"/>
      <c r="N688" s="242"/>
      <c r="O688" s="242"/>
      <c r="P688" s="242"/>
      <c r="Q688" s="242"/>
      <c r="R688" s="242"/>
      <c r="S688" s="242"/>
      <c r="T688" s="24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4" t="s">
        <v>226</v>
      </c>
      <c r="AU688" s="244" t="s">
        <v>81</v>
      </c>
      <c r="AV688" s="13" t="s">
        <v>79</v>
      </c>
      <c r="AW688" s="13" t="s">
        <v>33</v>
      </c>
      <c r="AX688" s="13" t="s">
        <v>72</v>
      </c>
      <c r="AY688" s="244" t="s">
        <v>215</v>
      </c>
    </row>
    <row r="689" s="14" customFormat="1">
      <c r="A689" s="14"/>
      <c r="B689" s="245"/>
      <c r="C689" s="246"/>
      <c r="D689" s="236" t="s">
        <v>226</v>
      </c>
      <c r="E689" s="247" t="s">
        <v>19</v>
      </c>
      <c r="F689" s="248" t="s">
        <v>1569</v>
      </c>
      <c r="G689" s="246"/>
      <c r="H689" s="249">
        <v>1.26</v>
      </c>
      <c r="I689" s="250"/>
      <c r="J689" s="246"/>
      <c r="K689" s="246"/>
      <c r="L689" s="251"/>
      <c r="M689" s="252"/>
      <c r="N689" s="253"/>
      <c r="O689" s="253"/>
      <c r="P689" s="253"/>
      <c r="Q689" s="253"/>
      <c r="R689" s="253"/>
      <c r="S689" s="253"/>
      <c r="T689" s="25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5" t="s">
        <v>226</v>
      </c>
      <c r="AU689" s="255" t="s">
        <v>81</v>
      </c>
      <c r="AV689" s="14" t="s">
        <v>81</v>
      </c>
      <c r="AW689" s="14" t="s">
        <v>33</v>
      </c>
      <c r="AX689" s="14" t="s">
        <v>72</v>
      </c>
      <c r="AY689" s="255" t="s">
        <v>215</v>
      </c>
    </row>
    <row r="690" s="15" customFormat="1">
      <c r="A690" s="15"/>
      <c r="B690" s="256"/>
      <c r="C690" s="257"/>
      <c r="D690" s="236" t="s">
        <v>226</v>
      </c>
      <c r="E690" s="258" t="s">
        <v>19</v>
      </c>
      <c r="F690" s="259" t="s">
        <v>233</v>
      </c>
      <c r="G690" s="257"/>
      <c r="H690" s="260">
        <v>1.26</v>
      </c>
      <c r="I690" s="261"/>
      <c r="J690" s="257"/>
      <c r="K690" s="257"/>
      <c r="L690" s="262"/>
      <c r="M690" s="263"/>
      <c r="N690" s="264"/>
      <c r="O690" s="264"/>
      <c r="P690" s="264"/>
      <c r="Q690" s="264"/>
      <c r="R690" s="264"/>
      <c r="S690" s="264"/>
      <c r="T690" s="26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6" t="s">
        <v>226</v>
      </c>
      <c r="AU690" s="266" t="s">
        <v>81</v>
      </c>
      <c r="AV690" s="15" t="s">
        <v>223</v>
      </c>
      <c r="AW690" s="15" t="s">
        <v>33</v>
      </c>
      <c r="AX690" s="15" t="s">
        <v>79</v>
      </c>
      <c r="AY690" s="266" t="s">
        <v>215</v>
      </c>
    </row>
    <row r="691" s="2" customFormat="1" ht="16.5" customHeight="1">
      <c r="A691" s="41"/>
      <c r="B691" s="42"/>
      <c r="C691" s="216" t="s">
        <v>1570</v>
      </c>
      <c r="D691" s="216" t="s">
        <v>218</v>
      </c>
      <c r="E691" s="217" t="s">
        <v>1452</v>
      </c>
      <c r="F691" s="218" t="s">
        <v>1453</v>
      </c>
      <c r="G691" s="219" t="s">
        <v>221</v>
      </c>
      <c r="H691" s="220">
        <v>1.26</v>
      </c>
      <c r="I691" s="221"/>
      <c r="J691" s="222">
        <f>ROUND(I691*H691,2)</f>
        <v>0</v>
      </c>
      <c r="K691" s="218" t="s">
        <v>222</v>
      </c>
      <c r="L691" s="47"/>
      <c r="M691" s="223" t="s">
        <v>19</v>
      </c>
      <c r="N691" s="224" t="s">
        <v>43</v>
      </c>
      <c r="O691" s="87"/>
      <c r="P691" s="225">
        <f>O691*H691</f>
        <v>0</v>
      </c>
      <c r="Q691" s="225">
        <v>0</v>
      </c>
      <c r="R691" s="225">
        <f>Q691*H691</f>
        <v>0</v>
      </c>
      <c r="S691" s="225">
        <v>0</v>
      </c>
      <c r="T691" s="226">
        <f>S691*H691</f>
        <v>0</v>
      </c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R691" s="227" t="s">
        <v>223</v>
      </c>
      <c r="AT691" s="227" t="s">
        <v>218</v>
      </c>
      <c r="AU691" s="227" t="s">
        <v>81</v>
      </c>
      <c r="AY691" s="20" t="s">
        <v>215</v>
      </c>
      <c r="BE691" s="228">
        <f>IF(N691="základní",J691,0)</f>
        <v>0</v>
      </c>
      <c r="BF691" s="228">
        <f>IF(N691="snížená",J691,0)</f>
        <v>0</v>
      </c>
      <c r="BG691" s="228">
        <f>IF(N691="zákl. přenesená",J691,0)</f>
        <v>0</v>
      </c>
      <c r="BH691" s="228">
        <f>IF(N691="sníž. přenesená",J691,0)</f>
        <v>0</v>
      </c>
      <c r="BI691" s="228">
        <f>IF(N691="nulová",J691,0)</f>
        <v>0</v>
      </c>
      <c r="BJ691" s="20" t="s">
        <v>79</v>
      </c>
      <c r="BK691" s="228">
        <f>ROUND(I691*H691,2)</f>
        <v>0</v>
      </c>
      <c r="BL691" s="20" t="s">
        <v>223</v>
      </c>
      <c r="BM691" s="227" t="s">
        <v>1571</v>
      </c>
    </row>
    <row r="692" s="2" customFormat="1">
      <c r="A692" s="41"/>
      <c r="B692" s="42"/>
      <c r="C692" s="43"/>
      <c r="D692" s="229" t="s">
        <v>224</v>
      </c>
      <c r="E692" s="43"/>
      <c r="F692" s="230" t="s">
        <v>1454</v>
      </c>
      <c r="G692" s="43"/>
      <c r="H692" s="43"/>
      <c r="I692" s="231"/>
      <c r="J692" s="43"/>
      <c r="K692" s="43"/>
      <c r="L692" s="47"/>
      <c r="M692" s="232"/>
      <c r="N692" s="233"/>
      <c r="O692" s="87"/>
      <c r="P692" s="87"/>
      <c r="Q692" s="87"/>
      <c r="R692" s="87"/>
      <c r="S692" s="87"/>
      <c r="T692" s="88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T692" s="20" t="s">
        <v>224</v>
      </c>
      <c r="AU692" s="20" t="s">
        <v>81</v>
      </c>
    </row>
    <row r="693" s="13" customFormat="1">
      <c r="A693" s="13"/>
      <c r="B693" s="234"/>
      <c r="C693" s="235"/>
      <c r="D693" s="236" t="s">
        <v>226</v>
      </c>
      <c r="E693" s="237" t="s">
        <v>19</v>
      </c>
      <c r="F693" s="238" t="s">
        <v>1554</v>
      </c>
      <c r="G693" s="235"/>
      <c r="H693" s="237" t="s">
        <v>19</v>
      </c>
      <c r="I693" s="239"/>
      <c r="J693" s="235"/>
      <c r="K693" s="235"/>
      <c r="L693" s="240"/>
      <c r="M693" s="241"/>
      <c r="N693" s="242"/>
      <c r="O693" s="242"/>
      <c r="P693" s="242"/>
      <c r="Q693" s="242"/>
      <c r="R693" s="242"/>
      <c r="S693" s="242"/>
      <c r="T693" s="24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4" t="s">
        <v>226</v>
      </c>
      <c r="AU693" s="244" t="s">
        <v>81</v>
      </c>
      <c r="AV693" s="13" t="s">
        <v>79</v>
      </c>
      <c r="AW693" s="13" t="s">
        <v>33</v>
      </c>
      <c r="AX693" s="13" t="s">
        <v>72</v>
      </c>
      <c r="AY693" s="244" t="s">
        <v>215</v>
      </c>
    </row>
    <row r="694" s="13" customFormat="1">
      <c r="A694" s="13"/>
      <c r="B694" s="234"/>
      <c r="C694" s="235"/>
      <c r="D694" s="236" t="s">
        <v>226</v>
      </c>
      <c r="E694" s="237" t="s">
        <v>19</v>
      </c>
      <c r="F694" s="238" t="s">
        <v>1450</v>
      </c>
      <c r="G694" s="235"/>
      <c r="H694" s="237" t="s">
        <v>19</v>
      </c>
      <c r="I694" s="239"/>
      <c r="J694" s="235"/>
      <c r="K694" s="235"/>
      <c r="L694" s="240"/>
      <c r="M694" s="241"/>
      <c r="N694" s="242"/>
      <c r="O694" s="242"/>
      <c r="P694" s="242"/>
      <c r="Q694" s="242"/>
      <c r="R694" s="242"/>
      <c r="S694" s="242"/>
      <c r="T694" s="24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4" t="s">
        <v>226</v>
      </c>
      <c r="AU694" s="244" t="s">
        <v>81</v>
      </c>
      <c r="AV694" s="13" t="s">
        <v>79</v>
      </c>
      <c r="AW694" s="13" t="s">
        <v>33</v>
      </c>
      <c r="AX694" s="13" t="s">
        <v>72</v>
      </c>
      <c r="AY694" s="244" t="s">
        <v>215</v>
      </c>
    </row>
    <row r="695" s="14" customFormat="1">
      <c r="A695" s="14"/>
      <c r="B695" s="245"/>
      <c r="C695" s="246"/>
      <c r="D695" s="236" t="s">
        <v>226</v>
      </c>
      <c r="E695" s="247" t="s">
        <v>19</v>
      </c>
      <c r="F695" s="248" t="s">
        <v>1569</v>
      </c>
      <c r="G695" s="246"/>
      <c r="H695" s="249">
        <v>1.26</v>
      </c>
      <c r="I695" s="250"/>
      <c r="J695" s="246"/>
      <c r="K695" s="246"/>
      <c r="L695" s="251"/>
      <c r="M695" s="252"/>
      <c r="N695" s="253"/>
      <c r="O695" s="253"/>
      <c r="P695" s="253"/>
      <c r="Q695" s="253"/>
      <c r="R695" s="253"/>
      <c r="S695" s="253"/>
      <c r="T695" s="25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5" t="s">
        <v>226</v>
      </c>
      <c r="AU695" s="255" t="s">
        <v>81</v>
      </c>
      <c r="AV695" s="14" t="s">
        <v>81</v>
      </c>
      <c r="AW695" s="14" t="s">
        <v>33</v>
      </c>
      <c r="AX695" s="14" t="s">
        <v>72</v>
      </c>
      <c r="AY695" s="255" t="s">
        <v>215</v>
      </c>
    </row>
    <row r="696" s="15" customFormat="1">
      <c r="A696" s="15"/>
      <c r="B696" s="256"/>
      <c r="C696" s="257"/>
      <c r="D696" s="236" t="s">
        <v>226</v>
      </c>
      <c r="E696" s="258" t="s">
        <v>19</v>
      </c>
      <c r="F696" s="259" t="s">
        <v>233</v>
      </c>
      <c r="G696" s="257"/>
      <c r="H696" s="260">
        <v>1.26</v>
      </c>
      <c r="I696" s="261"/>
      <c r="J696" s="257"/>
      <c r="K696" s="257"/>
      <c r="L696" s="262"/>
      <c r="M696" s="263"/>
      <c r="N696" s="264"/>
      <c r="O696" s="264"/>
      <c r="P696" s="264"/>
      <c r="Q696" s="264"/>
      <c r="R696" s="264"/>
      <c r="S696" s="264"/>
      <c r="T696" s="26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T696" s="266" t="s">
        <v>226</v>
      </c>
      <c r="AU696" s="266" t="s">
        <v>81</v>
      </c>
      <c r="AV696" s="15" t="s">
        <v>223</v>
      </c>
      <c r="AW696" s="15" t="s">
        <v>33</v>
      </c>
      <c r="AX696" s="15" t="s">
        <v>79</v>
      </c>
      <c r="AY696" s="266" t="s">
        <v>215</v>
      </c>
    </row>
    <row r="697" s="2" customFormat="1" ht="37.8" customHeight="1">
      <c r="A697" s="41"/>
      <c r="B697" s="42"/>
      <c r="C697" s="216" t="s">
        <v>1203</v>
      </c>
      <c r="D697" s="216" t="s">
        <v>218</v>
      </c>
      <c r="E697" s="217" t="s">
        <v>931</v>
      </c>
      <c r="F697" s="218" t="s">
        <v>932</v>
      </c>
      <c r="G697" s="219" t="s">
        <v>331</v>
      </c>
      <c r="H697" s="220">
        <v>0.36699999999999999</v>
      </c>
      <c r="I697" s="221"/>
      <c r="J697" s="222">
        <f>ROUND(I697*H697,2)</f>
        <v>0</v>
      </c>
      <c r="K697" s="218" t="s">
        <v>222</v>
      </c>
      <c r="L697" s="47"/>
      <c r="M697" s="223" t="s">
        <v>19</v>
      </c>
      <c r="N697" s="224" t="s">
        <v>43</v>
      </c>
      <c r="O697" s="87"/>
      <c r="P697" s="225">
        <f>O697*H697</f>
        <v>0</v>
      </c>
      <c r="Q697" s="225">
        <v>0</v>
      </c>
      <c r="R697" s="225">
        <f>Q697*H697</f>
        <v>0</v>
      </c>
      <c r="S697" s="225">
        <v>0</v>
      </c>
      <c r="T697" s="226">
        <f>S697*H697</f>
        <v>0</v>
      </c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R697" s="227" t="s">
        <v>223</v>
      </c>
      <c r="AT697" s="227" t="s">
        <v>218</v>
      </c>
      <c r="AU697" s="227" t="s">
        <v>81</v>
      </c>
      <c r="AY697" s="20" t="s">
        <v>215</v>
      </c>
      <c r="BE697" s="228">
        <f>IF(N697="základní",J697,0)</f>
        <v>0</v>
      </c>
      <c r="BF697" s="228">
        <f>IF(N697="snížená",J697,0)</f>
        <v>0</v>
      </c>
      <c r="BG697" s="228">
        <f>IF(N697="zákl. přenesená",J697,0)</f>
        <v>0</v>
      </c>
      <c r="BH697" s="228">
        <f>IF(N697="sníž. přenesená",J697,0)</f>
        <v>0</v>
      </c>
      <c r="BI697" s="228">
        <f>IF(N697="nulová",J697,0)</f>
        <v>0</v>
      </c>
      <c r="BJ697" s="20" t="s">
        <v>79</v>
      </c>
      <c r="BK697" s="228">
        <f>ROUND(I697*H697,2)</f>
        <v>0</v>
      </c>
      <c r="BL697" s="20" t="s">
        <v>223</v>
      </c>
      <c r="BM697" s="227" t="s">
        <v>1572</v>
      </c>
    </row>
    <row r="698" s="2" customFormat="1">
      <c r="A698" s="41"/>
      <c r="B698" s="42"/>
      <c r="C698" s="43"/>
      <c r="D698" s="229" t="s">
        <v>224</v>
      </c>
      <c r="E698" s="43"/>
      <c r="F698" s="230" t="s">
        <v>933</v>
      </c>
      <c r="G698" s="43"/>
      <c r="H698" s="43"/>
      <c r="I698" s="231"/>
      <c r="J698" s="43"/>
      <c r="K698" s="43"/>
      <c r="L698" s="47"/>
      <c r="M698" s="232"/>
      <c r="N698" s="233"/>
      <c r="O698" s="87"/>
      <c r="P698" s="87"/>
      <c r="Q698" s="87"/>
      <c r="R698" s="87"/>
      <c r="S698" s="87"/>
      <c r="T698" s="88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T698" s="20" t="s">
        <v>224</v>
      </c>
      <c r="AU698" s="20" t="s">
        <v>81</v>
      </c>
    </row>
    <row r="699" s="14" customFormat="1">
      <c r="A699" s="14"/>
      <c r="B699" s="245"/>
      <c r="C699" s="246"/>
      <c r="D699" s="236" t="s">
        <v>226</v>
      </c>
      <c r="E699" s="247" t="s">
        <v>19</v>
      </c>
      <c r="F699" s="248" t="s">
        <v>1573</v>
      </c>
      <c r="G699" s="246"/>
      <c r="H699" s="249">
        <v>0.36699999999999999</v>
      </c>
      <c r="I699" s="250"/>
      <c r="J699" s="246"/>
      <c r="K699" s="246"/>
      <c r="L699" s="251"/>
      <c r="M699" s="252"/>
      <c r="N699" s="253"/>
      <c r="O699" s="253"/>
      <c r="P699" s="253"/>
      <c r="Q699" s="253"/>
      <c r="R699" s="253"/>
      <c r="S699" s="253"/>
      <c r="T699" s="25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5" t="s">
        <v>226</v>
      </c>
      <c r="AU699" s="255" t="s">
        <v>81</v>
      </c>
      <c r="AV699" s="14" t="s">
        <v>81</v>
      </c>
      <c r="AW699" s="14" t="s">
        <v>33</v>
      </c>
      <c r="AX699" s="14" t="s">
        <v>72</v>
      </c>
      <c r="AY699" s="255" t="s">
        <v>215</v>
      </c>
    </row>
    <row r="700" s="15" customFormat="1">
      <c r="A700" s="15"/>
      <c r="B700" s="256"/>
      <c r="C700" s="257"/>
      <c r="D700" s="236" t="s">
        <v>226</v>
      </c>
      <c r="E700" s="258" t="s">
        <v>19</v>
      </c>
      <c r="F700" s="259" t="s">
        <v>233</v>
      </c>
      <c r="G700" s="257"/>
      <c r="H700" s="260">
        <v>0.36699999999999999</v>
      </c>
      <c r="I700" s="261"/>
      <c r="J700" s="257"/>
      <c r="K700" s="257"/>
      <c r="L700" s="262"/>
      <c r="M700" s="263"/>
      <c r="N700" s="264"/>
      <c r="O700" s="264"/>
      <c r="P700" s="264"/>
      <c r="Q700" s="264"/>
      <c r="R700" s="264"/>
      <c r="S700" s="264"/>
      <c r="T700" s="26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T700" s="266" t="s">
        <v>226</v>
      </c>
      <c r="AU700" s="266" t="s">
        <v>81</v>
      </c>
      <c r="AV700" s="15" t="s">
        <v>223</v>
      </c>
      <c r="AW700" s="15" t="s">
        <v>33</v>
      </c>
      <c r="AX700" s="15" t="s">
        <v>79</v>
      </c>
      <c r="AY700" s="266" t="s">
        <v>215</v>
      </c>
    </row>
    <row r="701" s="12" customFormat="1" ht="22.8" customHeight="1">
      <c r="A701" s="12"/>
      <c r="B701" s="200"/>
      <c r="C701" s="201"/>
      <c r="D701" s="202" t="s">
        <v>71</v>
      </c>
      <c r="E701" s="214" t="s">
        <v>1574</v>
      </c>
      <c r="F701" s="214" t="s">
        <v>1575</v>
      </c>
      <c r="G701" s="201"/>
      <c r="H701" s="201"/>
      <c r="I701" s="204"/>
      <c r="J701" s="215">
        <f>BK701</f>
        <v>0</v>
      </c>
      <c r="K701" s="201"/>
      <c r="L701" s="206"/>
      <c r="M701" s="207"/>
      <c r="N701" s="208"/>
      <c r="O701" s="208"/>
      <c r="P701" s="209">
        <f>SUM(P702:P771)</f>
        <v>0</v>
      </c>
      <c r="Q701" s="208"/>
      <c r="R701" s="209">
        <f>SUM(R702:R771)</f>
        <v>6.0967262999999994</v>
      </c>
      <c r="S701" s="208"/>
      <c r="T701" s="210">
        <f>SUM(T702:T771)</f>
        <v>0</v>
      </c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R701" s="211" t="s">
        <v>79</v>
      </c>
      <c r="AT701" s="212" t="s">
        <v>71</v>
      </c>
      <c r="AU701" s="212" t="s">
        <v>79</v>
      </c>
      <c r="AY701" s="211" t="s">
        <v>215</v>
      </c>
      <c r="BK701" s="213">
        <f>SUM(BK702:BK771)</f>
        <v>0</v>
      </c>
    </row>
    <row r="702" s="2" customFormat="1" ht="37.8" customHeight="1">
      <c r="A702" s="41"/>
      <c r="B702" s="42"/>
      <c r="C702" s="216" t="s">
        <v>1576</v>
      </c>
      <c r="D702" s="216" t="s">
        <v>218</v>
      </c>
      <c r="E702" s="217" t="s">
        <v>1420</v>
      </c>
      <c r="F702" s="218" t="s">
        <v>1421</v>
      </c>
      <c r="G702" s="219" t="s">
        <v>278</v>
      </c>
      <c r="H702" s="220">
        <v>2.625</v>
      </c>
      <c r="I702" s="221"/>
      <c r="J702" s="222">
        <f>ROUND(I702*H702,2)</f>
        <v>0</v>
      </c>
      <c r="K702" s="218" t="s">
        <v>222</v>
      </c>
      <c r="L702" s="47"/>
      <c r="M702" s="223" t="s">
        <v>19</v>
      </c>
      <c r="N702" s="224" t="s">
        <v>43</v>
      </c>
      <c r="O702" s="87"/>
      <c r="P702" s="225">
        <f>O702*H702</f>
        <v>0</v>
      </c>
      <c r="Q702" s="225">
        <v>0</v>
      </c>
      <c r="R702" s="225">
        <f>Q702*H702</f>
        <v>0</v>
      </c>
      <c r="S702" s="225">
        <v>0</v>
      </c>
      <c r="T702" s="226">
        <f>S702*H702</f>
        <v>0</v>
      </c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R702" s="227" t="s">
        <v>223</v>
      </c>
      <c r="AT702" s="227" t="s">
        <v>218</v>
      </c>
      <c r="AU702" s="227" t="s">
        <v>81</v>
      </c>
      <c r="AY702" s="20" t="s">
        <v>215</v>
      </c>
      <c r="BE702" s="228">
        <f>IF(N702="základní",J702,0)</f>
        <v>0</v>
      </c>
      <c r="BF702" s="228">
        <f>IF(N702="snížená",J702,0)</f>
        <v>0</v>
      </c>
      <c r="BG702" s="228">
        <f>IF(N702="zákl. přenesená",J702,0)</f>
        <v>0</v>
      </c>
      <c r="BH702" s="228">
        <f>IF(N702="sníž. přenesená",J702,0)</f>
        <v>0</v>
      </c>
      <c r="BI702" s="228">
        <f>IF(N702="nulová",J702,0)</f>
        <v>0</v>
      </c>
      <c r="BJ702" s="20" t="s">
        <v>79</v>
      </c>
      <c r="BK702" s="228">
        <f>ROUND(I702*H702,2)</f>
        <v>0</v>
      </c>
      <c r="BL702" s="20" t="s">
        <v>223</v>
      </c>
      <c r="BM702" s="227" t="s">
        <v>1577</v>
      </c>
    </row>
    <row r="703" s="2" customFormat="1">
      <c r="A703" s="41"/>
      <c r="B703" s="42"/>
      <c r="C703" s="43"/>
      <c r="D703" s="229" t="s">
        <v>224</v>
      </c>
      <c r="E703" s="43"/>
      <c r="F703" s="230" t="s">
        <v>1422</v>
      </c>
      <c r="G703" s="43"/>
      <c r="H703" s="43"/>
      <c r="I703" s="231"/>
      <c r="J703" s="43"/>
      <c r="K703" s="43"/>
      <c r="L703" s="47"/>
      <c r="M703" s="232"/>
      <c r="N703" s="233"/>
      <c r="O703" s="87"/>
      <c r="P703" s="87"/>
      <c r="Q703" s="87"/>
      <c r="R703" s="87"/>
      <c r="S703" s="87"/>
      <c r="T703" s="88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T703" s="20" t="s">
        <v>224</v>
      </c>
      <c r="AU703" s="20" t="s">
        <v>81</v>
      </c>
    </row>
    <row r="704" s="13" customFormat="1">
      <c r="A704" s="13"/>
      <c r="B704" s="234"/>
      <c r="C704" s="235"/>
      <c r="D704" s="236" t="s">
        <v>226</v>
      </c>
      <c r="E704" s="237" t="s">
        <v>19</v>
      </c>
      <c r="F704" s="238" t="s">
        <v>1578</v>
      </c>
      <c r="G704" s="235"/>
      <c r="H704" s="237" t="s">
        <v>19</v>
      </c>
      <c r="I704" s="239"/>
      <c r="J704" s="235"/>
      <c r="K704" s="235"/>
      <c r="L704" s="240"/>
      <c r="M704" s="241"/>
      <c r="N704" s="242"/>
      <c r="O704" s="242"/>
      <c r="P704" s="242"/>
      <c r="Q704" s="242"/>
      <c r="R704" s="242"/>
      <c r="S704" s="242"/>
      <c r="T704" s="24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4" t="s">
        <v>226</v>
      </c>
      <c r="AU704" s="244" t="s">
        <v>81</v>
      </c>
      <c r="AV704" s="13" t="s">
        <v>79</v>
      </c>
      <c r="AW704" s="13" t="s">
        <v>33</v>
      </c>
      <c r="AX704" s="13" t="s">
        <v>72</v>
      </c>
      <c r="AY704" s="244" t="s">
        <v>215</v>
      </c>
    </row>
    <row r="705" s="13" customFormat="1">
      <c r="A705" s="13"/>
      <c r="B705" s="234"/>
      <c r="C705" s="235"/>
      <c r="D705" s="236" t="s">
        <v>226</v>
      </c>
      <c r="E705" s="237" t="s">
        <v>19</v>
      </c>
      <c r="F705" s="238" t="s">
        <v>1424</v>
      </c>
      <c r="G705" s="235"/>
      <c r="H705" s="237" t="s">
        <v>19</v>
      </c>
      <c r="I705" s="239"/>
      <c r="J705" s="235"/>
      <c r="K705" s="235"/>
      <c r="L705" s="240"/>
      <c r="M705" s="241"/>
      <c r="N705" s="242"/>
      <c r="O705" s="242"/>
      <c r="P705" s="242"/>
      <c r="Q705" s="242"/>
      <c r="R705" s="242"/>
      <c r="S705" s="242"/>
      <c r="T705" s="24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4" t="s">
        <v>226</v>
      </c>
      <c r="AU705" s="244" t="s">
        <v>81</v>
      </c>
      <c r="AV705" s="13" t="s">
        <v>79</v>
      </c>
      <c r="AW705" s="13" t="s">
        <v>33</v>
      </c>
      <c r="AX705" s="13" t="s">
        <v>72</v>
      </c>
      <c r="AY705" s="244" t="s">
        <v>215</v>
      </c>
    </row>
    <row r="706" s="14" customFormat="1">
      <c r="A706" s="14"/>
      <c r="B706" s="245"/>
      <c r="C706" s="246"/>
      <c r="D706" s="236" t="s">
        <v>226</v>
      </c>
      <c r="E706" s="247" t="s">
        <v>19</v>
      </c>
      <c r="F706" s="248" t="s">
        <v>1579</v>
      </c>
      <c r="G706" s="246"/>
      <c r="H706" s="249">
        <v>2.625</v>
      </c>
      <c r="I706" s="250"/>
      <c r="J706" s="246"/>
      <c r="K706" s="246"/>
      <c r="L706" s="251"/>
      <c r="M706" s="252"/>
      <c r="N706" s="253"/>
      <c r="O706" s="253"/>
      <c r="P706" s="253"/>
      <c r="Q706" s="253"/>
      <c r="R706" s="253"/>
      <c r="S706" s="253"/>
      <c r="T706" s="25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55" t="s">
        <v>226</v>
      </c>
      <c r="AU706" s="255" t="s">
        <v>81</v>
      </c>
      <c r="AV706" s="14" t="s">
        <v>81</v>
      </c>
      <c r="AW706" s="14" t="s">
        <v>33</v>
      </c>
      <c r="AX706" s="14" t="s">
        <v>72</v>
      </c>
      <c r="AY706" s="255" t="s">
        <v>215</v>
      </c>
    </row>
    <row r="707" s="15" customFormat="1">
      <c r="A707" s="15"/>
      <c r="B707" s="256"/>
      <c r="C707" s="257"/>
      <c r="D707" s="236" t="s">
        <v>226</v>
      </c>
      <c r="E707" s="258" t="s">
        <v>19</v>
      </c>
      <c r="F707" s="259" t="s">
        <v>233</v>
      </c>
      <c r="G707" s="257"/>
      <c r="H707" s="260">
        <v>2.625</v>
      </c>
      <c r="I707" s="261"/>
      <c r="J707" s="257"/>
      <c r="K707" s="257"/>
      <c r="L707" s="262"/>
      <c r="M707" s="263"/>
      <c r="N707" s="264"/>
      <c r="O707" s="264"/>
      <c r="P707" s="264"/>
      <c r="Q707" s="264"/>
      <c r="R707" s="264"/>
      <c r="S707" s="264"/>
      <c r="T707" s="26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T707" s="266" t="s">
        <v>226</v>
      </c>
      <c r="AU707" s="266" t="s">
        <v>81</v>
      </c>
      <c r="AV707" s="15" t="s">
        <v>223</v>
      </c>
      <c r="AW707" s="15" t="s">
        <v>33</v>
      </c>
      <c r="AX707" s="15" t="s">
        <v>79</v>
      </c>
      <c r="AY707" s="266" t="s">
        <v>215</v>
      </c>
    </row>
    <row r="708" s="2" customFormat="1" ht="37.8" customHeight="1">
      <c r="A708" s="41"/>
      <c r="B708" s="42"/>
      <c r="C708" s="216" t="s">
        <v>1206</v>
      </c>
      <c r="D708" s="216" t="s">
        <v>218</v>
      </c>
      <c r="E708" s="217" t="s">
        <v>1426</v>
      </c>
      <c r="F708" s="218" t="s">
        <v>1427</v>
      </c>
      <c r="G708" s="219" t="s">
        <v>278</v>
      </c>
      <c r="H708" s="220">
        <v>2.625</v>
      </c>
      <c r="I708" s="221"/>
      <c r="J708" s="222">
        <f>ROUND(I708*H708,2)</f>
        <v>0</v>
      </c>
      <c r="K708" s="218" t="s">
        <v>222</v>
      </c>
      <c r="L708" s="47"/>
      <c r="M708" s="223" t="s">
        <v>19</v>
      </c>
      <c r="N708" s="224" t="s">
        <v>43</v>
      </c>
      <c r="O708" s="87"/>
      <c r="P708" s="225">
        <f>O708*H708</f>
        <v>0</v>
      </c>
      <c r="Q708" s="225">
        <v>0</v>
      </c>
      <c r="R708" s="225">
        <f>Q708*H708</f>
        <v>0</v>
      </c>
      <c r="S708" s="225">
        <v>0</v>
      </c>
      <c r="T708" s="226">
        <f>S708*H708</f>
        <v>0</v>
      </c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R708" s="227" t="s">
        <v>223</v>
      </c>
      <c r="AT708" s="227" t="s">
        <v>218</v>
      </c>
      <c r="AU708" s="227" t="s">
        <v>81</v>
      </c>
      <c r="AY708" s="20" t="s">
        <v>215</v>
      </c>
      <c r="BE708" s="228">
        <f>IF(N708="základní",J708,0)</f>
        <v>0</v>
      </c>
      <c r="BF708" s="228">
        <f>IF(N708="snížená",J708,0)</f>
        <v>0</v>
      </c>
      <c r="BG708" s="228">
        <f>IF(N708="zákl. přenesená",J708,0)</f>
        <v>0</v>
      </c>
      <c r="BH708" s="228">
        <f>IF(N708="sníž. přenesená",J708,0)</f>
        <v>0</v>
      </c>
      <c r="BI708" s="228">
        <f>IF(N708="nulová",J708,0)</f>
        <v>0</v>
      </c>
      <c r="BJ708" s="20" t="s">
        <v>79</v>
      </c>
      <c r="BK708" s="228">
        <f>ROUND(I708*H708,2)</f>
        <v>0</v>
      </c>
      <c r="BL708" s="20" t="s">
        <v>223</v>
      </c>
      <c r="BM708" s="227" t="s">
        <v>1580</v>
      </c>
    </row>
    <row r="709" s="2" customFormat="1">
      <c r="A709" s="41"/>
      <c r="B709" s="42"/>
      <c r="C709" s="43"/>
      <c r="D709" s="229" t="s">
        <v>224</v>
      </c>
      <c r="E709" s="43"/>
      <c r="F709" s="230" t="s">
        <v>1428</v>
      </c>
      <c r="G709" s="43"/>
      <c r="H709" s="43"/>
      <c r="I709" s="231"/>
      <c r="J709" s="43"/>
      <c r="K709" s="43"/>
      <c r="L709" s="47"/>
      <c r="M709" s="232"/>
      <c r="N709" s="233"/>
      <c r="O709" s="87"/>
      <c r="P709" s="87"/>
      <c r="Q709" s="87"/>
      <c r="R709" s="87"/>
      <c r="S709" s="87"/>
      <c r="T709" s="88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T709" s="20" t="s">
        <v>224</v>
      </c>
      <c r="AU709" s="20" t="s">
        <v>81</v>
      </c>
    </row>
    <row r="710" s="13" customFormat="1">
      <c r="A710" s="13"/>
      <c r="B710" s="234"/>
      <c r="C710" s="235"/>
      <c r="D710" s="236" t="s">
        <v>226</v>
      </c>
      <c r="E710" s="237" t="s">
        <v>19</v>
      </c>
      <c r="F710" s="238" t="s">
        <v>1578</v>
      </c>
      <c r="G710" s="235"/>
      <c r="H710" s="237" t="s">
        <v>19</v>
      </c>
      <c r="I710" s="239"/>
      <c r="J710" s="235"/>
      <c r="K710" s="235"/>
      <c r="L710" s="240"/>
      <c r="M710" s="241"/>
      <c r="N710" s="242"/>
      <c r="O710" s="242"/>
      <c r="P710" s="242"/>
      <c r="Q710" s="242"/>
      <c r="R710" s="242"/>
      <c r="S710" s="242"/>
      <c r="T710" s="24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4" t="s">
        <v>226</v>
      </c>
      <c r="AU710" s="244" t="s">
        <v>81</v>
      </c>
      <c r="AV710" s="13" t="s">
        <v>79</v>
      </c>
      <c r="AW710" s="13" t="s">
        <v>33</v>
      </c>
      <c r="AX710" s="13" t="s">
        <v>72</v>
      </c>
      <c r="AY710" s="244" t="s">
        <v>215</v>
      </c>
    </row>
    <row r="711" s="13" customFormat="1">
      <c r="A711" s="13"/>
      <c r="B711" s="234"/>
      <c r="C711" s="235"/>
      <c r="D711" s="236" t="s">
        <v>226</v>
      </c>
      <c r="E711" s="237" t="s">
        <v>19</v>
      </c>
      <c r="F711" s="238" t="s">
        <v>1424</v>
      </c>
      <c r="G711" s="235"/>
      <c r="H711" s="237" t="s">
        <v>19</v>
      </c>
      <c r="I711" s="239"/>
      <c r="J711" s="235"/>
      <c r="K711" s="235"/>
      <c r="L711" s="240"/>
      <c r="M711" s="241"/>
      <c r="N711" s="242"/>
      <c r="O711" s="242"/>
      <c r="P711" s="242"/>
      <c r="Q711" s="242"/>
      <c r="R711" s="242"/>
      <c r="S711" s="242"/>
      <c r="T711" s="24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4" t="s">
        <v>226</v>
      </c>
      <c r="AU711" s="244" t="s">
        <v>81</v>
      </c>
      <c r="AV711" s="13" t="s">
        <v>79</v>
      </c>
      <c r="AW711" s="13" t="s">
        <v>33</v>
      </c>
      <c r="AX711" s="13" t="s">
        <v>72</v>
      </c>
      <c r="AY711" s="244" t="s">
        <v>215</v>
      </c>
    </row>
    <row r="712" s="14" customFormat="1">
      <c r="A712" s="14"/>
      <c r="B712" s="245"/>
      <c r="C712" s="246"/>
      <c r="D712" s="236" t="s">
        <v>226</v>
      </c>
      <c r="E712" s="247" t="s">
        <v>19</v>
      </c>
      <c r="F712" s="248" t="s">
        <v>1579</v>
      </c>
      <c r="G712" s="246"/>
      <c r="H712" s="249">
        <v>2.625</v>
      </c>
      <c r="I712" s="250"/>
      <c r="J712" s="246"/>
      <c r="K712" s="246"/>
      <c r="L712" s="251"/>
      <c r="M712" s="252"/>
      <c r="N712" s="253"/>
      <c r="O712" s="253"/>
      <c r="P712" s="253"/>
      <c r="Q712" s="253"/>
      <c r="R712" s="253"/>
      <c r="S712" s="253"/>
      <c r="T712" s="25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55" t="s">
        <v>226</v>
      </c>
      <c r="AU712" s="255" t="s">
        <v>81</v>
      </c>
      <c r="AV712" s="14" t="s">
        <v>81</v>
      </c>
      <c r="AW712" s="14" t="s">
        <v>33</v>
      </c>
      <c r="AX712" s="14" t="s">
        <v>72</v>
      </c>
      <c r="AY712" s="255" t="s">
        <v>215</v>
      </c>
    </row>
    <row r="713" s="15" customFormat="1">
      <c r="A713" s="15"/>
      <c r="B713" s="256"/>
      <c r="C713" s="257"/>
      <c r="D713" s="236" t="s">
        <v>226</v>
      </c>
      <c r="E713" s="258" t="s">
        <v>19</v>
      </c>
      <c r="F713" s="259" t="s">
        <v>233</v>
      </c>
      <c r="G713" s="257"/>
      <c r="H713" s="260">
        <v>2.625</v>
      </c>
      <c r="I713" s="261"/>
      <c r="J713" s="257"/>
      <c r="K713" s="257"/>
      <c r="L713" s="262"/>
      <c r="M713" s="263"/>
      <c r="N713" s="264"/>
      <c r="O713" s="264"/>
      <c r="P713" s="264"/>
      <c r="Q713" s="264"/>
      <c r="R713" s="264"/>
      <c r="S713" s="264"/>
      <c r="T713" s="26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T713" s="266" t="s">
        <v>226</v>
      </c>
      <c r="AU713" s="266" t="s">
        <v>81</v>
      </c>
      <c r="AV713" s="15" t="s">
        <v>223</v>
      </c>
      <c r="AW713" s="15" t="s">
        <v>33</v>
      </c>
      <c r="AX713" s="15" t="s">
        <v>79</v>
      </c>
      <c r="AY713" s="266" t="s">
        <v>215</v>
      </c>
    </row>
    <row r="714" s="2" customFormat="1" ht="55.5" customHeight="1">
      <c r="A714" s="41"/>
      <c r="B714" s="42"/>
      <c r="C714" s="216" t="s">
        <v>305</v>
      </c>
      <c r="D714" s="216" t="s">
        <v>218</v>
      </c>
      <c r="E714" s="217" t="s">
        <v>1429</v>
      </c>
      <c r="F714" s="218" t="s">
        <v>1430</v>
      </c>
      <c r="G714" s="219" t="s">
        <v>278</v>
      </c>
      <c r="H714" s="220">
        <v>2.625</v>
      </c>
      <c r="I714" s="221"/>
      <c r="J714" s="222">
        <f>ROUND(I714*H714,2)</f>
        <v>0</v>
      </c>
      <c r="K714" s="218" t="s">
        <v>222</v>
      </c>
      <c r="L714" s="47"/>
      <c r="M714" s="223" t="s">
        <v>19</v>
      </c>
      <c r="N714" s="224" t="s">
        <v>43</v>
      </c>
      <c r="O714" s="87"/>
      <c r="P714" s="225">
        <f>O714*H714</f>
        <v>0</v>
      </c>
      <c r="Q714" s="225">
        <v>0</v>
      </c>
      <c r="R714" s="225">
        <f>Q714*H714</f>
        <v>0</v>
      </c>
      <c r="S714" s="225">
        <v>0</v>
      </c>
      <c r="T714" s="226">
        <f>S714*H714</f>
        <v>0</v>
      </c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R714" s="227" t="s">
        <v>223</v>
      </c>
      <c r="AT714" s="227" t="s">
        <v>218</v>
      </c>
      <c r="AU714" s="227" t="s">
        <v>81</v>
      </c>
      <c r="AY714" s="20" t="s">
        <v>215</v>
      </c>
      <c r="BE714" s="228">
        <f>IF(N714="základní",J714,0)</f>
        <v>0</v>
      </c>
      <c r="BF714" s="228">
        <f>IF(N714="snížená",J714,0)</f>
        <v>0</v>
      </c>
      <c r="BG714" s="228">
        <f>IF(N714="zákl. přenesená",J714,0)</f>
        <v>0</v>
      </c>
      <c r="BH714" s="228">
        <f>IF(N714="sníž. přenesená",J714,0)</f>
        <v>0</v>
      </c>
      <c r="BI714" s="228">
        <f>IF(N714="nulová",J714,0)</f>
        <v>0</v>
      </c>
      <c r="BJ714" s="20" t="s">
        <v>79</v>
      </c>
      <c r="BK714" s="228">
        <f>ROUND(I714*H714,2)</f>
        <v>0</v>
      </c>
      <c r="BL714" s="20" t="s">
        <v>223</v>
      </c>
      <c r="BM714" s="227" t="s">
        <v>1581</v>
      </c>
    </row>
    <row r="715" s="2" customFormat="1">
      <c r="A715" s="41"/>
      <c r="B715" s="42"/>
      <c r="C715" s="43"/>
      <c r="D715" s="229" t="s">
        <v>224</v>
      </c>
      <c r="E715" s="43"/>
      <c r="F715" s="230" t="s">
        <v>1431</v>
      </c>
      <c r="G715" s="43"/>
      <c r="H715" s="43"/>
      <c r="I715" s="231"/>
      <c r="J715" s="43"/>
      <c r="K715" s="43"/>
      <c r="L715" s="47"/>
      <c r="M715" s="232"/>
      <c r="N715" s="233"/>
      <c r="O715" s="87"/>
      <c r="P715" s="87"/>
      <c r="Q715" s="87"/>
      <c r="R715" s="87"/>
      <c r="S715" s="87"/>
      <c r="T715" s="88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T715" s="20" t="s">
        <v>224</v>
      </c>
      <c r="AU715" s="20" t="s">
        <v>81</v>
      </c>
    </row>
    <row r="716" s="13" customFormat="1">
      <c r="A716" s="13"/>
      <c r="B716" s="234"/>
      <c r="C716" s="235"/>
      <c r="D716" s="236" t="s">
        <v>226</v>
      </c>
      <c r="E716" s="237" t="s">
        <v>19</v>
      </c>
      <c r="F716" s="238" t="s">
        <v>1578</v>
      </c>
      <c r="G716" s="235"/>
      <c r="H716" s="237" t="s">
        <v>19</v>
      </c>
      <c r="I716" s="239"/>
      <c r="J716" s="235"/>
      <c r="K716" s="235"/>
      <c r="L716" s="240"/>
      <c r="M716" s="241"/>
      <c r="N716" s="242"/>
      <c r="O716" s="242"/>
      <c r="P716" s="242"/>
      <c r="Q716" s="242"/>
      <c r="R716" s="242"/>
      <c r="S716" s="242"/>
      <c r="T716" s="24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4" t="s">
        <v>226</v>
      </c>
      <c r="AU716" s="244" t="s">
        <v>81</v>
      </c>
      <c r="AV716" s="13" t="s">
        <v>79</v>
      </c>
      <c r="AW716" s="13" t="s">
        <v>33</v>
      </c>
      <c r="AX716" s="13" t="s">
        <v>72</v>
      </c>
      <c r="AY716" s="244" t="s">
        <v>215</v>
      </c>
    </row>
    <row r="717" s="13" customFormat="1">
      <c r="A717" s="13"/>
      <c r="B717" s="234"/>
      <c r="C717" s="235"/>
      <c r="D717" s="236" t="s">
        <v>226</v>
      </c>
      <c r="E717" s="237" t="s">
        <v>19</v>
      </c>
      <c r="F717" s="238" t="s">
        <v>1424</v>
      </c>
      <c r="G717" s="235"/>
      <c r="H717" s="237" t="s">
        <v>19</v>
      </c>
      <c r="I717" s="239"/>
      <c r="J717" s="235"/>
      <c r="K717" s="235"/>
      <c r="L717" s="240"/>
      <c r="M717" s="241"/>
      <c r="N717" s="242"/>
      <c r="O717" s="242"/>
      <c r="P717" s="242"/>
      <c r="Q717" s="242"/>
      <c r="R717" s="242"/>
      <c r="S717" s="242"/>
      <c r="T717" s="24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4" t="s">
        <v>226</v>
      </c>
      <c r="AU717" s="244" t="s">
        <v>81</v>
      </c>
      <c r="AV717" s="13" t="s">
        <v>79</v>
      </c>
      <c r="AW717" s="13" t="s">
        <v>33</v>
      </c>
      <c r="AX717" s="13" t="s">
        <v>72</v>
      </c>
      <c r="AY717" s="244" t="s">
        <v>215</v>
      </c>
    </row>
    <row r="718" s="14" customFormat="1">
      <c r="A718" s="14"/>
      <c r="B718" s="245"/>
      <c r="C718" s="246"/>
      <c r="D718" s="236" t="s">
        <v>226</v>
      </c>
      <c r="E718" s="247" t="s">
        <v>19</v>
      </c>
      <c r="F718" s="248" t="s">
        <v>1579</v>
      </c>
      <c r="G718" s="246"/>
      <c r="H718" s="249">
        <v>2.625</v>
      </c>
      <c r="I718" s="250"/>
      <c r="J718" s="246"/>
      <c r="K718" s="246"/>
      <c r="L718" s="251"/>
      <c r="M718" s="252"/>
      <c r="N718" s="253"/>
      <c r="O718" s="253"/>
      <c r="P718" s="253"/>
      <c r="Q718" s="253"/>
      <c r="R718" s="253"/>
      <c r="S718" s="253"/>
      <c r="T718" s="25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5" t="s">
        <v>226</v>
      </c>
      <c r="AU718" s="255" t="s">
        <v>81</v>
      </c>
      <c r="AV718" s="14" t="s">
        <v>81</v>
      </c>
      <c r="AW718" s="14" t="s">
        <v>33</v>
      </c>
      <c r="AX718" s="14" t="s">
        <v>72</v>
      </c>
      <c r="AY718" s="255" t="s">
        <v>215</v>
      </c>
    </row>
    <row r="719" s="15" customFormat="1">
      <c r="A719" s="15"/>
      <c r="B719" s="256"/>
      <c r="C719" s="257"/>
      <c r="D719" s="236" t="s">
        <v>226</v>
      </c>
      <c r="E719" s="258" t="s">
        <v>19</v>
      </c>
      <c r="F719" s="259" t="s">
        <v>233</v>
      </c>
      <c r="G719" s="257"/>
      <c r="H719" s="260">
        <v>2.625</v>
      </c>
      <c r="I719" s="261"/>
      <c r="J719" s="257"/>
      <c r="K719" s="257"/>
      <c r="L719" s="262"/>
      <c r="M719" s="263"/>
      <c r="N719" s="264"/>
      <c r="O719" s="264"/>
      <c r="P719" s="264"/>
      <c r="Q719" s="264"/>
      <c r="R719" s="264"/>
      <c r="S719" s="264"/>
      <c r="T719" s="26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T719" s="266" t="s">
        <v>226</v>
      </c>
      <c r="AU719" s="266" t="s">
        <v>81</v>
      </c>
      <c r="AV719" s="15" t="s">
        <v>223</v>
      </c>
      <c r="AW719" s="15" t="s">
        <v>33</v>
      </c>
      <c r="AX719" s="15" t="s">
        <v>79</v>
      </c>
      <c r="AY719" s="266" t="s">
        <v>215</v>
      </c>
    </row>
    <row r="720" s="2" customFormat="1" ht="62.7" customHeight="1">
      <c r="A720" s="41"/>
      <c r="B720" s="42"/>
      <c r="C720" s="216" t="s">
        <v>1211</v>
      </c>
      <c r="D720" s="216" t="s">
        <v>218</v>
      </c>
      <c r="E720" s="217" t="s">
        <v>309</v>
      </c>
      <c r="F720" s="218" t="s">
        <v>310</v>
      </c>
      <c r="G720" s="219" t="s">
        <v>278</v>
      </c>
      <c r="H720" s="220">
        <v>2.625</v>
      </c>
      <c r="I720" s="221"/>
      <c r="J720" s="222">
        <f>ROUND(I720*H720,2)</f>
        <v>0</v>
      </c>
      <c r="K720" s="218" t="s">
        <v>222</v>
      </c>
      <c r="L720" s="47"/>
      <c r="M720" s="223" t="s">
        <v>19</v>
      </c>
      <c r="N720" s="224" t="s">
        <v>43</v>
      </c>
      <c r="O720" s="87"/>
      <c r="P720" s="225">
        <f>O720*H720</f>
        <v>0</v>
      </c>
      <c r="Q720" s="225">
        <v>0</v>
      </c>
      <c r="R720" s="225">
        <f>Q720*H720</f>
        <v>0</v>
      </c>
      <c r="S720" s="225">
        <v>0</v>
      </c>
      <c r="T720" s="226">
        <f>S720*H720</f>
        <v>0</v>
      </c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R720" s="227" t="s">
        <v>223</v>
      </c>
      <c r="AT720" s="227" t="s">
        <v>218</v>
      </c>
      <c r="AU720" s="227" t="s">
        <v>81</v>
      </c>
      <c r="AY720" s="20" t="s">
        <v>215</v>
      </c>
      <c r="BE720" s="228">
        <f>IF(N720="základní",J720,0)</f>
        <v>0</v>
      </c>
      <c r="BF720" s="228">
        <f>IF(N720="snížená",J720,0)</f>
        <v>0</v>
      </c>
      <c r="BG720" s="228">
        <f>IF(N720="zákl. přenesená",J720,0)</f>
        <v>0</v>
      </c>
      <c r="BH720" s="228">
        <f>IF(N720="sníž. přenesená",J720,0)</f>
        <v>0</v>
      </c>
      <c r="BI720" s="228">
        <f>IF(N720="nulová",J720,0)</f>
        <v>0</v>
      </c>
      <c r="BJ720" s="20" t="s">
        <v>79</v>
      </c>
      <c r="BK720" s="228">
        <f>ROUND(I720*H720,2)</f>
        <v>0</v>
      </c>
      <c r="BL720" s="20" t="s">
        <v>223</v>
      </c>
      <c r="BM720" s="227" t="s">
        <v>1582</v>
      </c>
    </row>
    <row r="721" s="2" customFormat="1">
      <c r="A721" s="41"/>
      <c r="B721" s="42"/>
      <c r="C721" s="43"/>
      <c r="D721" s="229" t="s">
        <v>224</v>
      </c>
      <c r="E721" s="43"/>
      <c r="F721" s="230" t="s">
        <v>312</v>
      </c>
      <c r="G721" s="43"/>
      <c r="H721" s="43"/>
      <c r="I721" s="231"/>
      <c r="J721" s="43"/>
      <c r="K721" s="43"/>
      <c r="L721" s="47"/>
      <c r="M721" s="232"/>
      <c r="N721" s="233"/>
      <c r="O721" s="87"/>
      <c r="P721" s="87"/>
      <c r="Q721" s="87"/>
      <c r="R721" s="87"/>
      <c r="S721" s="87"/>
      <c r="T721" s="88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T721" s="20" t="s">
        <v>224</v>
      </c>
      <c r="AU721" s="20" t="s">
        <v>81</v>
      </c>
    </row>
    <row r="722" s="13" customFormat="1">
      <c r="A722" s="13"/>
      <c r="B722" s="234"/>
      <c r="C722" s="235"/>
      <c r="D722" s="236" t="s">
        <v>226</v>
      </c>
      <c r="E722" s="237" t="s">
        <v>19</v>
      </c>
      <c r="F722" s="238" t="s">
        <v>1578</v>
      </c>
      <c r="G722" s="235"/>
      <c r="H722" s="237" t="s">
        <v>19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4" t="s">
        <v>226</v>
      </c>
      <c r="AU722" s="244" t="s">
        <v>81</v>
      </c>
      <c r="AV722" s="13" t="s">
        <v>79</v>
      </c>
      <c r="AW722" s="13" t="s">
        <v>33</v>
      </c>
      <c r="AX722" s="13" t="s">
        <v>72</v>
      </c>
      <c r="AY722" s="244" t="s">
        <v>215</v>
      </c>
    </row>
    <row r="723" s="13" customFormat="1">
      <c r="A723" s="13"/>
      <c r="B723" s="234"/>
      <c r="C723" s="235"/>
      <c r="D723" s="236" t="s">
        <v>226</v>
      </c>
      <c r="E723" s="237" t="s">
        <v>19</v>
      </c>
      <c r="F723" s="238" t="s">
        <v>1424</v>
      </c>
      <c r="G723" s="235"/>
      <c r="H723" s="237" t="s">
        <v>19</v>
      </c>
      <c r="I723" s="239"/>
      <c r="J723" s="235"/>
      <c r="K723" s="235"/>
      <c r="L723" s="240"/>
      <c r="M723" s="241"/>
      <c r="N723" s="242"/>
      <c r="O723" s="242"/>
      <c r="P723" s="242"/>
      <c r="Q723" s="242"/>
      <c r="R723" s="242"/>
      <c r="S723" s="242"/>
      <c r="T723" s="24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4" t="s">
        <v>226</v>
      </c>
      <c r="AU723" s="244" t="s">
        <v>81</v>
      </c>
      <c r="AV723" s="13" t="s">
        <v>79</v>
      </c>
      <c r="AW723" s="13" t="s">
        <v>33</v>
      </c>
      <c r="AX723" s="13" t="s">
        <v>72</v>
      </c>
      <c r="AY723" s="244" t="s">
        <v>215</v>
      </c>
    </row>
    <row r="724" s="14" customFormat="1">
      <c r="A724" s="14"/>
      <c r="B724" s="245"/>
      <c r="C724" s="246"/>
      <c r="D724" s="236" t="s">
        <v>226</v>
      </c>
      <c r="E724" s="247" t="s">
        <v>19</v>
      </c>
      <c r="F724" s="248" t="s">
        <v>1579</v>
      </c>
      <c r="G724" s="246"/>
      <c r="H724" s="249">
        <v>2.625</v>
      </c>
      <c r="I724" s="250"/>
      <c r="J724" s="246"/>
      <c r="K724" s="246"/>
      <c r="L724" s="251"/>
      <c r="M724" s="252"/>
      <c r="N724" s="253"/>
      <c r="O724" s="253"/>
      <c r="P724" s="253"/>
      <c r="Q724" s="253"/>
      <c r="R724" s="253"/>
      <c r="S724" s="253"/>
      <c r="T724" s="25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5" t="s">
        <v>226</v>
      </c>
      <c r="AU724" s="255" t="s">
        <v>81</v>
      </c>
      <c r="AV724" s="14" t="s">
        <v>81</v>
      </c>
      <c r="AW724" s="14" t="s">
        <v>33</v>
      </c>
      <c r="AX724" s="14" t="s">
        <v>72</v>
      </c>
      <c r="AY724" s="255" t="s">
        <v>215</v>
      </c>
    </row>
    <row r="725" s="15" customFormat="1">
      <c r="A725" s="15"/>
      <c r="B725" s="256"/>
      <c r="C725" s="257"/>
      <c r="D725" s="236" t="s">
        <v>226</v>
      </c>
      <c r="E725" s="258" t="s">
        <v>19</v>
      </c>
      <c r="F725" s="259" t="s">
        <v>233</v>
      </c>
      <c r="G725" s="257"/>
      <c r="H725" s="260">
        <v>2.625</v>
      </c>
      <c r="I725" s="261"/>
      <c r="J725" s="257"/>
      <c r="K725" s="257"/>
      <c r="L725" s="262"/>
      <c r="M725" s="263"/>
      <c r="N725" s="264"/>
      <c r="O725" s="264"/>
      <c r="P725" s="264"/>
      <c r="Q725" s="264"/>
      <c r="R725" s="264"/>
      <c r="S725" s="264"/>
      <c r="T725" s="26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T725" s="266" t="s">
        <v>226</v>
      </c>
      <c r="AU725" s="266" t="s">
        <v>81</v>
      </c>
      <c r="AV725" s="15" t="s">
        <v>223</v>
      </c>
      <c r="AW725" s="15" t="s">
        <v>33</v>
      </c>
      <c r="AX725" s="15" t="s">
        <v>79</v>
      </c>
      <c r="AY725" s="266" t="s">
        <v>215</v>
      </c>
    </row>
    <row r="726" s="2" customFormat="1" ht="66.75" customHeight="1">
      <c r="A726" s="41"/>
      <c r="B726" s="42"/>
      <c r="C726" s="216" t="s">
        <v>1583</v>
      </c>
      <c r="D726" s="216" t="s">
        <v>218</v>
      </c>
      <c r="E726" s="217" t="s">
        <v>314</v>
      </c>
      <c r="F726" s="218" t="s">
        <v>315</v>
      </c>
      <c r="G726" s="219" t="s">
        <v>278</v>
      </c>
      <c r="H726" s="220">
        <v>2.625</v>
      </c>
      <c r="I726" s="221"/>
      <c r="J726" s="222">
        <f>ROUND(I726*H726,2)</f>
        <v>0</v>
      </c>
      <c r="K726" s="218" t="s">
        <v>222</v>
      </c>
      <c r="L726" s="47"/>
      <c r="M726" s="223" t="s">
        <v>19</v>
      </c>
      <c r="N726" s="224" t="s">
        <v>43</v>
      </c>
      <c r="O726" s="87"/>
      <c r="P726" s="225">
        <f>O726*H726</f>
        <v>0</v>
      </c>
      <c r="Q726" s="225">
        <v>0</v>
      </c>
      <c r="R726" s="225">
        <f>Q726*H726</f>
        <v>0</v>
      </c>
      <c r="S726" s="225">
        <v>0</v>
      </c>
      <c r="T726" s="226">
        <f>S726*H726</f>
        <v>0</v>
      </c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R726" s="227" t="s">
        <v>223</v>
      </c>
      <c r="AT726" s="227" t="s">
        <v>218</v>
      </c>
      <c r="AU726" s="227" t="s">
        <v>81</v>
      </c>
      <c r="AY726" s="20" t="s">
        <v>215</v>
      </c>
      <c r="BE726" s="228">
        <f>IF(N726="základní",J726,0)</f>
        <v>0</v>
      </c>
      <c r="BF726" s="228">
        <f>IF(N726="snížená",J726,0)</f>
        <v>0</v>
      </c>
      <c r="BG726" s="228">
        <f>IF(N726="zákl. přenesená",J726,0)</f>
        <v>0</v>
      </c>
      <c r="BH726" s="228">
        <f>IF(N726="sníž. přenesená",J726,0)</f>
        <v>0</v>
      </c>
      <c r="BI726" s="228">
        <f>IF(N726="nulová",J726,0)</f>
        <v>0</v>
      </c>
      <c r="BJ726" s="20" t="s">
        <v>79</v>
      </c>
      <c r="BK726" s="228">
        <f>ROUND(I726*H726,2)</f>
        <v>0</v>
      </c>
      <c r="BL726" s="20" t="s">
        <v>223</v>
      </c>
      <c r="BM726" s="227" t="s">
        <v>1584</v>
      </c>
    </row>
    <row r="727" s="2" customFormat="1">
      <c r="A727" s="41"/>
      <c r="B727" s="42"/>
      <c r="C727" s="43"/>
      <c r="D727" s="229" t="s">
        <v>224</v>
      </c>
      <c r="E727" s="43"/>
      <c r="F727" s="230" t="s">
        <v>317</v>
      </c>
      <c r="G727" s="43"/>
      <c r="H727" s="43"/>
      <c r="I727" s="231"/>
      <c r="J727" s="43"/>
      <c r="K727" s="43"/>
      <c r="L727" s="47"/>
      <c r="M727" s="232"/>
      <c r="N727" s="233"/>
      <c r="O727" s="87"/>
      <c r="P727" s="87"/>
      <c r="Q727" s="87"/>
      <c r="R727" s="87"/>
      <c r="S727" s="87"/>
      <c r="T727" s="88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T727" s="20" t="s">
        <v>224</v>
      </c>
      <c r="AU727" s="20" t="s">
        <v>81</v>
      </c>
    </row>
    <row r="728" s="13" customFormat="1">
      <c r="A728" s="13"/>
      <c r="B728" s="234"/>
      <c r="C728" s="235"/>
      <c r="D728" s="236" t="s">
        <v>226</v>
      </c>
      <c r="E728" s="237" t="s">
        <v>19</v>
      </c>
      <c r="F728" s="238" t="s">
        <v>1578</v>
      </c>
      <c r="G728" s="235"/>
      <c r="H728" s="237" t="s">
        <v>19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226</v>
      </c>
      <c r="AU728" s="244" t="s">
        <v>81</v>
      </c>
      <c r="AV728" s="13" t="s">
        <v>79</v>
      </c>
      <c r="AW728" s="13" t="s">
        <v>33</v>
      </c>
      <c r="AX728" s="13" t="s">
        <v>72</v>
      </c>
      <c r="AY728" s="244" t="s">
        <v>215</v>
      </c>
    </row>
    <row r="729" s="13" customFormat="1">
      <c r="A729" s="13"/>
      <c r="B729" s="234"/>
      <c r="C729" s="235"/>
      <c r="D729" s="236" t="s">
        <v>226</v>
      </c>
      <c r="E729" s="237" t="s">
        <v>19</v>
      </c>
      <c r="F729" s="238" t="s">
        <v>1424</v>
      </c>
      <c r="G729" s="235"/>
      <c r="H729" s="237" t="s">
        <v>19</v>
      </c>
      <c r="I729" s="239"/>
      <c r="J729" s="235"/>
      <c r="K729" s="235"/>
      <c r="L729" s="240"/>
      <c r="M729" s="241"/>
      <c r="N729" s="242"/>
      <c r="O729" s="242"/>
      <c r="P729" s="242"/>
      <c r="Q729" s="242"/>
      <c r="R729" s="242"/>
      <c r="S729" s="242"/>
      <c r="T729" s="24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4" t="s">
        <v>226</v>
      </c>
      <c r="AU729" s="244" t="s">
        <v>81</v>
      </c>
      <c r="AV729" s="13" t="s">
        <v>79</v>
      </c>
      <c r="AW729" s="13" t="s">
        <v>33</v>
      </c>
      <c r="AX729" s="13" t="s">
        <v>72</v>
      </c>
      <c r="AY729" s="244" t="s">
        <v>215</v>
      </c>
    </row>
    <row r="730" s="14" customFormat="1">
      <c r="A730" s="14"/>
      <c r="B730" s="245"/>
      <c r="C730" s="246"/>
      <c r="D730" s="236" t="s">
        <v>226</v>
      </c>
      <c r="E730" s="247" t="s">
        <v>19</v>
      </c>
      <c r="F730" s="248" t="s">
        <v>1579</v>
      </c>
      <c r="G730" s="246"/>
      <c r="H730" s="249">
        <v>2.625</v>
      </c>
      <c r="I730" s="250"/>
      <c r="J730" s="246"/>
      <c r="K730" s="246"/>
      <c r="L730" s="251"/>
      <c r="M730" s="252"/>
      <c r="N730" s="253"/>
      <c r="O730" s="253"/>
      <c r="P730" s="253"/>
      <c r="Q730" s="253"/>
      <c r="R730" s="253"/>
      <c r="S730" s="253"/>
      <c r="T730" s="25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5" t="s">
        <v>226</v>
      </c>
      <c r="AU730" s="255" t="s">
        <v>81</v>
      </c>
      <c r="AV730" s="14" t="s">
        <v>81</v>
      </c>
      <c r="AW730" s="14" t="s">
        <v>33</v>
      </c>
      <c r="AX730" s="14" t="s">
        <v>72</v>
      </c>
      <c r="AY730" s="255" t="s">
        <v>215</v>
      </c>
    </row>
    <row r="731" s="15" customFormat="1">
      <c r="A731" s="15"/>
      <c r="B731" s="256"/>
      <c r="C731" s="257"/>
      <c r="D731" s="236" t="s">
        <v>226</v>
      </c>
      <c r="E731" s="258" t="s">
        <v>19</v>
      </c>
      <c r="F731" s="259" t="s">
        <v>233</v>
      </c>
      <c r="G731" s="257"/>
      <c r="H731" s="260">
        <v>2.625</v>
      </c>
      <c r="I731" s="261"/>
      <c r="J731" s="257"/>
      <c r="K731" s="257"/>
      <c r="L731" s="262"/>
      <c r="M731" s="263"/>
      <c r="N731" s="264"/>
      <c r="O731" s="264"/>
      <c r="P731" s="264"/>
      <c r="Q731" s="264"/>
      <c r="R731" s="264"/>
      <c r="S731" s="264"/>
      <c r="T731" s="26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66" t="s">
        <v>226</v>
      </c>
      <c r="AU731" s="266" t="s">
        <v>81</v>
      </c>
      <c r="AV731" s="15" t="s">
        <v>223</v>
      </c>
      <c r="AW731" s="15" t="s">
        <v>33</v>
      </c>
      <c r="AX731" s="15" t="s">
        <v>79</v>
      </c>
      <c r="AY731" s="266" t="s">
        <v>215</v>
      </c>
    </row>
    <row r="732" s="2" customFormat="1" ht="37.8" customHeight="1">
      <c r="A732" s="41"/>
      <c r="B732" s="42"/>
      <c r="C732" s="216" t="s">
        <v>1215</v>
      </c>
      <c r="D732" s="216" t="s">
        <v>218</v>
      </c>
      <c r="E732" s="217" t="s">
        <v>1432</v>
      </c>
      <c r="F732" s="218" t="s">
        <v>325</v>
      </c>
      <c r="G732" s="219" t="s">
        <v>278</v>
      </c>
      <c r="H732" s="220">
        <v>2.625</v>
      </c>
      <c r="I732" s="221"/>
      <c r="J732" s="222">
        <f>ROUND(I732*H732,2)</f>
        <v>0</v>
      </c>
      <c r="K732" s="218" t="s">
        <v>222</v>
      </c>
      <c r="L732" s="47"/>
      <c r="M732" s="223" t="s">
        <v>19</v>
      </c>
      <c r="N732" s="224" t="s">
        <v>43</v>
      </c>
      <c r="O732" s="87"/>
      <c r="P732" s="225">
        <f>O732*H732</f>
        <v>0</v>
      </c>
      <c r="Q732" s="225">
        <v>0</v>
      </c>
      <c r="R732" s="225">
        <f>Q732*H732</f>
        <v>0</v>
      </c>
      <c r="S732" s="225">
        <v>0</v>
      </c>
      <c r="T732" s="226">
        <f>S732*H732</f>
        <v>0</v>
      </c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R732" s="227" t="s">
        <v>223</v>
      </c>
      <c r="AT732" s="227" t="s">
        <v>218</v>
      </c>
      <c r="AU732" s="227" t="s">
        <v>81</v>
      </c>
      <c r="AY732" s="20" t="s">
        <v>215</v>
      </c>
      <c r="BE732" s="228">
        <f>IF(N732="základní",J732,0)</f>
        <v>0</v>
      </c>
      <c r="BF732" s="228">
        <f>IF(N732="snížená",J732,0)</f>
        <v>0</v>
      </c>
      <c r="BG732" s="228">
        <f>IF(N732="zákl. přenesená",J732,0)</f>
        <v>0</v>
      </c>
      <c r="BH732" s="228">
        <f>IF(N732="sníž. přenesená",J732,0)</f>
        <v>0</v>
      </c>
      <c r="BI732" s="228">
        <f>IF(N732="nulová",J732,0)</f>
        <v>0</v>
      </c>
      <c r="BJ732" s="20" t="s">
        <v>79</v>
      </c>
      <c r="BK732" s="228">
        <f>ROUND(I732*H732,2)</f>
        <v>0</v>
      </c>
      <c r="BL732" s="20" t="s">
        <v>223</v>
      </c>
      <c r="BM732" s="227" t="s">
        <v>1585</v>
      </c>
    </row>
    <row r="733" s="2" customFormat="1">
      <c r="A733" s="41"/>
      <c r="B733" s="42"/>
      <c r="C733" s="43"/>
      <c r="D733" s="229" t="s">
        <v>224</v>
      </c>
      <c r="E733" s="43"/>
      <c r="F733" s="230" t="s">
        <v>1433</v>
      </c>
      <c r="G733" s="43"/>
      <c r="H733" s="43"/>
      <c r="I733" s="231"/>
      <c r="J733" s="43"/>
      <c r="K733" s="43"/>
      <c r="L733" s="47"/>
      <c r="M733" s="232"/>
      <c r="N733" s="233"/>
      <c r="O733" s="87"/>
      <c r="P733" s="87"/>
      <c r="Q733" s="87"/>
      <c r="R733" s="87"/>
      <c r="S733" s="87"/>
      <c r="T733" s="88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T733" s="20" t="s">
        <v>224</v>
      </c>
      <c r="AU733" s="20" t="s">
        <v>81</v>
      </c>
    </row>
    <row r="734" s="13" customFormat="1">
      <c r="A734" s="13"/>
      <c r="B734" s="234"/>
      <c r="C734" s="235"/>
      <c r="D734" s="236" t="s">
        <v>226</v>
      </c>
      <c r="E734" s="237" t="s">
        <v>19</v>
      </c>
      <c r="F734" s="238" t="s">
        <v>1578</v>
      </c>
      <c r="G734" s="235"/>
      <c r="H734" s="237" t="s">
        <v>19</v>
      </c>
      <c r="I734" s="239"/>
      <c r="J734" s="235"/>
      <c r="K734" s="235"/>
      <c r="L734" s="240"/>
      <c r="M734" s="241"/>
      <c r="N734" s="242"/>
      <c r="O734" s="242"/>
      <c r="P734" s="242"/>
      <c r="Q734" s="242"/>
      <c r="R734" s="242"/>
      <c r="S734" s="242"/>
      <c r="T734" s="24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4" t="s">
        <v>226</v>
      </c>
      <c r="AU734" s="244" t="s">
        <v>81</v>
      </c>
      <c r="AV734" s="13" t="s">
        <v>79</v>
      </c>
      <c r="AW734" s="13" t="s">
        <v>33</v>
      </c>
      <c r="AX734" s="13" t="s">
        <v>72</v>
      </c>
      <c r="AY734" s="244" t="s">
        <v>215</v>
      </c>
    </row>
    <row r="735" s="13" customFormat="1">
      <c r="A735" s="13"/>
      <c r="B735" s="234"/>
      <c r="C735" s="235"/>
      <c r="D735" s="236" t="s">
        <v>226</v>
      </c>
      <c r="E735" s="237" t="s">
        <v>19</v>
      </c>
      <c r="F735" s="238" t="s">
        <v>1424</v>
      </c>
      <c r="G735" s="235"/>
      <c r="H735" s="237" t="s">
        <v>19</v>
      </c>
      <c r="I735" s="239"/>
      <c r="J735" s="235"/>
      <c r="K735" s="235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226</v>
      </c>
      <c r="AU735" s="244" t="s">
        <v>81</v>
      </c>
      <c r="AV735" s="13" t="s">
        <v>79</v>
      </c>
      <c r="AW735" s="13" t="s">
        <v>33</v>
      </c>
      <c r="AX735" s="13" t="s">
        <v>72</v>
      </c>
      <c r="AY735" s="244" t="s">
        <v>215</v>
      </c>
    </row>
    <row r="736" s="14" customFormat="1">
      <c r="A736" s="14"/>
      <c r="B736" s="245"/>
      <c r="C736" s="246"/>
      <c r="D736" s="236" t="s">
        <v>226</v>
      </c>
      <c r="E736" s="247" t="s">
        <v>19</v>
      </c>
      <c r="F736" s="248" t="s">
        <v>1579</v>
      </c>
      <c r="G736" s="246"/>
      <c r="H736" s="249">
        <v>2.625</v>
      </c>
      <c r="I736" s="250"/>
      <c r="J736" s="246"/>
      <c r="K736" s="246"/>
      <c r="L736" s="251"/>
      <c r="M736" s="252"/>
      <c r="N736" s="253"/>
      <c r="O736" s="253"/>
      <c r="P736" s="253"/>
      <c r="Q736" s="253"/>
      <c r="R736" s="253"/>
      <c r="S736" s="253"/>
      <c r="T736" s="25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55" t="s">
        <v>226</v>
      </c>
      <c r="AU736" s="255" t="s">
        <v>81</v>
      </c>
      <c r="AV736" s="14" t="s">
        <v>81</v>
      </c>
      <c r="AW736" s="14" t="s">
        <v>33</v>
      </c>
      <c r="AX736" s="14" t="s">
        <v>72</v>
      </c>
      <c r="AY736" s="255" t="s">
        <v>215</v>
      </c>
    </row>
    <row r="737" s="15" customFormat="1">
      <c r="A737" s="15"/>
      <c r="B737" s="256"/>
      <c r="C737" s="257"/>
      <c r="D737" s="236" t="s">
        <v>226</v>
      </c>
      <c r="E737" s="258" t="s">
        <v>19</v>
      </c>
      <c r="F737" s="259" t="s">
        <v>233</v>
      </c>
      <c r="G737" s="257"/>
      <c r="H737" s="260">
        <v>2.625</v>
      </c>
      <c r="I737" s="261"/>
      <c r="J737" s="257"/>
      <c r="K737" s="257"/>
      <c r="L737" s="262"/>
      <c r="M737" s="263"/>
      <c r="N737" s="264"/>
      <c r="O737" s="264"/>
      <c r="P737" s="264"/>
      <c r="Q737" s="264"/>
      <c r="R737" s="264"/>
      <c r="S737" s="264"/>
      <c r="T737" s="26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T737" s="266" t="s">
        <v>226</v>
      </c>
      <c r="AU737" s="266" t="s">
        <v>81</v>
      </c>
      <c r="AV737" s="15" t="s">
        <v>223</v>
      </c>
      <c r="AW737" s="15" t="s">
        <v>33</v>
      </c>
      <c r="AX737" s="15" t="s">
        <v>79</v>
      </c>
      <c r="AY737" s="266" t="s">
        <v>215</v>
      </c>
    </row>
    <row r="738" s="2" customFormat="1" ht="44.25" customHeight="1">
      <c r="A738" s="41"/>
      <c r="B738" s="42"/>
      <c r="C738" s="216" t="s">
        <v>1586</v>
      </c>
      <c r="D738" s="216" t="s">
        <v>218</v>
      </c>
      <c r="E738" s="217" t="s">
        <v>897</v>
      </c>
      <c r="F738" s="218" t="s">
        <v>384</v>
      </c>
      <c r="G738" s="219" t="s">
        <v>331</v>
      </c>
      <c r="H738" s="220">
        <v>4.2000000000000002</v>
      </c>
      <c r="I738" s="221"/>
      <c r="J738" s="222">
        <f>ROUND(I738*H738,2)</f>
        <v>0</v>
      </c>
      <c r="K738" s="218" t="s">
        <v>222</v>
      </c>
      <c r="L738" s="47"/>
      <c r="M738" s="223" t="s">
        <v>19</v>
      </c>
      <c r="N738" s="224" t="s">
        <v>43</v>
      </c>
      <c r="O738" s="87"/>
      <c r="P738" s="225">
        <f>O738*H738</f>
        <v>0</v>
      </c>
      <c r="Q738" s="225">
        <v>0</v>
      </c>
      <c r="R738" s="225">
        <f>Q738*H738</f>
        <v>0</v>
      </c>
      <c r="S738" s="225">
        <v>0</v>
      </c>
      <c r="T738" s="226">
        <f>S738*H738</f>
        <v>0</v>
      </c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R738" s="227" t="s">
        <v>223</v>
      </c>
      <c r="AT738" s="227" t="s">
        <v>218</v>
      </c>
      <c r="AU738" s="227" t="s">
        <v>81</v>
      </c>
      <c r="AY738" s="20" t="s">
        <v>215</v>
      </c>
      <c r="BE738" s="228">
        <f>IF(N738="základní",J738,0)</f>
        <v>0</v>
      </c>
      <c r="BF738" s="228">
        <f>IF(N738="snížená",J738,0)</f>
        <v>0</v>
      </c>
      <c r="BG738" s="228">
        <f>IF(N738="zákl. přenesená",J738,0)</f>
        <v>0</v>
      </c>
      <c r="BH738" s="228">
        <f>IF(N738="sníž. přenesená",J738,0)</f>
        <v>0</v>
      </c>
      <c r="BI738" s="228">
        <f>IF(N738="nulová",J738,0)</f>
        <v>0</v>
      </c>
      <c r="BJ738" s="20" t="s">
        <v>79</v>
      </c>
      <c r="BK738" s="228">
        <f>ROUND(I738*H738,2)</f>
        <v>0</v>
      </c>
      <c r="BL738" s="20" t="s">
        <v>223</v>
      </c>
      <c r="BM738" s="227" t="s">
        <v>1587</v>
      </c>
    </row>
    <row r="739" s="2" customFormat="1">
      <c r="A739" s="41"/>
      <c r="B739" s="42"/>
      <c r="C739" s="43"/>
      <c r="D739" s="229" t="s">
        <v>224</v>
      </c>
      <c r="E739" s="43"/>
      <c r="F739" s="230" t="s">
        <v>898</v>
      </c>
      <c r="G739" s="43"/>
      <c r="H739" s="43"/>
      <c r="I739" s="231"/>
      <c r="J739" s="43"/>
      <c r="K739" s="43"/>
      <c r="L739" s="47"/>
      <c r="M739" s="232"/>
      <c r="N739" s="233"/>
      <c r="O739" s="87"/>
      <c r="P739" s="87"/>
      <c r="Q739" s="87"/>
      <c r="R739" s="87"/>
      <c r="S739" s="87"/>
      <c r="T739" s="88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T739" s="20" t="s">
        <v>224</v>
      </c>
      <c r="AU739" s="20" t="s">
        <v>81</v>
      </c>
    </row>
    <row r="740" s="13" customFormat="1">
      <c r="A740" s="13"/>
      <c r="B740" s="234"/>
      <c r="C740" s="235"/>
      <c r="D740" s="236" t="s">
        <v>226</v>
      </c>
      <c r="E740" s="237" t="s">
        <v>19</v>
      </c>
      <c r="F740" s="238" t="s">
        <v>1578</v>
      </c>
      <c r="G740" s="235"/>
      <c r="H740" s="237" t="s">
        <v>19</v>
      </c>
      <c r="I740" s="239"/>
      <c r="J740" s="235"/>
      <c r="K740" s="235"/>
      <c r="L740" s="240"/>
      <c r="M740" s="241"/>
      <c r="N740" s="242"/>
      <c r="O740" s="242"/>
      <c r="P740" s="242"/>
      <c r="Q740" s="242"/>
      <c r="R740" s="242"/>
      <c r="S740" s="242"/>
      <c r="T740" s="24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4" t="s">
        <v>226</v>
      </c>
      <c r="AU740" s="244" t="s">
        <v>81</v>
      </c>
      <c r="AV740" s="13" t="s">
        <v>79</v>
      </c>
      <c r="AW740" s="13" t="s">
        <v>33</v>
      </c>
      <c r="AX740" s="13" t="s">
        <v>72</v>
      </c>
      <c r="AY740" s="244" t="s">
        <v>215</v>
      </c>
    </row>
    <row r="741" s="13" customFormat="1">
      <c r="A741" s="13"/>
      <c r="B741" s="234"/>
      <c r="C741" s="235"/>
      <c r="D741" s="236" t="s">
        <v>226</v>
      </c>
      <c r="E741" s="237" t="s">
        <v>19</v>
      </c>
      <c r="F741" s="238" t="s">
        <v>1424</v>
      </c>
      <c r="G741" s="235"/>
      <c r="H741" s="237" t="s">
        <v>19</v>
      </c>
      <c r="I741" s="239"/>
      <c r="J741" s="235"/>
      <c r="K741" s="235"/>
      <c r="L741" s="240"/>
      <c r="M741" s="241"/>
      <c r="N741" s="242"/>
      <c r="O741" s="242"/>
      <c r="P741" s="242"/>
      <c r="Q741" s="242"/>
      <c r="R741" s="242"/>
      <c r="S741" s="242"/>
      <c r="T741" s="24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4" t="s">
        <v>226</v>
      </c>
      <c r="AU741" s="244" t="s">
        <v>81</v>
      </c>
      <c r="AV741" s="13" t="s">
        <v>79</v>
      </c>
      <c r="AW741" s="13" t="s">
        <v>33</v>
      </c>
      <c r="AX741" s="13" t="s">
        <v>72</v>
      </c>
      <c r="AY741" s="244" t="s">
        <v>215</v>
      </c>
    </row>
    <row r="742" s="14" customFormat="1">
      <c r="A742" s="14"/>
      <c r="B742" s="245"/>
      <c r="C742" s="246"/>
      <c r="D742" s="236" t="s">
        <v>226</v>
      </c>
      <c r="E742" s="247" t="s">
        <v>19</v>
      </c>
      <c r="F742" s="248" t="s">
        <v>1588</v>
      </c>
      <c r="G742" s="246"/>
      <c r="H742" s="249">
        <v>4.2000000000000002</v>
      </c>
      <c r="I742" s="250"/>
      <c r="J742" s="246"/>
      <c r="K742" s="246"/>
      <c r="L742" s="251"/>
      <c r="M742" s="252"/>
      <c r="N742" s="253"/>
      <c r="O742" s="253"/>
      <c r="P742" s="253"/>
      <c r="Q742" s="253"/>
      <c r="R742" s="253"/>
      <c r="S742" s="253"/>
      <c r="T742" s="25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5" t="s">
        <v>226</v>
      </c>
      <c r="AU742" s="255" t="s">
        <v>81</v>
      </c>
      <c r="AV742" s="14" t="s">
        <v>81</v>
      </c>
      <c r="AW742" s="14" t="s">
        <v>33</v>
      </c>
      <c r="AX742" s="14" t="s">
        <v>72</v>
      </c>
      <c r="AY742" s="255" t="s">
        <v>215</v>
      </c>
    </row>
    <row r="743" s="15" customFormat="1">
      <c r="A743" s="15"/>
      <c r="B743" s="256"/>
      <c r="C743" s="257"/>
      <c r="D743" s="236" t="s">
        <v>226</v>
      </c>
      <c r="E743" s="258" t="s">
        <v>19</v>
      </c>
      <c r="F743" s="259" t="s">
        <v>233</v>
      </c>
      <c r="G743" s="257"/>
      <c r="H743" s="260">
        <v>4.2000000000000002</v>
      </c>
      <c r="I743" s="261"/>
      <c r="J743" s="257"/>
      <c r="K743" s="257"/>
      <c r="L743" s="262"/>
      <c r="M743" s="263"/>
      <c r="N743" s="264"/>
      <c r="O743" s="264"/>
      <c r="P743" s="264"/>
      <c r="Q743" s="264"/>
      <c r="R743" s="264"/>
      <c r="S743" s="264"/>
      <c r="T743" s="26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T743" s="266" t="s">
        <v>226</v>
      </c>
      <c r="AU743" s="266" t="s">
        <v>81</v>
      </c>
      <c r="AV743" s="15" t="s">
        <v>223</v>
      </c>
      <c r="AW743" s="15" t="s">
        <v>33</v>
      </c>
      <c r="AX743" s="15" t="s">
        <v>79</v>
      </c>
      <c r="AY743" s="266" t="s">
        <v>215</v>
      </c>
    </row>
    <row r="744" s="2" customFormat="1" ht="37.8" customHeight="1">
      <c r="A744" s="41"/>
      <c r="B744" s="42"/>
      <c r="C744" s="216" t="s">
        <v>1220</v>
      </c>
      <c r="D744" s="216" t="s">
        <v>218</v>
      </c>
      <c r="E744" s="217" t="s">
        <v>397</v>
      </c>
      <c r="F744" s="218" t="s">
        <v>398</v>
      </c>
      <c r="G744" s="219" t="s">
        <v>221</v>
      </c>
      <c r="H744" s="220">
        <v>3.5</v>
      </c>
      <c r="I744" s="221"/>
      <c r="J744" s="222">
        <f>ROUND(I744*H744,2)</f>
        <v>0</v>
      </c>
      <c r="K744" s="218" t="s">
        <v>222</v>
      </c>
      <c r="L744" s="47"/>
      <c r="M744" s="223" t="s">
        <v>19</v>
      </c>
      <c r="N744" s="224" t="s">
        <v>43</v>
      </c>
      <c r="O744" s="87"/>
      <c r="P744" s="225">
        <f>O744*H744</f>
        <v>0</v>
      </c>
      <c r="Q744" s="225">
        <v>0</v>
      </c>
      <c r="R744" s="225">
        <f>Q744*H744</f>
        <v>0</v>
      </c>
      <c r="S744" s="225">
        <v>0</v>
      </c>
      <c r="T744" s="226">
        <f>S744*H744</f>
        <v>0</v>
      </c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R744" s="227" t="s">
        <v>223</v>
      </c>
      <c r="AT744" s="227" t="s">
        <v>218</v>
      </c>
      <c r="AU744" s="227" t="s">
        <v>81</v>
      </c>
      <c r="AY744" s="20" t="s">
        <v>215</v>
      </c>
      <c r="BE744" s="228">
        <f>IF(N744="základní",J744,0)</f>
        <v>0</v>
      </c>
      <c r="BF744" s="228">
        <f>IF(N744="snížená",J744,0)</f>
        <v>0</v>
      </c>
      <c r="BG744" s="228">
        <f>IF(N744="zákl. přenesená",J744,0)</f>
        <v>0</v>
      </c>
      <c r="BH744" s="228">
        <f>IF(N744="sníž. přenesená",J744,0)</f>
        <v>0</v>
      </c>
      <c r="BI744" s="228">
        <f>IF(N744="nulová",J744,0)</f>
        <v>0</v>
      </c>
      <c r="BJ744" s="20" t="s">
        <v>79</v>
      </c>
      <c r="BK744" s="228">
        <f>ROUND(I744*H744,2)</f>
        <v>0</v>
      </c>
      <c r="BL744" s="20" t="s">
        <v>223</v>
      </c>
      <c r="BM744" s="227" t="s">
        <v>1589</v>
      </c>
    </row>
    <row r="745" s="2" customFormat="1">
      <c r="A745" s="41"/>
      <c r="B745" s="42"/>
      <c r="C745" s="43"/>
      <c r="D745" s="229" t="s">
        <v>224</v>
      </c>
      <c r="E745" s="43"/>
      <c r="F745" s="230" t="s">
        <v>399</v>
      </c>
      <c r="G745" s="43"/>
      <c r="H745" s="43"/>
      <c r="I745" s="231"/>
      <c r="J745" s="43"/>
      <c r="K745" s="43"/>
      <c r="L745" s="47"/>
      <c r="M745" s="232"/>
      <c r="N745" s="233"/>
      <c r="O745" s="87"/>
      <c r="P745" s="87"/>
      <c r="Q745" s="87"/>
      <c r="R745" s="87"/>
      <c r="S745" s="87"/>
      <c r="T745" s="88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T745" s="20" t="s">
        <v>224</v>
      </c>
      <c r="AU745" s="20" t="s">
        <v>81</v>
      </c>
    </row>
    <row r="746" s="13" customFormat="1">
      <c r="A746" s="13"/>
      <c r="B746" s="234"/>
      <c r="C746" s="235"/>
      <c r="D746" s="236" t="s">
        <v>226</v>
      </c>
      <c r="E746" s="237" t="s">
        <v>19</v>
      </c>
      <c r="F746" s="238" t="s">
        <v>1578</v>
      </c>
      <c r="G746" s="235"/>
      <c r="H746" s="237" t="s">
        <v>19</v>
      </c>
      <c r="I746" s="239"/>
      <c r="J746" s="235"/>
      <c r="K746" s="235"/>
      <c r="L746" s="240"/>
      <c r="M746" s="241"/>
      <c r="N746" s="242"/>
      <c r="O746" s="242"/>
      <c r="P746" s="242"/>
      <c r="Q746" s="242"/>
      <c r="R746" s="242"/>
      <c r="S746" s="242"/>
      <c r="T746" s="24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4" t="s">
        <v>226</v>
      </c>
      <c r="AU746" s="244" t="s">
        <v>81</v>
      </c>
      <c r="AV746" s="13" t="s">
        <v>79</v>
      </c>
      <c r="AW746" s="13" t="s">
        <v>33</v>
      </c>
      <c r="AX746" s="13" t="s">
        <v>72</v>
      </c>
      <c r="AY746" s="244" t="s">
        <v>215</v>
      </c>
    </row>
    <row r="747" s="13" customFormat="1">
      <c r="A747" s="13"/>
      <c r="B747" s="234"/>
      <c r="C747" s="235"/>
      <c r="D747" s="236" t="s">
        <v>226</v>
      </c>
      <c r="E747" s="237" t="s">
        <v>19</v>
      </c>
      <c r="F747" s="238" t="s">
        <v>1435</v>
      </c>
      <c r="G747" s="235"/>
      <c r="H747" s="237" t="s">
        <v>19</v>
      </c>
      <c r="I747" s="239"/>
      <c r="J747" s="235"/>
      <c r="K747" s="235"/>
      <c r="L747" s="240"/>
      <c r="M747" s="241"/>
      <c r="N747" s="242"/>
      <c r="O747" s="242"/>
      <c r="P747" s="242"/>
      <c r="Q747" s="242"/>
      <c r="R747" s="242"/>
      <c r="S747" s="242"/>
      <c r="T747" s="24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4" t="s">
        <v>226</v>
      </c>
      <c r="AU747" s="244" t="s">
        <v>81</v>
      </c>
      <c r="AV747" s="13" t="s">
        <v>79</v>
      </c>
      <c r="AW747" s="13" t="s">
        <v>33</v>
      </c>
      <c r="AX747" s="13" t="s">
        <v>72</v>
      </c>
      <c r="AY747" s="244" t="s">
        <v>215</v>
      </c>
    </row>
    <row r="748" s="14" customFormat="1">
      <c r="A748" s="14"/>
      <c r="B748" s="245"/>
      <c r="C748" s="246"/>
      <c r="D748" s="236" t="s">
        <v>226</v>
      </c>
      <c r="E748" s="247" t="s">
        <v>19</v>
      </c>
      <c r="F748" s="248" t="s">
        <v>1590</v>
      </c>
      <c r="G748" s="246"/>
      <c r="H748" s="249">
        <v>3.5</v>
      </c>
      <c r="I748" s="250"/>
      <c r="J748" s="246"/>
      <c r="K748" s="246"/>
      <c r="L748" s="251"/>
      <c r="M748" s="252"/>
      <c r="N748" s="253"/>
      <c r="O748" s="253"/>
      <c r="P748" s="253"/>
      <c r="Q748" s="253"/>
      <c r="R748" s="253"/>
      <c r="S748" s="253"/>
      <c r="T748" s="25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5" t="s">
        <v>226</v>
      </c>
      <c r="AU748" s="255" t="s">
        <v>81</v>
      </c>
      <c r="AV748" s="14" t="s">
        <v>81</v>
      </c>
      <c r="AW748" s="14" t="s">
        <v>33</v>
      </c>
      <c r="AX748" s="14" t="s">
        <v>72</v>
      </c>
      <c r="AY748" s="255" t="s">
        <v>215</v>
      </c>
    </row>
    <row r="749" s="15" customFormat="1">
      <c r="A749" s="15"/>
      <c r="B749" s="256"/>
      <c r="C749" s="257"/>
      <c r="D749" s="236" t="s">
        <v>226</v>
      </c>
      <c r="E749" s="258" t="s">
        <v>19</v>
      </c>
      <c r="F749" s="259" t="s">
        <v>233</v>
      </c>
      <c r="G749" s="257"/>
      <c r="H749" s="260">
        <v>3.5</v>
      </c>
      <c r="I749" s="261"/>
      <c r="J749" s="257"/>
      <c r="K749" s="257"/>
      <c r="L749" s="262"/>
      <c r="M749" s="263"/>
      <c r="N749" s="264"/>
      <c r="O749" s="264"/>
      <c r="P749" s="264"/>
      <c r="Q749" s="264"/>
      <c r="R749" s="264"/>
      <c r="S749" s="264"/>
      <c r="T749" s="26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66" t="s">
        <v>226</v>
      </c>
      <c r="AU749" s="266" t="s">
        <v>81</v>
      </c>
      <c r="AV749" s="15" t="s">
        <v>223</v>
      </c>
      <c r="AW749" s="15" t="s">
        <v>33</v>
      </c>
      <c r="AX749" s="15" t="s">
        <v>79</v>
      </c>
      <c r="AY749" s="266" t="s">
        <v>215</v>
      </c>
    </row>
    <row r="750" s="2" customFormat="1" ht="24.15" customHeight="1">
      <c r="A750" s="41"/>
      <c r="B750" s="42"/>
      <c r="C750" s="216" t="s">
        <v>1591</v>
      </c>
      <c r="D750" s="216" t="s">
        <v>218</v>
      </c>
      <c r="E750" s="217" t="s">
        <v>1442</v>
      </c>
      <c r="F750" s="218" t="s">
        <v>1443</v>
      </c>
      <c r="G750" s="219" t="s">
        <v>278</v>
      </c>
      <c r="H750" s="220">
        <v>2.625</v>
      </c>
      <c r="I750" s="221"/>
      <c r="J750" s="222">
        <f>ROUND(I750*H750,2)</f>
        <v>0</v>
      </c>
      <c r="K750" s="218" t="s">
        <v>222</v>
      </c>
      <c r="L750" s="47"/>
      <c r="M750" s="223" t="s">
        <v>19</v>
      </c>
      <c r="N750" s="224" t="s">
        <v>43</v>
      </c>
      <c r="O750" s="87"/>
      <c r="P750" s="225">
        <f>O750*H750</f>
        <v>0</v>
      </c>
      <c r="Q750" s="225">
        <v>2.3010199999999998</v>
      </c>
      <c r="R750" s="225">
        <f>Q750*H750</f>
        <v>6.0401774999999995</v>
      </c>
      <c r="S750" s="225">
        <v>0</v>
      </c>
      <c r="T750" s="226">
        <f>S750*H750</f>
        <v>0</v>
      </c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R750" s="227" t="s">
        <v>223</v>
      </c>
      <c r="AT750" s="227" t="s">
        <v>218</v>
      </c>
      <c r="AU750" s="227" t="s">
        <v>81</v>
      </c>
      <c r="AY750" s="20" t="s">
        <v>215</v>
      </c>
      <c r="BE750" s="228">
        <f>IF(N750="základní",J750,0)</f>
        <v>0</v>
      </c>
      <c r="BF750" s="228">
        <f>IF(N750="snížená",J750,0)</f>
        <v>0</v>
      </c>
      <c r="BG750" s="228">
        <f>IF(N750="zákl. přenesená",J750,0)</f>
        <v>0</v>
      </c>
      <c r="BH750" s="228">
        <f>IF(N750="sníž. přenesená",J750,0)</f>
        <v>0</v>
      </c>
      <c r="BI750" s="228">
        <f>IF(N750="nulová",J750,0)</f>
        <v>0</v>
      </c>
      <c r="BJ750" s="20" t="s">
        <v>79</v>
      </c>
      <c r="BK750" s="228">
        <f>ROUND(I750*H750,2)</f>
        <v>0</v>
      </c>
      <c r="BL750" s="20" t="s">
        <v>223</v>
      </c>
      <c r="BM750" s="227" t="s">
        <v>1592</v>
      </c>
    </row>
    <row r="751" s="2" customFormat="1">
      <c r="A751" s="41"/>
      <c r="B751" s="42"/>
      <c r="C751" s="43"/>
      <c r="D751" s="229" t="s">
        <v>224</v>
      </c>
      <c r="E751" s="43"/>
      <c r="F751" s="230" t="s">
        <v>1444</v>
      </c>
      <c r="G751" s="43"/>
      <c r="H751" s="43"/>
      <c r="I751" s="231"/>
      <c r="J751" s="43"/>
      <c r="K751" s="43"/>
      <c r="L751" s="47"/>
      <c r="M751" s="232"/>
      <c r="N751" s="233"/>
      <c r="O751" s="87"/>
      <c r="P751" s="87"/>
      <c r="Q751" s="87"/>
      <c r="R751" s="87"/>
      <c r="S751" s="87"/>
      <c r="T751" s="88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T751" s="20" t="s">
        <v>224</v>
      </c>
      <c r="AU751" s="20" t="s">
        <v>81</v>
      </c>
    </row>
    <row r="752" s="13" customFormat="1">
      <c r="A752" s="13"/>
      <c r="B752" s="234"/>
      <c r="C752" s="235"/>
      <c r="D752" s="236" t="s">
        <v>226</v>
      </c>
      <c r="E752" s="237" t="s">
        <v>19</v>
      </c>
      <c r="F752" s="238" t="s">
        <v>1578</v>
      </c>
      <c r="G752" s="235"/>
      <c r="H752" s="237" t="s">
        <v>19</v>
      </c>
      <c r="I752" s="239"/>
      <c r="J752" s="235"/>
      <c r="K752" s="235"/>
      <c r="L752" s="240"/>
      <c r="M752" s="241"/>
      <c r="N752" s="242"/>
      <c r="O752" s="242"/>
      <c r="P752" s="242"/>
      <c r="Q752" s="242"/>
      <c r="R752" s="242"/>
      <c r="S752" s="242"/>
      <c r="T752" s="24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4" t="s">
        <v>226</v>
      </c>
      <c r="AU752" s="244" t="s">
        <v>81</v>
      </c>
      <c r="AV752" s="13" t="s">
        <v>79</v>
      </c>
      <c r="AW752" s="13" t="s">
        <v>33</v>
      </c>
      <c r="AX752" s="13" t="s">
        <v>72</v>
      </c>
      <c r="AY752" s="244" t="s">
        <v>215</v>
      </c>
    </row>
    <row r="753" s="13" customFormat="1">
      <c r="A753" s="13"/>
      <c r="B753" s="234"/>
      <c r="C753" s="235"/>
      <c r="D753" s="236" t="s">
        <v>226</v>
      </c>
      <c r="E753" s="237" t="s">
        <v>19</v>
      </c>
      <c r="F753" s="238" t="s">
        <v>1593</v>
      </c>
      <c r="G753" s="235"/>
      <c r="H753" s="237" t="s">
        <v>19</v>
      </c>
      <c r="I753" s="239"/>
      <c r="J753" s="235"/>
      <c r="K753" s="235"/>
      <c r="L753" s="240"/>
      <c r="M753" s="241"/>
      <c r="N753" s="242"/>
      <c r="O753" s="242"/>
      <c r="P753" s="242"/>
      <c r="Q753" s="242"/>
      <c r="R753" s="242"/>
      <c r="S753" s="242"/>
      <c r="T753" s="24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4" t="s">
        <v>226</v>
      </c>
      <c r="AU753" s="244" t="s">
        <v>81</v>
      </c>
      <c r="AV753" s="13" t="s">
        <v>79</v>
      </c>
      <c r="AW753" s="13" t="s">
        <v>33</v>
      </c>
      <c r="AX753" s="13" t="s">
        <v>72</v>
      </c>
      <c r="AY753" s="244" t="s">
        <v>215</v>
      </c>
    </row>
    <row r="754" s="14" customFormat="1">
      <c r="A754" s="14"/>
      <c r="B754" s="245"/>
      <c r="C754" s="246"/>
      <c r="D754" s="236" t="s">
        <v>226</v>
      </c>
      <c r="E754" s="247" t="s">
        <v>19</v>
      </c>
      <c r="F754" s="248" t="s">
        <v>1579</v>
      </c>
      <c r="G754" s="246"/>
      <c r="H754" s="249">
        <v>2.625</v>
      </c>
      <c r="I754" s="250"/>
      <c r="J754" s="246"/>
      <c r="K754" s="246"/>
      <c r="L754" s="251"/>
      <c r="M754" s="252"/>
      <c r="N754" s="253"/>
      <c r="O754" s="253"/>
      <c r="P754" s="253"/>
      <c r="Q754" s="253"/>
      <c r="R754" s="253"/>
      <c r="S754" s="253"/>
      <c r="T754" s="25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5" t="s">
        <v>226</v>
      </c>
      <c r="AU754" s="255" t="s">
        <v>81</v>
      </c>
      <c r="AV754" s="14" t="s">
        <v>81</v>
      </c>
      <c r="AW754" s="14" t="s">
        <v>33</v>
      </c>
      <c r="AX754" s="14" t="s">
        <v>72</v>
      </c>
      <c r="AY754" s="255" t="s">
        <v>215</v>
      </c>
    </row>
    <row r="755" s="15" customFormat="1">
      <c r="A755" s="15"/>
      <c r="B755" s="256"/>
      <c r="C755" s="257"/>
      <c r="D755" s="236" t="s">
        <v>226</v>
      </c>
      <c r="E755" s="258" t="s">
        <v>19</v>
      </c>
      <c r="F755" s="259" t="s">
        <v>233</v>
      </c>
      <c r="G755" s="257"/>
      <c r="H755" s="260">
        <v>2.625</v>
      </c>
      <c r="I755" s="261"/>
      <c r="J755" s="257"/>
      <c r="K755" s="257"/>
      <c r="L755" s="262"/>
      <c r="M755" s="263"/>
      <c r="N755" s="264"/>
      <c r="O755" s="264"/>
      <c r="P755" s="264"/>
      <c r="Q755" s="264"/>
      <c r="R755" s="264"/>
      <c r="S755" s="264"/>
      <c r="T755" s="26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T755" s="266" t="s">
        <v>226</v>
      </c>
      <c r="AU755" s="266" t="s">
        <v>81</v>
      </c>
      <c r="AV755" s="15" t="s">
        <v>223</v>
      </c>
      <c r="AW755" s="15" t="s">
        <v>33</v>
      </c>
      <c r="AX755" s="15" t="s">
        <v>79</v>
      </c>
      <c r="AY755" s="266" t="s">
        <v>215</v>
      </c>
    </row>
    <row r="756" s="2" customFormat="1" ht="16.5" customHeight="1">
      <c r="A756" s="41"/>
      <c r="B756" s="42"/>
      <c r="C756" s="216" t="s">
        <v>1224</v>
      </c>
      <c r="D756" s="216" t="s">
        <v>218</v>
      </c>
      <c r="E756" s="217" t="s">
        <v>1447</v>
      </c>
      <c r="F756" s="218" t="s">
        <v>1448</v>
      </c>
      <c r="G756" s="219" t="s">
        <v>221</v>
      </c>
      <c r="H756" s="220">
        <v>21.420000000000002</v>
      </c>
      <c r="I756" s="221"/>
      <c r="J756" s="222">
        <f>ROUND(I756*H756,2)</f>
        <v>0</v>
      </c>
      <c r="K756" s="218" t="s">
        <v>222</v>
      </c>
      <c r="L756" s="47"/>
      <c r="M756" s="223" t="s">
        <v>19</v>
      </c>
      <c r="N756" s="224" t="s">
        <v>43</v>
      </c>
      <c r="O756" s="87"/>
      <c r="P756" s="225">
        <f>O756*H756</f>
        <v>0</v>
      </c>
      <c r="Q756" s="225">
        <v>0.00264</v>
      </c>
      <c r="R756" s="225">
        <f>Q756*H756</f>
        <v>0.056548800000000003</v>
      </c>
      <c r="S756" s="225">
        <v>0</v>
      </c>
      <c r="T756" s="226">
        <f>S756*H756</f>
        <v>0</v>
      </c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R756" s="227" t="s">
        <v>223</v>
      </c>
      <c r="AT756" s="227" t="s">
        <v>218</v>
      </c>
      <c r="AU756" s="227" t="s">
        <v>81</v>
      </c>
      <c r="AY756" s="20" t="s">
        <v>215</v>
      </c>
      <c r="BE756" s="228">
        <f>IF(N756="základní",J756,0)</f>
        <v>0</v>
      </c>
      <c r="BF756" s="228">
        <f>IF(N756="snížená",J756,0)</f>
        <v>0</v>
      </c>
      <c r="BG756" s="228">
        <f>IF(N756="zákl. přenesená",J756,0)</f>
        <v>0</v>
      </c>
      <c r="BH756" s="228">
        <f>IF(N756="sníž. přenesená",J756,0)</f>
        <v>0</v>
      </c>
      <c r="BI756" s="228">
        <f>IF(N756="nulová",J756,0)</f>
        <v>0</v>
      </c>
      <c r="BJ756" s="20" t="s">
        <v>79</v>
      </c>
      <c r="BK756" s="228">
        <f>ROUND(I756*H756,2)</f>
        <v>0</v>
      </c>
      <c r="BL756" s="20" t="s">
        <v>223</v>
      </c>
      <c r="BM756" s="227" t="s">
        <v>1594</v>
      </c>
    </row>
    <row r="757" s="2" customFormat="1">
      <c r="A757" s="41"/>
      <c r="B757" s="42"/>
      <c r="C757" s="43"/>
      <c r="D757" s="229" t="s">
        <v>224</v>
      </c>
      <c r="E757" s="43"/>
      <c r="F757" s="230" t="s">
        <v>1449</v>
      </c>
      <c r="G757" s="43"/>
      <c r="H757" s="43"/>
      <c r="I757" s="231"/>
      <c r="J757" s="43"/>
      <c r="K757" s="43"/>
      <c r="L757" s="47"/>
      <c r="M757" s="232"/>
      <c r="N757" s="233"/>
      <c r="O757" s="87"/>
      <c r="P757" s="87"/>
      <c r="Q757" s="87"/>
      <c r="R757" s="87"/>
      <c r="S757" s="87"/>
      <c r="T757" s="88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T757" s="20" t="s">
        <v>224</v>
      </c>
      <c r="AU757" s="20" t="s">
        <v>81</v>
      </c>
    </row>
    <row r="758" s="13" customFormat="1">
      <c r="A758" s="13"/>
      <c r="B758" s="234"/>
      <c r="C758" s="235"/>
      <c r="D758" s="236" t="s">
        <v>226</v>
      </c>
      <c r="E758" s="237" t="s">
        <v>19</v>
      </c>
      <c r="F758" s="238" t="s">
        <v>1578</v>
      </c>
      <c r="G758" s="235"/>
      <c r="H758" s="237" t="s">
        <v>19</v>
      </c>
      <c r="I758" s="239"/>
      <c r="J758" s="235"/>
      <c r="K758" s="235"/>
      <c r="L758" s="240"/>
      <c r="M758" s="241"/>
      <c r="N758" s="242"/>
      <c r="O758" s="242"/>
      <c r="P758" s="242"/>
      <c r="Q758" s="242"/>
      <c r="R758" s="242"/>
      <c r="S758" s="242"/>
      <c r="T758" s="24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4" t="s">
        <v>226</v>
      </c>
      <c r="AU758" s="244" t="s">
        <v>81</v>
      </c>
      <c r="AV758" s="13" t="s">
        <v>79</v>
      </c>
      <c r="AW758" s="13" t="s">
        <v>33</v>
      </c>
      <c r="AX758" s="13" t="s">
        <v>72</v>
      </c>
      <c r="AY758" s="244" t="s">
        <v>215</v>
      </c>
    </row>
    <row r="759" s="13" customFormat="1">
      <c r="A759" s="13"/>
      <c r="B759" s="234"/>
      <c r="C759" s="235"/>
      <c r="D759" s="236" t="s">
        <v>226</v>
      </c>
      <c r="E759" s="237" t="s">
        <v>19</v>
      </c>
      <c r="F759" s="238" t="s">
        <v>1450</v>
      </c>
      <c r="G759" s="235"/>
      <c r="H759" s="237" t="s">
        <v>19</v>
      </c>
      <c r="I759" s="239"/>
      <c r="J759" s="235"/>
      <c r="K759" s="235"/>
      <c r="L759" s="240"/>
      <c r="M759" s="241"/>
      <c r="N759" s="242"/>
      <c r="O759" s="242"/>
      <c r="P759" s="242"/>
      <c r="Q759" s="242"/>
      <c r="R759" s="242"/>
      <c r="S759" s="242"/>
      <c r="T759" s="24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4" t="s">
        <v>226</v>
      </c>
      <c r="AU759" s="244" t="s">
        <v>81</v>
      </c>
      <c r="AV759" s="13" t="s">
        <v>79</v>
      </c>
      <c r="AW759" s="13" t="s">
        <v>33</v>
      </c>
      <c r="AX759" s="13" t="s">
        <v>72</v>
      </c>
      <c r="AY759" s="244" t="s">
        <v>215</v>
      </c>
    </row>
    <row r="760" s="14" customFormat="1">
      <c r="A760" s="14"/>
      <c r="B760" s="245"/>
      <c r="C760" s="246"/>
      <c r="D760" s="236" t="s">
        <v>226</v>
      </c>
      <c r="E760" s="247" t="s">
        <v>19</v>
      </c>
      <c r="F760" s="248" t="s">
        <v>1595</v>
      </c>
      <c r="G760" s="246"/>
      <c r="H760" s="249">
        <v>21.420000000000002</v>
      </c>
      <c r="I760" s="250"/>
      <c r="J760" s="246"/>
      <c r="K760" s="246"/>
      <c r="L760" s="251"/>
      <c r="M760" s="252"/>
      <c r="N760" s="253"/>
      <c r="O760" s="253"/>
      <c r="P760" s="253"/>
      <c r="Q760" s="253"/>
      <c r="R760" s="253"/>
      <c r="S760" s="253"/>
      <c r="T760" s="25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55" t="s">
        <v>226</v>
      </c>
      <c r="AU760" s="255" t="s">
        <v>81</v>
      </c>
      <c r="AV760" s="14" t="s">
        <v>81</v>
      </c>
      <c r="AW760" s="14" t="s">
        <v>33</v>
      </c>
      <c r="AX760" s="14" t="s">
        <v>72</v>
      </c>
      <c r="AY760" s="255" t="s">
        <v>215</v>
      </c>
    </row>
    <row r="761" s="15" customFormat="1">
      <c r="A761" s="15"/>
      <c r="B761" s="256"/>
      <c r="C761" s="257"/>
      <c r="D761" s="236" t="s">
        <v>226</v>
      </c>
      <c r="E761" s="258" t="s">
        <v>19</v>
      </c>
      <c r="F761" s="259" t="s">
        <v>233</v>
      </c>
      <c r="G761" s="257"/>
      <c r="H761" s="260">
        <v>21.420000000000002</v>
      </c>
      <c r="I761" s="261"/>
      <c r="J761" s="257"/>
      <c r="K761" s="257"/>
      <c r="L761" s="262"/>
      <c r="M761" s="263"/>
      <c r="N761" s="264"/>
      <c r="O761" s="264"/>
      <c r="P761" s="264"/>
      <c r="Q761" s="264"/>
      <c r="R761" s="264"/>
      <c r="S761" s="264"/>
      <c r="T761" s="26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T761" s="266" t="s">
        <v>226</v>
      </c>
      <c r="AU761" s="266" t="s">
        <v>81</v>
      </c>
      <c r="AV761" s="15" t="s">
        <v>223</v>
      </c>
      <c r="AW761" s="15" t="s">
        <v>33</v>
      </c>
      <c r="AX761" s="15" t="s">
        <v>79</v>
      </c>
      <c r="AY761" s="266" t="s">
        <v>215</v>
      </c>
    </row>
    <row r="762" s="2" customFormat="1" ht="16.5" customHeight="1">
      <c r="A762" s="41"/>
      <c r="B762" s="42"/>
      <c r="C762" s="216" t="s">
        <v>1596</v>
      </c>
      <c r="D762" s="216" t="s">
        <v>218</v>
      </c>
      <c r="E762" s="217" t="s">
        <v>1452</v>
      </c>
      <c r="F762" s="218" t="s">
        <v>1453</v>
      </c>
      <c r="G762" s="219" t="s">
        <v>221</v>
      </c>
      <c r="H762" s="220">
        <v>21.420000000000002</v>
      </c>
      <c r="I762" s="221"/>
      <c r="J762" s="222">
        <f>ROUND(I762*H762,2)</f>
        <v>0</v>
      </c>
      <c r="K762" s="218" t="s">
        <v>222</v>
      </c>
      <c r="L762" s="47"/>
      <c r="M762" s="223" t="s">
        <v>19</v>
      </c>
      <c r="N762" s="224" t="s">
        <v>43</v>
      </c>
      <c r="O762" s="87"/>
      <c r="P762" s="225">
        <f>O762*H762</f>
        <v>0</v>
      </c>
      <c r="Q762" s="225">
        <v>0</v>
      </c>
      <c r="R762" s="225">
        <f>Q762*H762</f>
        <v>0</v>
      </c>
      <c r="S762" s="225">
        <v>0</v>
      </c>
      <c r="T762" s="226">
        <f>S762*H762</f>
        <v>0</v>
      </c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R762" s="227" t="s">
        <v>223</v>
      </c>
      <c r="AT762" s="227" t="s">
        <v>218</v>
      </c>
      <c r="AU762" s="227" t="s">
        <v>81</v>
      </c>
      <c r="AY762" s="20" t="s">
        <v>215</v>
      </c>
      <c r="BE762" s="228">
        <f>IF(N762="základní",J762,0)</f>
        <v>0</v>
      </c>
      <c r="BF762" s="228">
        <f>IF(N762="snížená",J762,0)</f>
        <v>0</v>
      </c>
      <c r="BG762" s="228">
        <f>IF(N762="zákl. přenesená",J762,0)</f>
        <v>0</v>
      </c>
      <c r="BH762" s="228">
        <f>IF(N762="sníž. přenesená",J762,0)</f>
        <v>0</v>
      </c>
      <c r="BI762" s="228">
        <f>IF(N762="nulová",J762,0)</f>
        <v>0</v>
      </c>
      <c r="BJ762" s="20" t="s">
        <v>79</v>
      </c>
      <c r="BK762" s="228">
        <f>ROUND(I762*H762,2)</f>
        <v>0</v>
      </c>
      <c r="BL762" s="20" t="s">
        <v>223</v>
      </c>
      <c r="BM762" s="227" t="s">
        <v>1597</v>
      </c>
    </row>
    <row r="763" s="2" customFormat="1">
      <c r="A763" s="41"/>
      <c r="B763" s="42"/>
      <c r="C763" s="43"/>
      <c r="D763" s="229" t="s">
        <v>224</v>
      </c>
      <c r="E763" s="43"/>
      <c r="F763" s="230" t="s">
        <v>1454</v>
      </c>
      <c r="G763" s="43"/>
      <c r="H763" s="43"/>
      <c r="I763" s="231"/>
      <c r="J763" s="43"/>
      <c r="K763" s="43"/>
      <c r="L763" s="47"/>
      <c r="M763" s="232"/>
      <c r="N763" s="233"/>
      <c r="O763" s="87"/>
      <c r="P763" s="87"/>
      <c r="Q763" s="87"/>
      <c r="R763" s="87"/>
      <c r="S763" s="87"/>
      <c r="T763" s="88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T763" s="20" t="s">
        <v>224</v>
      </c>
      <c r="AU763" s="20" t="s">
        <v>81</v>
      </c>
    </row>
    <row r="764" s="13" customFormat="1">
      <c r="A764" s="13"/>
      <c r="B764" s="234"/>
      <c r="C764" s="235"/>
      <c r="D764" s="236" t="s">
        <v>226</v>
      </c>
      <c r="E764" s="237" t="s">
        <v>19</v>
      </c>
      <c r="F764" s="238" t="s">
        <v>1578</v>
      </c>
      <c r="G764" s="235"/>
      <c r="H764" s="237" t="s">
        <v>19</v>
      </c>
      <c r="I764" s="239"/>
      <c r="J764" s="235"/>
      <c r="K764" s="235"/>
      <c r="L764" s="240"/>
      <c r="M764" s="241"/>
      <c r="N764" s="242"/>
      <c r="O764" s="242"/>
      <c r="P764" s="242"/>
      <c r="Q764" s="242"/>
      <c r="R764" s="242"/>
      <c r="S764" s="242"/>
      <c r="T764" s="24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4" t="s">
        <v>226</v>
      </c>
      <c r="AU764" s="244" t="s">
        <v>81</v>
      </c>
      <c r="AV764" s="13" t="s">
        <v>79</v>
      </c>
      <c r="AW764" s="13" t="s">
        <v>33</v>
      </c>
      <c r="AX764" s="13" t="s">
        <v>72</v>
      </c>
      <c r="AY764" s="244" t="s">
        <v>215</v>
      </c>
    </row>
    <row r="765" s="13" customFormat="1">
      <c r="A765" s="13"/>
      <c r="B765" s="234"/>
      <c r="C765" s="235"/>
      <c r="D765" s="236" t="s">
        <v>226</v>
      </c>
      <c r="E765" s="237" t="s">
        <v>19</v>
      </c>
      <c r="F765" s="238" t="s">
        <v>1450</v>
      </c>
      <c r="G765" s="235"/>
      <c r="H765" s="237" t="s">
        <v>19</v>
      </c>
      <c r="I765" s="239"/>
      <c r="J765" s="235"/>
      <c r="K765" s="235"/>
      <c r="L765" s="240"/>
      <c r="M765" s="241"/>
      <c r="N765" s="242"/>
      <c r="O765" s="242"/>
      <c r="P765" s="242"/>
      <c r="Q765" s="242"/>
      <c r="R765" s="242"/>
      <c r="S765" s="242"/>
      <c r="T765" s="24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4" t="s">
        <v>226</v>
      </c>
      <c r="AU765" s="244" t="s">
        <v>81</v>
      </c>
      <c r="AV765" s="13" t="s">
        <v>79</v>
      </c>
      <c r="AW765" s="13" t="s">
        <v>33</v>
      </c>
      <c r="AX765" s="13" t="s">
        <v>72</v>
      </c>
      <c r="AY765" s="244" t="s">
        <v>215</v>
      </c>
    </row>
    <row r="766" s="14" customFormat="1">
      <c r="A766" s="14"/>
      <c r="B766" s="245"/>
      <c r="C766" s="246"/>
      <c r="D766" s="236" t="s">
        <v>226</v>
      </c>
      <c r="E766" s="247" t="s">
        <v>19</v>
      </c>
      <c r="F766" s="248" t="s">
        <v>1595</v>
      </c>
      <c r="G766" s="246"/>
      <c r="H766" s="249">
        <v>21.420000000000002</v>
      </c>
      <c r="I766" s="250"/>
      <c r="J766" s="246"/>
      <c r="K766" s="246"/>
      <c r="L766" s="251"/>
      <c r="M766" s="252"/>
      <c r="N766" s="253"/>
      <c r="O766" s="253"/>
      <c r="P766" s="253"/>
      <c r="Q766" s="253"/>
      <c r="R766" s="253"/>
      <c r="S766" s="253"/>
      <c r="T766" s="25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5" t="s">
        <v>226</v>
      </c>
      <c r="AU766" s="255" t="s">
        <v>81</v>
      </c>
      <c r="AV766" s="14" t="s">
        <v>81</v>
      </c>
      <c r="AW766" s="14" t="s">
        <v>33</v>
      </c>
      <c r="AX766" s="14" t="s">
        <v>72</v>
      </c>
      <c r="AY766" s="255" t="s">
        <v>215</v>
      </c>
    </row>
    <row r="767" s="15" customFormat="1">
      <c r="A767" s="15"/>
      <c r="B767" s="256"/>
      <c r="C767" s="257"/>
      <c r="D767" s="236" t="s">
        <v>226</v>
      </c>
      <c r="E767" s="258" t="s">
        <v>19</v>
      </c>
      <c r="F767" s="259" t="s">
        <v>233</v>
      </c>
      <c r="G767" s="257"/>
      <c r="H767" s="260">
        <v>21.420000000000002</v>
      </c>
      <c r="I767" s="261"/>
      <c r="J767" s="257"/>
      <c r="K767" s="257"/>
      <c r="L767" s="262"/>
      <c r="M767" s="263"/>
      <c r="N767" s="264"/>
      <c r="O767" s="264"/>
      <c r="P767" s="264"/>
      <c r="Q767" s="264"/>
      <c r="R767" s="264"/>
      <c r="S767" s="264"/>
      <c r="T767" s="26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T767" s="266" t="s">
        <v>226</v>
      </c>
      <c r="AU767" s="266" t="s">
        <v>81</v>
      </c>
      <c r="AV767" s="15" t="s">
        <v>223</v>
      </c>
      <c r="AW767" s="15" t="s">
        <v>33</v>
      </c>
      <c r="AX767" s="15" t="s">
        <v>79</v>
      </c>
      <c r="AY767" s="266" t="s">
        <v>215</v>
      </c>
    </row>
    <row r="768" s="2" customFormat="1" ht="37.8" customHeight="1">
      <c r="A768" s="41"/>
      <c r="B768" s="42"/>
      <c r="C768" s="216" t="s">
        <v>1229</v>
      </c>
      <c r="D768" s="216" t="s">
        <v>218</v>
      </c>
      <c r="E768" s="217" t="s">
        <v>931</v>
      </c>
      <c r="F768" s="218" t="s">
        <v>932</v>
      </c>
      <c r="G768" s="219" t="s">
        <v>331</v>
      </c>
      <c r="H768" s="220">
        <v>6.0970000000000004</v>
      </c>
      <c r="I768" s="221"/>
      <c r="J768" s="222">
        <f>ROUND(I768*H768,2)</f>
        <v>0</v>
      </c>
      <c r="K768" s="218" t="s">
        <v>222</v>
      </c>
      <c r="L768" s="47"/>
      <c r="M768" s="223" t="s">
        <v>19</v>
      </c>
      <c r="N768" s="224" t="s">
        <v>43</v>
      </c>
      <c r="O768" s="87"/>
      <c r="P768" s="225">
        <f>O768*H768</f>
        <v>0</v>
      </c>
      <c r="Q768" s="225">
        <v>0</v>
      </c>
      <c r="R768" s="225">
        <f>Q768*H768</f>
        <v>0</v>
      </c>
      <c r="S768" s="225">
        <v>0</v>
      </c>
      <c r="T768" s="226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227" t="s">
        <v>223</v>
      </c>
      <c r="AT768" s="227" t="s">
        <v>218</v>
      </c>
      <c r="AU768" s="227" t="s">
        <v>81</v>
      </c>
      <c r="AY768" s="20" t="s">
        <v>215</v>
      </c>
      <c r="BE768" s="228">
        <f>IF(N768="základní",J768,0)</f>
        <v>0</v>
      </c>
      <c r="BF768" s="228">
        <f>IF(N768="snížená",J768,0)</f>
        <v>0</v>
      </c>
      <c r="BG768" s="228">
        <f>IF(N768="zákl. přenesená",J768,0)</f>
        <v>0</v>
      </c>
      <c r="BH768" s="228">
        <f>IF(N768="sníž. přenesená",J768,0)</f>
        <v>0</v>
      </c>
      <c r="BI768" s="228">
        <f>IF(N768="nulová",J768,0)</f>
        <v>0</v>
      </c>
      <c r="BJ768" s="20" t="s">
        <v>79</v>
      </c>
      <c r="BK768" s="228">
        <f>ROUND(I768*H768,2)</f>
        <v>0</v>
      </c>
      <c r="BL768" s="20" t="s">
        <v>223</v>
      </c>
      <c r="BM768" s="227" t="s">
        <v>1598</v>
      </c>
    </row>
    <row r="769" s="2" customFormat="1">
      <c r="A769" s="41"/>
      <c r="B769" s="42"/>
      <c r="C769" s="43"/>
      <c r="D769" s="229" t="s">
        <v>224</v>
      </c>
      <c r="E769" s="43"/>
      <c r="F769" s="230" t="s">
        <v>933</v>
      </c>
      <c r="G769" s="43"/>
      <c r="H769" s="43"/>
      <c r="I769" s="231"/>
      <c r="J769" s="43"/>
      <c r="K769" s="43"/>
      <c r="L769" s="47"/>
      <c r="M769" s="232"/>
      <c r="N769" s="233"/>
      <c r="O769" s="87"/>
      <c r="P769" s="87"/>
      <c r="Q769" s="87"/>
      <c r="R769" s="87"/>
      <c r="S769" s="87"/>
      <c r="T769" s="88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T769" s="20" t="s">
        <v>224</v>
      </c>
      <c r="AU769" s="20" t="s">
        <v>81</v>
      </c>
    </row>
    <row r="770" s="14" customFormat="1">
      <c r="A770" s="14"/>
      <c r="B770" s="245"/>
      <c r="C770" s="246"/>
      <c r="D770" s="236" t="s">
        <v>226</v>
      </c>
      <c r="E770" s="247" t="s">
        <v>19</v>
      </c>
      <c r="F770" s="248" t="s">
        <v>1599</v>
      </c>
      <c r="G770" s="246"/>
      <c r="H770" s="249">
        <v>6.0970000000000004</v>
      </c>
      <c r="I770" s="250"/>
      <c r="J770" s="246"/>
      <c r="K770" s="246"/>
      <c r="L770" s="251"/>
      <c r="M770" s="252"/>
      <c r="N770" s="253"/>
      <c r="O770" s="253"/>
      <c r="P770" s="253"/>
      <c r="Q770" s="253"/>
      <c r="R770" s="253"/>
      <c r="S770" s="253"/>
      <c r="T770" s="25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55" t="s">
        <v>226</v>
      </c>
      <c r="AU770" s="255" t="s">
        <v>81</v>
      </c>
      <c r="AV770" s="14" t="s">
        <v>81</v>
      </c>
      <c r="AW770" s="14" t="s">
        <v>33</v>
      </c>
      <c r="AX770" s="14" t="s">
        <v>72</v>
      </c>
      <c r="AY770" s="255" t="s">
        <v>215</v>
      </c>
    </row>
    <row r="771" s="15" customFormat="1">
      <c r="A771" s="15"/>
      <c r="B771" s="256"/>
      <c r="C771" s="257"/>
      <c r="D771" s="236" t="s">
        <v>226</v>
      </c>
      <c r="E771" s="258" t="s">
        <v>19</v>
      </c>
      <c r="F771" s="259" t="s">
        <v>233</v>
      </c>
      <c r="G771" s="257"/>
      <c r="H771" s="260">
        <v>6.0970000000000004</v>
      </c>
      <c r="I771" s="261"/>
      <c r="J771" s="257"/>
      <c r="K771" s="257"/>
      <c r="L771" s="262"/>
      <c r="M771" s="278"/>
      <c r="N771" s="279"/>
      <c r="O771" s="279"/>
      <c r="P771" s="279"/>
      <c r="Q771" s="279"/>
      <c r="R771" s="279"/>
      <c r="S771" s="279"/>
      <c r="T771" s="280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T771" s="266" t="s">
        <v>226</v>
      </c>
      <c r="AU771" s="266" t="s">
        <v>81</v>
      </c>
      <c r="AV771" s="15" t="s">
        <v>223</v>
      </c>
      <c r="AW771" s="15" t="s">
        <v>33</v>
      </c>
      <c r="AX771" s="15" t="s">
        <v>79</v>
      </c>
      <c r="AY771" s="266" t="s">
        <v>215</v>
      </c>
    </row>
    <row r="772" s="2" customFormat="1" ht="6.96" customHeight="1">
      <c r="A772" s="41"/>
      <c r="B772" s="62"/>
      <c r="C772" s="63"/>
      <c r="D772" s="63"/>
      <c r="E772" s="63"/>
      <c r="F772" s="63"/>
      <c r="G772" s="63"/>
      <c r="H772" s="63"/>
      <c r="I772" s="63"/>
      <c r="J772" s="63"/>
      <c r="K772" s="63"/>
      <c r="L772" s="47"/>
      <c r="M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</row>
  </sheetData>
  <sheetProtection sheet="1" autoFilter="0" formatColumns="0" formatRows="0" objects="1" scenarios="1" spinCount="100000" saltValue="hOZ6jboUFNHDHZMyd/RE10esshV4/g0WvnB96bRItfKGKgJVaMsewpYTxdFrpte7ZddUyc0G2Otdz3F/PIJ/vA==" hashValue="u+/eA6q8vSv4P8K50Mswa8Uk2Ii8Luua9r42w/j90OO8JxiWV1S7B2MD7/zJUw9StGdhs5g0by0q5kHxDFxANg==" algorithmName="SHA-512" password="CC35"/>
  <autoFilter ref="C94:K7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31213701"/>
    <hyperlink ref="F105" r:id="rId2" display="https://podminky.urs.cz/item/CS_URS_2023_02/167111101"/>
    <hyperlink ref="F111" r:id="rId3" display="https://podminky.urs.cz/item/CS_URS_2023_02/162251101"/>
    <hyperlink ref="F117" r:id="rId4" display="https://podminky.urs.cz/item/CS_URS_2023_02/162751117"/>
    <hyperlink ref="F123" r:id="rId5" display="https://podminky.urs.cz/item/CS_URS_2023_02/162751119"/>
    <hyperlink ref="F129" r:id="rId6" display="https://podminky.urs.cz/item/CS_URS_2023_02/171251201.1"/>
    <hyperlink ref="F135" r:id="rId7" display="https://podminky.urs.cz/item/CS_URS_2023_02/171201231"/>
    <hyperlink ref="F141" r:id="rId8" display="https://podminky.urs.cz/item/CS_URS_2023_02/215901101"/>
    <hyperlink ref="F147" r:id="rId9" display="https://podminky.urs.cz/item/CS_URS_2023_02/271572211"/>
    <hyperlink ref="F153" r:id="rId10" display="https://podminky.urs.cz/item/CS_URS_2023_02/275313511"/>
    <hyperlink ref="F159" r:id="rId11" display="https://podminky.urs.cz/item/CS_URS_2023_02/275351121"/>
    <hyperlink ref="F165" r:id="rId12" display="https://podminky.urs.cz/item/CS_URS_2023_02/275351122"/>
    <hyperlink ref="F171" r:id="rId13" display="https://podminky.urs.cz/item/CS_URS_2023_02/998231411"/>
    <hyperlink ref="F176" r:id="rId14" display="https://podminky.urs.cz/item/CS_URS_2023_02/131213701"/>
    <hyperlink ref="F182" r:id="rId15" display="https://podminky.urs.cz/item/CS_URS_2023_02/167111101"/>
    <hyperlink ref="F188" r:id="rId16" display="https://podminky.urs.cz/item/CS_URS_2023_02/162251101"/>
    <hyperlink ref="F194" r:id="rId17" display="https://podminky.urs.cz/item/CS_URS_2023_02/162751117"/>
    <hyperlink ref="F200" r:id="rId18" display="https://podminky.urs.cz/item/CS_URS_2023_02/162751119"/>
    <hyperlink ref="F206" r:id="rId19" display="https://podminky.urs.cz/item/CS_URS_2023_02/171251201.1"/>
    <hyperlink ref="F212" r:id="rId20" display="https://podminky.urs.cz/item/CS_URS_2023_02/171201231"/>
    <hyperlink ref="F218" r:id="rId21" display="https://podminky.urs.cz/item/CS_URS_2023_02/215901101"/>
    <hyperlink ref="F224" r:id="rId22" display="https://podminky.urs.cz/item/CS_URS_2023_02/271572211"/>
    <hyperlink ref="F230" r:id="rId23" display="https://podminky.urs.cz/item/CS_URS_2023_02/275313511"/>
    <hyperlink ref="F236" r:id="rId24" display="https://podminky.urs.cz/item/CS_URS_2023_02/275351121"/>
    <hyperlink ref="F242" r:id="rId25" display="https://podminky.urs.cz/item/CS_URS_2023_02/275351122"/>
    <hyperlink ref="F248" r:id="rId26" display="https://podminky.urs.cz/item/CS_URS_2023_02/998231411"/>
    <hyperlink ref="F253" r:id="rId27" display="https://podminky.urs.cz/item/CS_URS_2023_02/131213701"/>
    <hyperlink ref="F259" r:id="rId28" display="https://podminky.urs.cz/item/CS_URS_2023_02/167111101"/>
    <hyperlink ref="F265" r:id="rId29" display="https://podminky.urs.cz/item/CS_URS_2023_02/162251101"/>
    <hyperlink ref="F271" r:id="rId30" display="https://podminky.urs.cz/item/CS_URS_2023_02/162751117"/>
    <hyperlink ref="F277" r:id="rId31" display="https://podminky.urs.cz/item/CS_URS_2023_02/162751119"/>
    <hyperlink ref="F283" r:id="rId32" display="https://podminky.urs.cz/item/CS_URS_2023_02/171251201.1"/>
    <hyperlink ref="F289" r:id="rId33" display="https://podminky.urs.cz/item/CS_URS_2023_02/171201231"/>
    <hyperlink ref="F295" r:id="rId34" display="https://podminky.urs.cz/item/CS_URS_2023_02/215901101"/>
    <hyperlink ref="F301" r:id="rId35" display="https://podminky.urs.cz/item/CS_URS_2023_02/271572211"/>
    <hyperlink ref="F307" r:id="rId36" display="https://podminky.urs.cz/item/CS_URS_2023_02/275313511"/>
    <hyperlink ref="F313" r:id="rId37" display="https://podminky.urs.cz/item/CS_URS_2023_02/275351121"/>
    <hyperlink ref="F319" r:id="rId38" display="https://podminky.urs.cz/item/CS_URS_2023_02/275351122"/>
    <hyperlink ref="F325" r:id="rId39" display="https://podminky.urs.cz/item/CS_URS_2023_02/998231411"/>
    <hyperlink ref="F330" r:id="rId40" display="https://podminky.urs.cz/item/CS_URS_2023_02/131213701"/>
    <hyperlink ref="F336" r:id="rId41" display="https://podminky.urs.cz/item/CS_URS_2023_02/167111101"/>
    <hyperlink ref="F342" r:id="rId42" display="https://podminky.urs.cz/item/CS_URS_2023_02/162251101"/>
    <hyperlink ref="F348" r:id="rId43" display="https://podminky.urs.cz/item/CS_URS_2023_02/162751117"/>
    <hyperlink ref="F354" r:id="rId44" display="https://podminky.urs.cz/item/CS_URS_2023_02/162751119"/>
    <hyperlink ref="F360" r:id="rId45" display="https://podminky.urs.cz/item/CS_URS_2023_02/171251201.1"/>
    <hyperlink ref="F366" r:id="rId46" display="https://podminky.urs.cz/item/CS_URS_2023_02/171201231"/>
    <hyperlink ref="F372" r:id="rId47" display="https://podminky.urs.cz/item/CS_URS_2023_02/215901101"/>
    <hyperlink ref="F378" r:id="rId48" display="https://podminky.urs.cz/item/CS_URS_2023_02/271572211"/>
    <hyperlink ref="F384" r:id="rId49" display="https://podminky.urs.cz/item/CS_URS_2023_02/275313511"/>
    <hyperlink ref="F390" r:id="rId50" display="https://podminky.urs.cz/item/CS_URS_2023_02/275351121"/>
    <hyperlink ref="F396" r:id="rId51" display="https://podminky.urs.cz/item/CS_URS_2023_02/275351122"/>
    <hyperlink ref="F402" r:id="rId52" display="https://podminky.urs.cz/item/CS_URS_2023_02/998231411"/>
    <hyperlink ref="F407" r:id="rId53" display="https://podminky.urs.cz/item/CS_URS_2023_02/131213701"/>
    <hyperlink ref="F413" r:id="rId54" display="https://podminky.urs.cz/item/CS_URS_2023_02/167111101"/>
    <hyperlink ref="F419" r:id="rId55" display="https://podminky.urs.cz/item/CS_URS_2023_02/162251101"/>
    <hyperlink ref="F425" r:id="rId56" display="https://podminky.urs.cz/item/CS_URS_2023_02/162751117"/>
    <hyperlink ref="F431" r:id="rId57" display="https://podminky.urs.cz/item/CS_URS_2023_02/162751119"/>
    <hyperlink ref="F437" r:id="rId58" display="https://podminky.urs.cz/item/CS_URS_2023_02/171251201.1"/>
    <hyperlink ref="F443" r:id="rId59" display="https://podminky.urs.cz/item/CS_URS_2023_02/171201231"/>
    <hyperlink ref="F449" r:id="rId60" display="https://podminky.urs.cz/item/CS_URS_2023_02/215901101"/>
    <hyperlink ref="F455" r:id="rId61" display="https://podminky.urs.cz/item/CS_URS_2023_02/275313511"/>
    <hyperlink ref="F461" r:id="rId62" display="https://podminky.urs.cz/item/CS_URS_2023_02/275351121"/>
    <hyperlink ref="F467" r:id="rId63" display="https://podminky.urs.cz/item/CS_URS_2023_02/275351122"/>
    <hyperlink ref="F473" r:id="rId64" display="https://podminky.urs.cz/item/CS_URS_2023_02/998231411"/>
    <hyperlink ref="F478" r:id="rId65" display="https://podminky.urs.cz/item/CS_URS_2023_02/132212131"/>
    <hyperlink ref="F484" r:id="rId66" display="https://podminky.urs.cz/item/CS_URS_2023_02/167111101"/>
    <hyperlink ref="F490" r:id="rId67" display="https://podminky.urs.cz/item/CS_URS_2023_02/162251101"/>
    <hyperlink ref="F496" r:id="rId68" display="https://podminky.urs.cz/item/CS_URS_2023_02/162751117"/>
    <hyperlink ref="F502" r:id="rId69" display="https://podminky.urs.cz/item/CS_URS_2023_02/162751119"/>
    <hyperlink ref="F508" r:id="rId70" display="https://podminky.urs.cz/item/CS_URS_2023_02/171251201.1"/>
    <hyperlink ref="F514" r:id="rId71" display="https://podminky.urs.cz/item/CS_URS_2023_02/171201231"/>
    <hyperlink ref="F520" r:id="rId72" display="https://podminky.urs.cz/item/CS_URS_2023_02/215901101"/>
    <hyperlink ref="F526" r:id="rId73" display="https://podminky.urs.cz/item/CS_URS_2023_02/271572211"/>
    <hyperlink ref="F532" r:id="rId74" display="https://podminky.urs.cz/item/CS_URS_2023_02/274313511"/>
    <hyperlink ref="F538" r:id="rId75" display="https://podminky.urs.cz/item/CS_URS_2023_02/274351121"/>
    <hyperlink ref="F544" r:id="rId76" display="https://podminky.urs.cz/item/CS_URS_2023_02/274351122"/>
    <hyperlink ref="F550" r:id="rId77" display="https://podminky.urs.cz/item/CS_URS_2023_02/998231411"/>
    <hyperlink ref="F555" r:id="rId78" display="https://podminky.urs.cz/item/CS_URS_2023_02/132212131"/>
    <hyperlink ref="F561" r:id="rId79" display="https://podminky.urs.cz/item/CS_URS_2023_02/167111101"/>
    <hyperlink ref="F567" r:id="rId80" display="https://podminky.urs.cz/item/CS_URS_2023_02/162251101"/>
    <hyperlink ref="F573" r:id="rId81" display="https://podminky.urs.cz/item/CS_URS_2023_02/162751117"/>
    <hyperlink ref="F579" r:id="rId82" display="https://podminky.urs.cz/item/CS_URS_2023_02/162751119"/>
    <hyperlink ref="F585" r:id="rId83" display="https://podminky.urs.cz/item/CS_URS_2023_02/171251201.1"/>
    <hyperlink ref="F591" r:id="rId84" display="https://podminky.urs.cz/item/CS_URS_2023_02/171201231"/>
    <hyperlink ref="F597" r:id="rId85" display="https://podminky.urs.cz/item/CS_URS_2023_02/215901101"/>
    <hyperlink ref="F603" r:id="rId86" display="https://podminky.urs.cz/item/CS_URS_2023_02/271572211"/>
    <hyperlink ref="F609" r:id="rId87" display="https://podminky.urs.cz/item/CS_URS_2023_02/274313511"/>
    <hyperlink ref="F615" r:id="rId88" display="https://podminky.urs.cz/item/CS_URS_2023_02/274351121"/>
    <hyperlink ref="F621" r:id="rId89" display="https://podminky.urs.cz/item/CS_URS_2023_02/274351122"/>
    <hyperlink ref="F627" r:id="rId90" display="https://podminky.urs.cz/item/CS_URS_2023_02/998231411"/>
    <hyperlink ref="F632" r:id="rId91" display="https://podminky.urs.cz/item/CS_URS_2023_02/131213701"/>
    <hyperlink ref="F638" r:id="rId92" display="https://podminky.urs.cz/item/CS_URS_2023_02/167111101"/>
    <hyperlink ref="F644" r:id="rId93" display="https://podminky.urs.cz/item/CS_URS_2023_02/162251101"/>
    <hyperlink ref="F650" r:id="rId94" display="https://podminky.urs.cz/item/CS_URS_2023_02/162751117"/>
    <hyperlink ref="F656" r:id="rId95" display="https://podminky.urs.cz/item/CS_URS_2023_02/162751119"/>
    <hyperlink ref="F662" r:id="rId96" display="https://podminky.urs.cz/item/CS_URS_2023_02/171251201.1"/>
    <hyperlink ref="F668" r:id="rId97" display="https://podminky.urs.cz/item/CS_URS_2023_02/171201231"/>
    <hyperlink ref="F674" r:id="rId98" display="https://podminky.urs.cz/item/CS_URS_2023_02/215901101"/>
    <hyperlink ref="F680" r:id="rId99" display="https://podminky.urs.cz/item/CS_URS_2023_02/275313511"/>
    <hyperlink ref="F686" r:id="rId100" display="https://podminky.urs.cz/item/CS_URS_2023_02/275351121"/>
    <hyperlink ref="F692" r:id="rId101" display="https://podminky.urs.cz/item/CS_URS_2023_02/275351122"/>
    <hyperlink ref="F698" r:id="rId102" display="https://podminky.urs.cz/item/CS_URS_2023_02/998231411"/>
    <hyperlink ref="F703" r:id="rId103" display="https://podminky.urs.cz/item/CS_URS_2023_02/131213701"/>
    <hyperlink ref="F709" r:id="rId104" display="https://podminky.urs.cz/item/CS_URS_2023_02/167111101"/>
    <hyperlink ref="F715" r:id="rId105" display="https://podminky.urs.cz/item/CS_URS_2023_02/162251101"/>
    <hyperlink ref="F721" r:id="rId106" display="https://podminky.urs.cz/item/CS_URS_2023_02/162751117"/>
    <hyperlink ref="F727" r:id="rId107" display="https://podminky.urs.cz/item/CS_URS_2023_02/162751119"/>
    <hyperlink ref="F733" r:id="rId108" display="https://podminky.urs.cz/item/CS_URS_2023_02/171251201.1"/>
    <hyperlink ref="F739" r:id="rId109" display="https://podminky.urs.cz/item/CS_URS_2023_02/171201231"/>
    <hyperlink ref="F745" r:id="rId110" display="https://podminky.urs.cz/item/CS_URS_2023_02/215901101"/>
    <hyperlink ref="F751" r:id="rId111" display="https://podminky.urs.cz/item/CS_URS_2023_02/275313511"/>
    <hyperlink ref="F757" r:id="rId112" display="https://podminky.urs.cz/item/CS_URS_2023_02/275351121"/>
    <hyperlink ref="F763" r:id="rId113" display="https://podminky.urs.cz/item/CS_URS_2023_02/275351122"/>
    <hyperlink ref="F769" r:id="rId114" display="https://podminky.urs.cz/item/CS_URS_2023_02/998231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1332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1600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ROUND((SUM(BE87:BE101)),  2)</f>
        <v>0</v>
      </c>
      <c r="G35" s="41"/>
      <c r="H35" s="41"/>
      <c r="I35" s="161">
        <v>0.20999999999999999</v>
      </c>
      <c r="J35" s="160">
        <f>ROUND(((SUM(BE87:BE101))*I35),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ROUND((SUM(BF87:BF101)),  2)</f>
        <v>0</v>
      </c>
      <c r="G36" s="41"/>
      <c r="H36" s="41"/>
      <c r="I36" s="161">
        <v>0.12</v>
      </c>
      <c r="J36" s="160">
        <f>ROUND(((SUM(BF87:BF101))*I36),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ROUND((SUM(BG87:BG101)),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ROUND((SUM(BH87:BH101)),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ROUND((SUM(BI87:BI101)),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1332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2023-065-03-03 - SO-03 - Náves - mobiliář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J88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1601</v>
      </c>
      <c r="E65" s="186"/>
      <c r="F65" s="186"/>
      <c r="G65" s="186"/>
      <c r="H65" s="186"/>
      <c r="I65" s="186"/>
      <c r="J65" s="187">
        <f>J89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200</v>
      </c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73" t="str">
        <f>E7</f>
        <v>Vědomice - Úprava ulice Na Zavadilce</v>
      </c>
      <c r="F75" s="35"/>
      <c r="G75" s="35"/>
      <c r="H75" s="35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1" customFormat="1" ht="12" customHeight="1">
      <c r="B76" s="24"/>
      <c r="C76" s="35" t="s">
        <v>186</v>
      </c>
      <c r="D76" s="25"/>
      <c r="E76" s="25"/>
      <c r="F76" s="25"/>
      <c r="G76" s="25"/>
      <c r="H76" s="25"/>
      <c r="I76" s="25"/>
      <c r="J76" s="25"/>
      <c r="K76" s="25"/>
      <c r="L76" s="23"/>
    </row>
    <row r="77" s="2" customFormat="1" ht="16.5" customHeight="1">
      <c r="A77" s="41"/>
      <c r="B77" s="42"/>
      <c r="C77" s="43"/>
      <c r="D77" s="43"/>
      <c r="E77" s="173" t="s">
        <v>1332</v>
      </c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188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E11</f>
        <v>2023-065-03-03 - SO-03 - Náves - mobiliář</v>
      </c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F14</f>
        <v xml:space="preserve">k.ú. Vědomice </v>
      </c>
      <c r="G81" s="43"/>
      <c r="H81" s="43"/>
      <c r="I81" s="35" t="s">
        <v>23</v>
      </c>
      <c r="J81" s="75" t="str">
        <f>IF(J14="","",J14)</f>
        <v>16. 4. 2024</v>
      </c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40.05" customHeight="1">
      <c r="A83" s="41"/>
      <c r="B83" s="42"/>
      <c r="C83" s="35" t="s">
        <v>25</v>
      </c>
      <c r="D83" s="43"/>
      <c r="E83" s="43"/>
      <c r="F83" s="30" t="str">
        <f>E17</f>
        <v>Obec Vědomice, Na Průhonu 270, Roudnice nad Labem</v>
      </c>
      <c r="G83" s="43"/>
      <c r="H83" s="43"/>
      <c r="I83" s="35" t="s">
        <v>31</v>
      </c>
      <c r="J83" s="39" t="str">
        <f>E23</f>
        <v>Ing. arch. Pavel Šulc Ph.D.Krásného 351/8, Praha 6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29</v>
      </c>
      <c r="D84" s="43"/>
      <c r="E84" s="43"/>
      <c r="F84" s="30" t="str">
        <f>IF(E20="","",E20)</f>
        <v>Vyplň údaj</v>
      </c>
      <c r="G84" s="43"/>
      <c r="H84" s="43"/>
      <c r="I84" s="35" t="s">
        <v>34</v>
      </c>
      <c r="J84" s="39" t="str">
        <f>E26</f>
        <v>Ing. Dana Mlejnková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9"/>
      <c r="B86" s="190"/>
      <c r="C86" s="191" t="s">
        <v>201</v>
      </c>
      <c r="D86" s="192" t="s">
        <v>57</v>
      </c>
      <c r="E86" s="192" t="s">
        <v>53</v>
      </c>
      <c r="F86" s="192" t="s">
        <v>54</v>
      </c>
      <c r="G86" s="192" t="s">
        <v>202</v>
      </c>
      <c r="H86" s="192" t="s">
        <v>203</v>
      </c>
      <c r="I86" s="192" t="s">
        <v>204</v>
      </c>
      <c r="J86" s="192" t="s">
        <v>192</v>
      </c>
      <c r="K86" s="193" t="s">
        <v>205</v>
      </c>
      <c r="L86" s="194"/>
      <c r="M86" s="95" t="s">
        <v>19</v>
      </c>
      <c r="N86" s="96" t="s">
        <v>42</v>
      </c>
      <c r="O86" s="96" t="s">
        <v>206</v>
      </c>
      <c r="P86" s="96" t="s">
        <v>207</v>
      </c>
      <c r="Q86" s="96" t="s">
        <v>208</v>
      </c>
      <c r="R86" s="96" t="s">
        <v>209</v>
      </c>
      <c r="S86" s="96" t="s">
        <v>210</v>
      </c>
      <c r="T86" s="97" t="s">
        <v>211</v>
      </c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</row>
    <row r="87" s="2" customFormat="1" ht="22.8" customHeight="1">
      <c r="A87" s="41"/>
      <c r="B87" s="42"/>
      <c r="C87" s="102" t="s">
        <v>212</v>
      </c>
      <c r="D87" s="43"/>
      <c r="E87" s="43"/>
      <c r="F87" s="43"/>
      <c r="G87" s="43"/>
      <c r="H87" s="43"/>
      <c r="I87" s="43"/>
      <c r="J87" s="195">
        <f>BK87</f>
        <v>0</v>
      </c>
      <c r="K87" s="43"/>
      <c r="L87" s="47"/>
      <c r="M87" s="98"/>
      <c r="N87" s="196"/>
      <c r="O87" s="99"/>
      <c r="P87" s="197">
        <f>P88</f>
        <v>0</v>
      </c>
      <c r="Q87" s="99"/>
      <c r="R87" s="197">
        <f>R88</f>
        <v>0</v>
      </c>
      <c r="S87" s="99"/>
      <c r="T87" s="198">
        <f>T88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71</v>
      </c>
      <c r="AU87" s="20" t="s">
        <v>193</v>
      </c>
      <c r="BK87" s="199">
        <f>BK88</f>
        <v>0</v>
      </c>
    </row>
    <row r="88" s="12" customFormat="1" ht="25.92" customHeight="1">
      <c r="A88" s="12"/>
      <c r="B88" s="200"/>
      <c r="C88" s="201"/>
      <c r="D88" s="202" t="s">
        <v>71</v>
      </c>
      <c r="E88" s="203" t="s">
        <v>213</v>
      </c>
      <c r="F88" s="203" t="s">
        <v>214</v>
      </c>
      <c r="G88" s="201"/>
      <c r="H88" s="201"/>
      <c r="I88" s="204"/>
      <c r="J88" s="205">
        <f>BK88</f>
        <v>0</v>
      </c>
      <c r="K88" s="201"/>
      <c r="L88" s="206"/>
      <c r="M88" s="207"/>
      <c r="N88" s="208"/>
      <c r="O88" s="208"/>
      <c r="P88" s="209">
        <f>P89</f>
        <v>0</v>
      </c>
      <c r="Q88" s="208"/>
      <c r="R88" s="209">
        <f>R89</f>
        <v>0</v>
      </c>
      <c r="S88" s="208"/>
      <c r="T88" s="210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1" t="s">
        <v>79</v>
      </c>
      <c r="AT88" s="212" t="s">
        <v>71</v>
      </c>
      <c r="AU88" s="212" t="s">
        <v>72</v>
      </c>
      <c r="AY88" s="211" t="s">
        <v>215</v>
      </c>
      <c r="BK88" s="213">
        <f>BK89</f>
        <v>0</v>
      </c>
    </row>
    <row r="89" s="12" customFormat="1" ht="22.8" customHeight="1">
      <c r="A89" s="12"/>
      <c r="B89" s="200"/>
      <c r="C89" s="201"/>
      <c r="D89" s="202" t="s">
        <v>71</v>
      </c>
      <c r="E89" s="214" t="s">
        <v>603</v>
      </c>
      <c r="F89" s="214" t="s">
        <v>1602</v>
      </c>
      <c r="G89" s="201"/>
      <c r="H89" s="201"/>
      <c r="I89" s="204"/>
      <c r="J89" s="215">
        <f>BK89</f>
        <v>0</v>
      </c>
      <c r="K89" s="201"/>
      <c r="L89" s="206"/>
      <c r="M89" s="207"/>
      <c r="N89" s="208"/>
      <c r="O89" s="208"/>
      <c r="P89" s="209">
        <f>SUM(P90:P101)</f>
        <v>0</v>
      </c>
      <c r="Q89" s="208"/>
      <c r="R89" s="209">
        <f>SUM(R90:R101)</f>
        <v>0</v>
      </c>
      <c r="S89" s="208"/>
      <c r="T89" s="210">
        <f>SUM(T90:T101)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71</v>
      </c>
      <c r="AU89" s="212" t="s">
        <v>79</v>
      </c>
      <c r="AY89" s="211" t="s">
        <v>215</v>
      </c>
      <c r="BK89" s="213">
        <f>SUM(BK90:BK101)</f>
        <v>0</v>
      </c>
    </row>
    <row r="90" s="2" customFormat="1" ht="24.15" customHeight="1">
      <c r="A90" s="41"/>
      <c r="B90" s="42"/>
      <c r="C90" s="216" t="s">
        <v>79</v>
      </c>
      <c r="D90" s="216" t="s">
        <v>218</v>
      </c>
      <c r="E90" s="217" t="s">
        <v>1603</v>
      </c>
      <c r="F90" s="218" t="s">
        <v>1604</v>
      </c>
      <c r="G90" s="219" t="s">
        <v>635</v>
      </c>
      <c r="H90" s="220">
        <v>5</v>
      </c>
      <c r="I90" s="221"/>
      <c r="J90" s="222">
        <f>ROUND(I90*H90,2)</f>
        <v>0</v>
      </c>
      <c r="K90" s="218" t="s">
        <v>19</v>
      </c>
      <c r="L90" s="47"/>
      <c r="M90" s="223" t="s">
        <v>19</v>
      </c>
      <c r="N90" s="224" t="s">
        <v>43</v>
      </c>
      <c r="O90" s="87"/>
      <c r="P90" s="225">
        <f>O90*H90</f>
        <v>0</v>
      </c>
      <c r="Q90" s="225">
        <v>0</v>
      </c>
      <c r="R90" s="225">
        <f>Q90*H90</f>
        <v>0</v>
      </c>
      <c r="S90" s="225">
        <v>0</v>
      </c>
      <c r="T90" s="226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7" t="s">
        <v>223</v>
      </c>
      <c r="AT90" s="227" t="s">
        <v>218</v>
      </c>
      <c r="AU90" s="227" t="s">
        <v>81</v>
      </c>
      <c r="AY90" s="20" t="s">
        <v>215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20" t="s">
        <v>79</v>
      </c>
      <c r="BK90" s="228">
        <f>ROUND(I90*H90,2)</f>
        <v>0</v>
      </c>
      <c r="BL90" s="20" t="s">
        <v>223</v>
      </c>
      <c r="BM90" s="227" t="s">
        <v>81</v>
      </c>
    </row>
    <row r="91" s="2" customFormat="1" ht="16.5" customHeight="1">
      <c r="A91" s="41"/>
      <c r="B91" s="42"/>
      <c r="C91" s="216" t="s">
        <v>81</v>
      </c>
      <c r="D91" s="216" t="s">
        <v>218</v>
      </c>
      <c r="E91" s="217" t="s">
        <v>1605</v>
      </c>
      <c r="F91" s="218" t="s">
        <v>1606</v>
      </c>
      <c r="G91" s="219" t="s">
        <v>635</v>
      </c>
      <c r="H91" s="220">
        <v>4</v>
      </c>
      <c r="I91" s="221"/>
      <c r="J91" s="222">
        <f>ROUND(I91*H91,2)</f>
        <v>0</v>
      </c>
      <c r="K91" s="218" t="s">
        <v>19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223</v>
      </c>
    </row>
    <row r="92" s="2" customFormat="1" ht="24.15" customHeight="1">
      <c r="A92" s="41"/>
      <c r="B92" s="42"/>
      <c r="C92" s="216" t="s">
        <v>105</v>
      </c>
      <c r="D92" s="216" t="s">
        <v>218</v>
      </c>
      <c r="E92" s="217" t="s">
        <v>1607</v>
      </c>
      <c r="F92" s="218" t="s">
        <v>1608</v>
      </c>
      <c r="G92" s="219" t="s">
        <v>635</v>
      </c>
      <c r="H92" s="220">
        <v>8</v>
      </c>
      <c r="I92" s="221"/>
      <c r="J92" s="222">
        <f>ROUND(I92*H92,2)</f>
        <v>0</v>
      </c>
      <c r="K92" s="218" t="s">
        <v>19</v>
      </c>
      <c r="L92" s="47"/>
      <c r="M92" s="223" t="s">
        <v>19</v>
      </c>
      <c r="N92" s="224" t="s">
        <v>43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223</v>
      </c>
      <c r="AT92" s="227" t="s">
        <v>218</v>
      </c>
      <c r="AU92" s="227" t="s">
        <v>81</v>
      </c>
      <c r="AY92" s="20" t="s">
        <v>215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20" t="s">
        <v>79</v>
      </c>
      <c r="BK92" s="228">
        <f>ROUND(I92*H92,2)</f>
        <v>0</v>
      </c>
      <c r="BL92" s="20" t="s">
        <v>223</v>
      </c>
      <c r="BM92" s="227" t="s">
        <v>275</v>
      </c>
    </row>
    <row r="93" s="2" customFormat="1" ht="24.15" customHeight="1">
      <c r="A93" s="41"/>
      <c r="B93" s="42"/>
      <c r="C93" s="216" t="s">
        <v>223</v>
      </c>
      <c r="D93" s="216" t="s">
        <v>218</v>
      </c>
      <c r="E93" s="217" t="s">
        <v>1609</v>
      </c>
      <c r="F93" s="218" t="s">
        <v>1610</v>
      </c>
      <c r="G93" s="219" t="s">
        <v>635</v>
      </c>
      <c r="H93" s="220">
        <v>1</v>
      </c>
      <c r="I93" s="221"/>
      <c r="J93" s="222">
        <f>ROUND(I93*H93,2)</f>
        <v>0</v>
      </c>
      <c r="K93" s="218" t="s">
        <v>19</v>
      </c>
      <c r="L93" s="47"/>
      <c r="M93" s="223" t="s">
        <v>19</v>
      </c>
      <c r="N93" s="224" t="s">
        <v>43</v>
      </c>
      <c r="O93" s="87"/>
      <c r="P93" s="225">
        <f>O93*H93</f>
        <v>0</v>
      </c>
      <c r="Q93" s="225">
        <v>0</v>
      </c>
      <c r="R93" s="225">
        <f>Q93*H93</f>
        <v>0</v>
      </c>
      <c r="S93" s="225">
        <v>0</v>
      </c>
      <c r="T93" s="226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7" t="s">
        <v>223</v>
      </c>
      <c r="AT93" s="227" t="s">
        <v>218</v>
      </c>
      <c r="AU93" s="227" t="s">
        <v>81</v>
      </c>
      <c r="AY93" s="20" t="s">
        <v>215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20" t="s">
        <v>79</v>
      </c>
      <c r="BK93" s="228">
        <f>ROUND(I93*H93,2)</f>
        <v>0</v>
      </c>
      <c r="BL93" s="20" t="s">
        <v>223</v>
      </c>
      <c r="BM93" s="227" t="s">
        <v>298</v>
      </c>
    </row>
    <row r="94" s="2" customFormat="1" ht="24.15" customHeight="1">
      <c r="A94" s="41"/>
      <c r="B94" s="42"/>
      <c r="C94" s="216" t="s">
        <v>256</v>
      </c>
      <c r="D94" s="216" t="s">
        <v>218</v>
      </c>
      <c r="E94" s="217" t="s">
        <v>1611</v>
      </c>
      <c r="F94" s="218" t="s">
        <v>1612</v>
      </c>
      <c r="G94" s="219" t="s">
        <v>635</v>
      </c>
      <c r="H94" s="220">
        <v>4</v>
      </c>
      <c r="I94" s="221"/>
      <c r="J94" s="222">
        <f>ROUND(I94*H94,2)</f>
        <v>0</v>
      </c>
      <c r="K94" s="218" t="s">
        <v>19</v>
      </c>
      <c r="L94" s="47"/>
      <c r="M94" s="223" t="s">
        <v>19</v>
      </c>
      <c r="N94" s="224" t="s">
        <v>43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223</v>
      </c>
      <c r="AT94" s="227" t="s">
        <v>218</v>
      </c>
      <c r="AU94" s="227" t="s">
        <v>81</v>
      </c>
      <c r="AY94" s="20" t="s">
        <v>215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20" t="s">
        <v>79</v>
      </c>
      <c r="BK94" s="228">
        <f>ROUND(I94*H94,2)</f>
        <v>0</v>
      </c>
      <c r="BL94" s="20" t="s">
        <v>223</v>
      </c>
      <c r="BM94" s="227" t="s">
        <v>313</v>
      </c>
    </row>
    <row r="95" s="2" customFormat="1" ht="33" customHeight="1">
      <c r="A95" s="41"/>
      <c r="B95" s="42"/>
      <c r="C95" s="216" t="s">
        <v>275</v>
      </c>
      <c r="D95" s="216" t="s">
        <v>218</v>
      </c>
      <c r="E95" s="217" t="s">
        <v>1613</v>
      </c>
      <c r="F95" s="218" t="s">
        <v>1614</v>
      </c>
      <c r="G95" s="219" t="s">
        <v>635</v>
      </c>
      <c r="H95" s="220">
        <v>1</v>
      </c>
      <c r="I95" s="221"/>
      <c r="J95" s="222">
        <f>ROUND(I95*H95,2)</f>
        <v>0</v>
      </c>
      <c r="K95" s="218" t="s">
        <v>19</v>
      </c>
      <c r="L95" s="47"/>
      <c r="M95" s="223" t="s">
        <v>19</v>
      </c>
      <c r="N95" s="224" t="s">
        <v>43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223</v>
      </c>
      <c r="AT95" s="227" t="s">
        <v>218</v>
      </c>
      <c r="AU95" s="227" t="s">
        <v>81</v>
      </c>
      <c r="AY95" s="20" t="s">
        <v>215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223</v>
      </c>
      <c r="BM95" s="227" t="s">
        <v>8</v>
      </c>
    </row>
    <row r="96" s="2" customFormat="1" ht="44.25" customHeight="1">
      <c r="A96" s="41"/>
      <c r="B96" s="42"/>
      <c r="C96" s="216" t="s">
        <v>292</v>
      </c>
      <c r="D96" s="216" t="s">
        <v>218</v>
      </c>
      <c r="E96" s="217" t="s">
        <v>1615</v>
      </c>
      <c r="F96" s="218" t="s">
        <v>1616</v>
      </c>
      <c r="G96" s="219" t="s">
        <v>635</v>
      </c>
      <c r="H96" s="220">
        <v>1</v>
      </c>
      <c r="I96" s="221"/>
      <c r="J96" s="222">
        <f>ROUND(I96*H96,2)</f>
        <v>0</v>
      </c>
      <c r="K96" s="218" t="s">
        <v>19</v>
      </c>
      <c r="L96" s="47"/>
      <c r="M96" s="223" t="s">
        <v>19</v>
      </c>
      <c r="N96" s="224" t="s">
        <v>43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223</v>
      </c>
      <c r="AT96" s="227" t="s">
        <v>218</v>
      </c>
      <c r="AU96" s="227" t="s">
        <v>81</v>
      </c>
      <c r="AY96" s="20" t="s">
        <v>215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20" t="s">
        <v>79</v>
      </c>
      <c r="BK96" s="228">
        <f>ROUND(I96*H96,2)</f>
        <v>0</v>
      </c>
      <c r="BL96" s="20" t="s">
        <v>223</v>
      </c>
      <c r="BM96" s="227" t="s">
        <v>337</v>
      </c>
    </row>
    <row r="97" s="2" customFormat="1" ht="21.75" customHeight="1">
      <c r="A97" s="41"/>
      <c r="B97" s="42"/>
      <c r="C97" s="216" t="s">
        <v>313</v>
      </c>
      <c r="D97" s="216" t="s">
        <v>218</v>
      </c>
      <c r="E97" s="217" t="s">
        <v>1617</v>
      </c>
      <c r="F97" s="218" t="s">
        <v>1618</v>
      </c>
      <c r="G97" s="219" t="s">
        <v>635</v>
      </c>
      <c r="H97" s="220">
        <v>4</v>
      </c>
      <c r="I97" s="221"/>
      <c r="J97" s="222">
        <f>ROUND(I97*H97,2)</f>
        <v>0</v>
      </c>
      <c r="K97" s="218" t="s">
        <v>19</v>
      </c>
      <c r="L97" s="47"/>
      <c r="M97" s="223" t="s">
        <v>19</v>
      </c>
      <c r="N97" s="224" t="s">
        <v>43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223</v>
      </c>
      <c r="AT97" s="227" t="s">
        <v>218</v>
      </c>
      <c r="AU97" s="227" t="s">
        <v>81</v>
      </c>
      <c r="AY97" s="20" t="s">
        <v>215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20" t="s">
        <v>79</v>
      </c>
      <c r="BK97" s="228">
        <f>ROUND(I97*H97,2)</f>
        <v>0</v>
      </c>
      <c r="BL97" s="20" t="s">
        <v>223</v>
      </c>
      <c r="BM97" s="227" t="s">
        <v>376</v>
      </c>
    </row>
    <row r="98" s="2" customFormat="1" ht="24.15" customHeight="1">
      <c r="A98" s="41"/>
      <c r="B98" s="42"/>
      <c r="C98" s="216" t="s">
        <v>216</v>
      </c>
      <c r="D98" s="216" t="s">
        <v>218</v>
      </c>
      <c r="E98" s="217" t="s">
        <v>1619</v>
      </c>
      <c r="F98" s="218" t="s">
        <v>1620</v>
      </c>
      <c r="G98" s="219" t="s">
        <v>635</v>
      </c>
      <c r="H98" s="220">
        <v>2</v>
      </c>
      <c r="I98" s="221"/>
      <c r="J98" s="222">
        <f>ROUND(I98*H98,2)</f>
        <v>0</v>
      </c>
      <c r="K98" s="218" t="s">
        <v>19</v>
      </c>
      <c r="L98" s="47"/>
      <c r="M98" s="223" t="s">
        <v>19</v>
      </c>
      <c r="N98" s="224" t="s">
        <v>43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223</v>
      </c>
      <c r="AT98" s="227" t="s">
        <v>218</v>
      </c>
      <c r="AU98" s="227" t="s">
        <v>81</v>
      </c>
      <c r="AY98" s="20" t="s">
        <v>215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223</v>
      </c>
      <c r="BM98" s="227" t="s">
        <v>596</v>
      </c>
    </row>
    <row r="99" s="2" customFormat="1" ht="21.75" customHeight="1">
      <c r="A99" s="41"/>
      <c r="B99" s="42"/>
      <c r="C99" s="216" t="s">
        <v>8</v>
      </c>
      <c r="D99" s="216" t="s">
        <v>218</v>
      </c>
      <c r="E99" s="217" t="s">
        <v>1621</v>
      </c>
      <c r="F99" s="218" t="s">
        <v>1622</v>
      </c>
      <c r="G99" s="219" t="s">
        <v>635</v>
      </c>
      <c r="H99" s="220">
        <v>14</v>
      </c>
      <c r="I99" s="221"/>
      <c r="J99" s="222">
        <f>ROUND(I99*H99,2)</f>
        <v>0</v>
      </c>
      <c r="K99" s="218" t="s">
        <v>19</v>
      </c>
      <c r="L99" s="47"/>
      <c r="M99" s="223" t="s">
        <v>19</v>
      </c>
      <c r="N99" s="224" t="s">
        <v>43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223</v>
      </c>
      <c r="AT99" s="227" t="s">
        <v>218</v>
      </c>
      <c r="AU99" s="227" t="s">
        <v>81</v>
      </c>
      <c r="AY99" s="20" t="s">
        <v>215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223</v>
      </c>
      <c r="BM99" s="227" t="s">
        <v>449</v>
      </c>
    </row>
    <row r="100" s="2" customFormat="1" ht="21.75" customHeight="1">
      <c r="A100" s="41"/>
      <c r="B100" s="42"/>
      <c r="C100" s="216" t="s">
        <v>328</v>
      </c>
      <c r="D100" s="216" t="s">
        <v>218</v>
      </c>
      <c r="E100" s="217" t="s">
        <v>1623</v>
      </c>
      <c r="F100" s="218" t="s">
        <v>1624</v>
      </c>
      <c r="G100" s="219" t="s">
        <v>635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43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223</v>
      </c>
      <c r="AT100" s="227" t="s">
        <v>218</v>
      </c>
      <c r="AU100" s="227" t="s">
        <v>81</v>
      </c>
      <c r="AY100" s="20" t="s">
        <v>215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223</v>
      </c>
      <c r="BM100" s="227" t="s">
        <v>459</v>
      </c>
    </row>
    <row r="101" s="2" customFormat="1" ht="16.5" customHeight="1">
      <c r="A101" s="41"/>
      <c r="B101" s="42"/>
      <c r="C101" s="216" t="s">
        <v>337</v>
      </c>
      <c r="D101" s="216" t="s">
        <v>218</v>
      </c>
      <c r="E101" s="217" t="s">
        <v>1625</v>
      </c>
      <c r="F101" s="218" t="s">
        <v>1626</v>
      </c>
      <c r="G101" s="219" t="s">
        <v>1183</v>
      </c>
      <c r="H101" s="220">
        <v>65</v>
      </c>
      <c r="I101" s="221"/>
      <c r="J101" s="222">
        <f>ROUND(I101*H101,2)</f>
        <v>0</v>
      </c>
      <c r="K101" s="218" t="s">
        <v>19</v>
      </c>
      <c r="L101" s="47"/>
      <c r="M101" s="296" t="s">
        <v>19</v>
      </c>
      <c r="N101" s="297" t="s">
        <v>43</v>
      </c>
      <c r="O101" s="293"/>
      <c r="P101" s="298">
        <f>O101*H101</f>
        <v>0</v>
      </c>
      <c r="Q101" s="298">
        <v>0</v>
      </c>
      <c r="R101" s="298">
        <f>Q101*H101</f>
        <v>0</v>
      </c>
      <c r="S101" s="298">
        <v>0</v>
      </c>
      <c r="T101" s="299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223</v>
      </c>
      <c r="AT101" s="227" t="s">
        <v>218</v>
      </c>
      <c r="AU101" s="227" t="s">
        <v>81</v>
      </c>
      <c r="AY101" s="20" t="s">
        <v>215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223</v>
      </c>
      <c r="BM101" s="227" t="s">
        <v>340</v>
      </c>
    </row>
    <row r="102" s="2" customFormat="1" ht="6.96" customHeight="1">
      <c r="A102" s="41"/>
      <c r="B102" s="62"/>
      <c r="C102" s="63"/>
      <c r="D102" s="63"/>
      <c r="E102" s="63"/>
      <c r="F102" s="63"/>
      <c r="G102" s="63"/>
      <c r="H102" s="63"/>
      <c r="I102" s="63"/>
      <c r="J102" s="63"/>
      <c r="K102" s="63"/>
      <c r="L102" s="47"/>
      <c r="M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</sheetData>
  <sheetProtection sheet="1" autoFilter="0" formatColumns="0" formatRows="0" objects="1" scenarios="1" spinCount="100000" saltValue="U1iclTfVtPhvTWoWKuTNLkIz4vOqas9xmefbJBGG+xOnP01pNF+iQuHSjhIdeEavpK/m7zAaoUpbXOxLsMSIDQ==" hashValue="BaQUd5uGq63TEh5q7qqBYpJfNq1rgN7ZurTM0LBN7logoaB0sLMBAmfy7OjJNDb93WUkmMKUEy2UheWFu1l1cA==" algorithmName="SHA-512" password="CC35"/>
  <autoFilter ref="C86:K1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1332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1627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ROUND(J92,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ROUND((SUM(BE92:BE168)),  2)</f>
        <v>0</v>
      </c>
      <c r="G35" s="41"/>
      <c r="H35" s="41"/>
      <c r="I35" s="161">
        <v>0.20999999999999999</v>
      </c>
      <c r="J35" s="160">
        <f>ROUND(((SUM(BE92:BE168))*I35),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ROUND((SUM(BF92:BF168)),  2)</f>
        <v>0</v>
      </c>
      <c r="G36" s="41"/>
      <c r="H36" s="41"/>
      <c r="I36" s="161">
        <v>0.12</v>
      </c>
      <c r="J36" s="160">
        <f>ROUND(((SUM(BF92:BF168))*I36),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ROUND((SUM(BG92:BG168)),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ROUND((SUM(BH92:BH168)),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ROUND((SUM(BI92:BI168)),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1332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2023-065-03-04 - SO-03 - Náves - vodovodní přípojka k pítku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J93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669</v>
      </c>
      <c r="E65" s="186"/>
      <c r="F65" s="186"/>
      <c r="G65" s="186"/>
      <c r="H65" s="186"/>
      <c r="I65" s="186"/>
      <c r="J65" s="187">
        <f>J94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1628</v>
      </c>
      <c r="E66" s="186"/>
      <c r="F66" s="186"/>
      <c r="G66" s="186"/>
      <c r="H66" s="186"/>
      <c r="I66" s="186"/>
      <c r="J66" s="187">
        <f>J126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631</v>
      </c>
      <c r="E67" s="186"/>
      <c r="F67" s="186"/>
      <c r="G67" s="186"/>
      <c r="H67" s="186"/>
      <c r="I67" s="186"/>
      <c r="J67" s="187">
        <f>J135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548</v>
      </c>
      <c r="E68" s="186"/>
      <c r="F68" s="186"/>
      <c r="G68" s="186"/>
      <c r="H68" s="186"/>
      <c r="I68" s="186"/>
      <c r="J68" s="187">
        <f>J153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8"/>
      <c r="C69" s="179"/>
      <c r="D69" s="180" t="s">
        <v>1022</v>
      </c>
      <c r="E69" s="181"/>
      <c r="F69" s="181"/>
      <c r="G69" s="181"/>
      <c r="H69" s="181"/>
      <c r="I69" s="181"/>
      <c r="J69" s="182">
        <f>J156</f>
        <v>0</v>
      </c>
      <c r="K69" s="179"/>
      <c r="L69" s="18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4"/>
      <c r="C70" s="128"/>
      <c r="D70" s="185" t="s">
        <v>1629</v>
      </c>
      <c r="E70" s="186"/>
      <c r="F70" s="186"/>
      <c r="G70" s="186"/>
      <c r="H70" s="186"/>
      <c r="I70" s="186"/>
      <c r="J70" s="187">
        <f>J157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200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3" t="str">
        <f>E7</f>
        <v>Vědomice - Úprava ulice Na Zavadilce</v>
      </c>
      <c r="F80" s="35"/>
      <c r="G80" s="35"/>
      <c r="H80" s="35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186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3" t="s">
        <v>1332</v>
      </c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188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30" customHeight="1">
      <c r="A84" s="41"/>
      <c r="B84" s="42"/>
      <c r="C84" s="43"/>
      <c r="D84" s="43"/>
      <c r="E84" s="72" t="str">
        <f>E11</f>
        <v>2023-065-03-04 - SO-03 - Náves - vodovodní přípojka k pítku</v>
      </c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k.ú. Vědomice </v>
      </c>
      <c r="G86" s="43"/>
      <c r="H86" s="43"/>
      <c r="I86" s="35" t="s">
        <v>23</v>
      </c>
      <c r="J86" s="75" t="str">
        <f>IF(J14="","",J14)</f>
        <v>16. 4. 2024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40.05" customHeight="1">
      <c r="A88" s="41"/>
      <c r="B88" s="42"/>
      <c r="C88" s="35" t="s">
        <v>25</v>
      </c>
      <c r="D88" s="43"/>
      <c r="E88" s="43"/>
      <c r="F88" s="30" t="str">
        <f>E17</f>
        <v>Obec Vědomice, Na Průhonu 270, Roudnice nad Labem</v>
      </c>
      <c r="G88" s="43"/>
      <c r="H88" s="43"/>
      <c r="I88" s="35" t="s">
        <v>31</v>
      </c>
      <c r="J88" s="39" t="str">
        <f>E23</f>
        <v>Ing. arch. Pavel Šulc Ph.D.Krásného 351/8, Praha 6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29</v>
      </c>
      <c r="D89" s="43"/>
      <c r="E89" s="43"/>
      <c r="F89" s="30" t="str">
        <f>IF(E20="","",E20)</f>
        <v>Vyplň údaj</v>
      </c>
      <c r="G89" s="43"/>
      <c r="H89" s="43"/>
      <c r="I89" s="35" t="s">
        <v>34</v>
      </c>
      <c r="J89" s="39" t="str">
        <f>E26</f>
        <v>Ing. Dana Mlejnková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9"/>
      <c r="B91" s="190"/>
      <c r="C91" s="191" t="s">
        <v>201</v>
      </c>
      <c r="D91" s="192" t="s">
        <v>57</v>
      </c>
      <c r="E91" s="192" t="s">
        <v>53</v>
      </c>
      <c r="F91" s="192" t="s">
        <v>54</v>
      </c>
      <c r="G91" s="192" t="s">
        <v>202</v>
      </c>
      <c r="H91" s="192" t="s">
        <v>203</v>
      </c>
      <c r="I91" s="192" t="s">
        <v>204</v>
      </c>
      <c r="J91" s="192" t="s">
        <v>192</v>
      </c>
      <c r="K91" s="193" t="s">
        <v>205</v>
      </c>
      <c r="L91" s="194"/>
      <c r="M91" s="95" t="s">
        <v>19</v>
      </c>
      <c r="N91" s="96" t="s">
        <v>42</v>
      </c>
      <c r="O91" s="96" t="s">
        <v>206</v>
      </c>
      <c r="P91" s="96" t="s">
        <v>207</v>
      </c>
      <c r="Q91" s="96" t="s">
        <v>208</v>
      </c>
      <c r="R91" s="96" t="s">
        <v>209</v>
      </c>
      <c r="S91" s="96" t="s">
        <v>210</v>
      </c>
      <c r="T91" s="97" t="s">
        <v>211</v>
      </c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</row>
    <row r="92" s="2" customFormat="1" ht="22.8" customHeight="1">
      <c r="A92" s="41"/>
      <c r="B92" s="42"/>
      <c r="C92" s="102" t="s">
        <v>212</v>
      </c>
      <c r="D92" s="43"/>
      <c r="E92" s="43"/>
      <c r="F92" s="43"/>
      <c r="G92" s="43"/>
      <c r="H92" s="43"/>
      <c r="I92" s="43"/>
      <c r="J92" s="195">
        <f>BK92</f>
        <v>0</v>
      </c>
      <c r="K92" s="43"/>
      <c r="L92" s="47"/>
      <c r="M92" s="98"/>
      <c r="N92" s="196"/>
      <c r="O92" s="99"/>
      <c r="P92" s="197">
        <f>P93+P156</f>
        <v>0</v>
      </c>
      <c r="Q92" s="99"/>
      <c r="R92" s="197">
        <f>R93+R156</f>
        <v>26.246652999999998</v>
      </c>
      <c r="S92" s="99"/>
      <c r="T92" s="198">
        <f>T93+T156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71</v>
      </c>
      <c r="AU92" s="20" t="s">
        <v>193</v>
      </c>
      <c r="BK92" s="199">
        <f>BK93+BK156</f>
        <v>0</v>
      </c>
    </row>
    <row r="93" s="12" customFormat="1" ht="25.92" customHeight="1">
      <c r="A93" s="12"/>
      <c r="B93" s="200"/>
      <c r="C93" s="201"/>
      <c r="D93" s="202" t="s">
        <v>71</v>
      </c>
      <c r="E93" s="203" t="s">
        <v>213</v>
      </c>
      <c r="F93" s="203" t="s">
        <v>214</v>
      </c>
      <c r="G93" s="201"/>
      <c r="H93" s="201"/>
      <c r="I93" s="204"/>
      <c r="J93" s="205">
        <f>BK93</f>
        <v>0</v>
      </c>
      <c r="K93" s="201"/>
      <c r="L93" s="206"/>
      <c r="M93" s="207"/>
      <c r="N93" s="208"/>
      <c r="O93" s="208"/>
      <c r="P93" s="209">
        <f>P94+P126+P135+P153</f>
        <v>0</v>
      </c>
      <c r="Q93" s="208"/>
      <c r="R93" s="209">
        <f>R94+R126+R135+R153</f>
        <v>26.243243</v>
      </c>
      <c r="S93" s="208"/>
      <c r="T93" s="210">
        <f>T94+T126+T135+T153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79</v>
      </c>
      <c r="AT93" s="212" t="s">
        <v>71</v>
      </c>
      <c r="AU93" s="212" t="s">
        <v>72</v>
      </c>
      <c r="AY93" s="211" t="s">
        <v>215</v>
      </c>
      <c r="BK93" s="213">
        <f>BK94+BK126+BK135+BK153</f>
        <v>0</v>
      </c>
    </row>
    <row r="94" s="12" customFormat="1" ht="22.8" customHeight="1">
      <c r="A94" s="12"/>
      <c r="B94" s="200"/>
      <c r="C94" s="201"/>
      <c r="D94" s="202" t="s">
        <v>71</v>
      </c>
      <c r="E94" s="214" t="s">
        <v>79</v>
      </c>
      <c r="F94" s="214" t="s">
        <v>672</v>
      </c>
      <c r="G94" s="201"/>
      <c r="H94" s="201"/>
      <c r="I94" s="204"/>
      <c r="J94" s="215">
        <f>BK94</f>
        <v>0</v>
      </c>
      <c r="K94" s="201"/>
      <c r="L94" s="206"/>
      <c r="M94" s="207"/>
      <c r="N94" s="208"/>
      <c r="O94" s="208"/>
      <c r="P94" s="209">
        <f>SUM(P95:P125)</f>
        <v>0</v>
      </c>
      <c r="Q94" s="208"/>
      <c r="R94" s="209">
        <f>SUM(R95:R125)</f>
        <v>20.16</v>
      </c>
      <c r="S94" s="208"/>
      <c r="T94" s="210">
        <f>SUM(T95:T125)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71</v>
      </c>
      <c r="AU94" s="212" t="s">
        <v>79</v>
      </c>
      <c r="AY94" s="211" t="s">
        <v>215</v>
      </c>
      <c r="BK94" s="213">
        <f>SUM(BK95:BK125)</f>
        <v>0</v>
      </c>
    </row>
    <row r="95" s="2" customFormat="1" ht="44.25" customHeight="1">
      <c r="A95" s="41"/>
      <c r="B95" s="42"/>
      <c r="C95" s="216" t="s">
        <v>79</v>
      </c>
      <c r="D95" s="216" t="s">
        <v>218</v>
      </c>
      <c r="E95" s="217" t="s">
        <v>1630</v>
      </c>
      <c r="F95" s="218" t="s">
        <v>1631</v>
      </c>
      <c r="G95" s="219" t="s">
        <v>278</v>
      </c>
      <c r="H95" s="220">
        <v>40.32</v>
      </c>
      <c r="I95" s="221"/>
      <c r="J95" s="222">
        <f>ROUND(I95*H95,2)</f>
        <v>0</v>
      </c>
      <c r="K95" s="218" t="s">
        <v>222</v>
      </c>
      <c r="L95" s="47"/>
      <c r="M95" s="223" t="s">
        <v>19</v>
      </c>
      <c r="N95" s="224" t="s">
        <v>43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223</v>
      </c>
      <c r="AT95" s="227" t="s">
        <v>218</v>
      </c>
      <c r="AU95" s="227" t="s">
        <v>81</v>
      </c>
      <c r="AY95" s="20" t="s">
        <v>215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223</v>
      </c>
      <c r="BM95" s="227" t="s">
        <v>81</v>
      </c>
    </row>
    <row r="96" s="2" customFormat="1">
      <c r="A96" s="41"/>
      <c r="B96" s="42"/>
      <c r="C96" s="43"/>
      <c r="D96" s="229" t="s">
        <v>224</v>
      </c>
      <c r="E96" s="43"/>
      <c r="F96" s="230" t="s">
        <v>1632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224</v>
      </c>
      <c r="AU96" s="20" t="s">
        <v>81</v>
      </c>
    </row>
    <row r="97" s="14" customFormat="1">
      <c r="A97" s="14"/>
      <c r="B97" s="245"/>
      <c r="C97" s="246"/>
      <c r="D97" s="236" t="s">
        <v>226</v>
      </c>
      <c r="E97" s="247" t="s">
        <v>19</v>
      </c>
      <c r="F97" s="248" t="s">
        <v>1633</v>
      </c>
      <c r="G97" s="246"/>
      <c r="H97" s="249">
        <v>40.32</v>
      </c>
      <c r="I97" s="250"/>
      <c r="J97" s="246"/>
      <c r="K97" s="246"/>
      <c r="L97" s="251"/>
      <c r="M97" s="252"/>
      <c r="N97" s="253"/>
      <c r="O97" s="253"/>
      <c r="P97" s="253"/>
      <c r="Q97" s="253"/>
      <c r="R97" s="253"/>
      <c r="S97" s="253"/>
      <c r="T97" s="25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5" t="s">
        <v>226</v>
      </c>
      <c r="AU97" s="255" t="s">
        <v>81</v>
      </c>
      <c r="AV97" s="14" t="s">
        <v>81</v>
      </c>
      <c r="AW97" s="14" t="s">
        <v>33</v>
      </c>
      <c r="AX97" s="14" t="s">
        <v>72</v>
      </c>
      <c r="AY97" s="255" t="s">
        <v>215</v>
      </c>
    </row>
    <row r="98" s="15" customFormat="1">
      <c r="A98" s="15"/>
      <c r="B98" s="256"/>
      <c r="C98" s="257"/>
      <c r="D98" s="236" t="s">
        <v>226</v>
      </c>
      <c r="E98" s="258" t="s">
        <v>19</v>
      </c>
      <c r="F98" s="259" t="s">
        <v>233</v>
      </c>
      <c r="G98" s="257"/>
      <c r="H98" s="260">
        <v>40.32</v>
      </c>
      <c r="I98" s="261"/>
      <c r="J98" s="257"/>
      <c r="K98" s="257"/>
      <c r="L98" s="262"/>
      <c r="M98" s="263"/>
      <c r="N98" s="264"/>
      <c r="O98" s="264"/>
      <c r="P98" s="264"/>
      <c r="Q98" s="264"/>
      <c r="R98" s="264"/>
      <c r="S98" s="264"/>
      <c r="T98" s="26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6" t="s">
        <v>226</v>
      </c>
      <c r="AU98" s="266" t="s">
        <v>81</v>
      </c>
      <c r="AV98" s="15" t="s">
        <v>223</v>
      </c>
      <c r="AW98" s="15" t="s">
        <v>33</v>
      </c>
      <c r="AX98" s="15" t="s">
        <v>79</v>
      </c>
      <c r="AY98" s="266" t="s">
        <v>215</v>
      </c>
    </row>
    <row r="99" s="2" customFormat="1" ht="24.15" customHeight="1">
      <c r="A99" s="41"/>
      <c r="B99" s="42"/>
      <c r="C99" s="216" t="s">
        <v>81</v>
      </c>
      <c r="D99" s="216" t="s">
        <v>218</v>
      </c>
      <c r="E99" s="217" t="s">
        <v>1634</v>
      </c>
      <c r="F99" s="218" t="s">
        <v>1635</v>
      </c>
      <c r="G99" s="219" t="s">
        <v>278</v>
      </c>
      <c r="H99" s="220">
        <v>6</v>
      </c>
      <c r="I99" s="221"/>
      <c r="J99" s="222">
        <f>ROUND(I99*H99,2)</f>
        <v>0</v>
      </c>
      <c r="K99" s="218" t="s">
        <v>222</v>
      </c>
      <c r="L99" s="47"/>
      <c r="M99" s="223" t="s">
        <v>19</v>
      </c>
      <c r="N99" s="224" t="s">
        <v>43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223</v>
      </c>
      <c r="AT99" s="227" t="s">
        <v>218</v>
      </c>
      <c r="AU99" s="227" t="s">
        <v>81</v>
      </c>
      <c r="AY99" s="20" t="s">
        <v>215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223</v>
      </c>
      <c r="BM99" s="227" t="s">
        <v>223</v>
      </c>
    </row>
    <row r="100" s="2" customFormat="1">
      <c r="A100" s="41"/>
      <c r="B100" s="42"/>
      <c r="C100" s="43"/>
      <c r="D100" s="229" t="s">
        <v>224</v>
      </c>
      <c r="E100" s="43"/>
      <c r="F100" s="230" t="s">
        <v>1636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224</v>
      </c>
      <c r="AU100" s="20" t="s">
        <v>81</v>
      </c>
    </row>
    <row r="101" s="14" customFormat="1">
      <c r="A101" s="14"/>
      <c r="B101" s="245"/>
      <c r="C101" s="246"/>
      <c r="D101" s="236" t="s">
        <v>226</v>
      </c>
      <c r="E101" s="247" t="s">
        <v>19</v>
      </c>
      <c r="F101" s="248" t="s">
        <v>1637</v>
      </c>
      <c r="G101" s="246"/>
      <c r="H101" s="249">
        <v>6</v>
      </c>
      <c r="I101" s="250"/>
      <c r="J101" s="246"/>
      <c r="K101" s="246"/>
      <c r="L101" s="251"/>
      <c r="M101" s="252"/>
      <c r="N101" s="253"/>
      <c r="O101" s="253"/>
      <c r="P101" s="253"/>
      <c r="Q101" s="253"/>
      <c r="R101" s="253"/>
      <c r="S101" s="253"/>
      <c r="T101" s="25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5" t="s">
        <v>226</v>
      </c>
      <c r="AU101" s="255" t="s">
        <v>81</v>
      </c>
      <c r="AV101" s="14" t="s">
        <v>81</v>
      </c>
      <c r="AW101" s="14" t="s">
        <v>33</v>
      </c>
      <c r="AX101" s="14" t="s">
        <v>72</v>
      </c>
      <c r="AY101" s="255" t="s">
        <v>215</v>
      </c>
    </row>
    <row r="102" s="15" customFormat="1">
      <c r="A102" s="15"/>
      <c r="B102" s="256"/>
      <c r="C102" s="257"/>
      <c r="D102" s="236" t="s">
        <v>226</v>
      </c>
      <c r="E102" s="258" t="s">
        <v>19</v>
      </c>
      <c r="F102" s="259" t="s">
        <v>233</v>
      </c>
      <c r="G102" s="257"/>
      <c r="H102" s="260">
        <v>6</v>
      </c>
      <c r="I102" s="261"/>
      <c r="J102" s="257"/>
      <c r="K102" s="257"/>
      <c r="L102" s="262"/>
      <c r="M102" s="263"/>
      <c r="N102" s="264"/>
      <c r="O102" s="264"/>
      <c r="P102" s="264"/>
      <c r="Q102" s="264"/>
      <c r="R102" s="264"/>
      <c r="S102" s="264"/>
      <c r="T102" s="26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6" t="s">
        <v>226</v>
      </c>
      <c r="AU102" s="266" t="s">
        <v>81</v>
      </c>
      <c r="AV102" s="15" t="s">
        <v>223</v>
      </c>
      <c r="AW102" s="15" t="s">
        <v>33</v>
      </c>
      <c r="AX102" s="15" t="s">
        <v>79</v>
      </c>
      <c r="AY102" s="266" t="s">
        <v>215</v>
      </c>
    </row>
    <row r="103" s="2" customFormat="1" ht="62.7" customHeight="1">
      <c r="A103" s="41"/>
      <c r="B103" s="42"/>
      <c r="C103" s="216" t="s">
        <v>105</v>
      </c>
      <c r="D103" s="216" t="s">
        <v>218</v>
      </c>
      <c r="E103" s="217" t="s">
        <v>1638</v>
      </c>
      <c r="F103" s="218" t="s">
        <v>1639</v>
      </c>
      <c r="G103" s="219" t="s">
        <v>278</v>
      </c>
      <c r="H103" s="220">
        <v>62.939999999999998</v>
      </c>
      <c r="I103" s="221"/>
      <c r="J103" s="222">
        <f>ROUND(I103*H103,2)</f>
        <v>0</v>
      </c>
      <c r="K103" s="218" t="s">
        <v>222</v>
      </c>
      <c r="L103" s="47"/>
      <c r="M103" s="223" t="s">
        <v>19</v>
      </c>
      <c r="N103" s="224" t="s">
        <v>43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223</v>
      </c>
      <c r="AT103" s="227" t="s">
        <v>218</v>
      </c>
      <c r="AU103" s="227" t="s">
        <v>81</v>
      </c>
      <c r="AY103" s="20" t="s">
        <v>215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223</v>
      </c>
      <c r="BM103" s="227" t="s">
        <v>275</v>
      </c>
    </row>
    <row r="104" s="2" customFormat="1">
      <c r="A104" s="41"/>
      <c r="B104" s="42"/>
      <c r="C104" s="43"/>
      <c r="D104" s="229" t="s">
        <v>224</v>
      </c>
      <c r="E104" s="43"/>
      <c r="F104" s="230" t="s">
        <v>1640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224</v>
      </c>
      <c r="AU104" s="20" t="s">
        <v>81</v>
      </c>
    </row>
    <row r="105" s="2" customFormat="1" ht="62.7" customHeight="1">
      <c r="A105" s="41"/>
      <c r="B105" s="42"/>
      <c r="C105" s="216" t="s">
        <v>223</v>
      </c>
      <c r="D105" s="216" t="s">
        <v>218</v>
      </c>
      <c r="E105" s="217" t="s">
        <v>309</v>
      </c>
      <c r="F105" s="218" t="s">
        <v>310</v>
      </c>
      <c r="G105" s="219" t="s">
        <v>278</v>
      </c>
      <c r="H105" s="220">
        <v>14.85</v>
      </c>
      <c r="I105" s="221"/>
      <c r="J105" s="222">
        <f>ROUND(I105*H105,2)</f>
        <v>0</v>
      </c>
      <c r="K105" s="218" t="s">
        <v>222</v>
      </c>
      <c r="L105" s="47"/>
      <c r="M105" s="223" t="s">
        <v>19</v>
      </c>
      <c r="N105" s="224" t="s">
        <v>43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223</v>
      </c>
      <c r="AT105" s="227" t="s">
        <v>218</v>
      </c>
      <c r="AU105" s="227" t="s">
        <v>81</v>
      </c>
      <c r="AY105" s="20" t="s">
        <v>215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223</v>
      </c>
      <c r="BM105" s="227" t="s">
        <v>298</v>
      </c>
    </row>
    <row r="106" s="2" customFormat="1">
      <c r="A106" s="41"/>
      <c r="B106" s="42"/>
      <c r="C106" s="43"/>
      <c r="D106" s="229" t="s">
        <v>224</v>
      </c>
      <c r="E106" s="43"/>
      <c r="F106" s="230" t="s">
        <v>312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224</v>
      </c>
      <c r="AU106" s="20" t="s">
        <v>81</v>
      </c>
    </row>
    <row r="107" s="2" customFormat="1" ht="44.25" customHeight="1">
      <c r="A107" s="41"/>
      <c r="B107" s="42"/>
      <c r="C107" s="216" t="s">
        <v>256</v>
      </c>
      <c r="D107" s="216" t="s">
        <v>218</v>
      </c>
      <c r="E107" s="217" t="s">
        <v>894</v>
      </c>
      <c r="F107" s="218" t="s">
        <v>895</v>
      </c>
      <c r="G107" s="219" t="s">
        <v>278</v>
      </c>
      <c r="H107" s="220">
        <v>46.32</v>
      </c>
      <c r="I107" s="221"/>
      <c r="J107" s="222">
        <f>ROUND(I107*H107,2)</f>
        <v>0</v>
      </c>
      <c r="K107" s="218" t="s">
        <v>222</v>
      </c>
      <c r="L107" s="47"/>
      <c r="M107" s="223" t="s">
        <v>19</v>
      </c>
      <c r="N107" s="224" t="s">
        <v>43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223</v>
      </c>
      <c r="AT107" s="227" t="s">
        <v>218</v>
      </c>
      <c r="AU107" s="227" t="s">
        <v>81</v>
      </c>
      <c r="AY107" s="20" t="s">
        <v>215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223</v>
      </c>
      <c r="BM107" s="227" t="s">
        <v>313</v>
      </c>
    </row>
    <row r="108" s="2" customFormat="1">
      <c r="A108" s="41"/>
      <c r="B108" s="42"/>
      <c r="C108" s="43"/>
      <c r="D108" s="229" t="s">
        <v>224</v>
      </c>
      <c r="E108" s="43"/>
      <c r="F108" s="230" t="s">
        <v>896</v>
      </c>
      <c r="G108" s="43"/>
      <c r="H108" s="43"/>
      <c r="I108" s="231"/>
      <c r="J108" s="43"/>
      <c r="K108" s="43"/>
      <c r="L108" s="47"/>
      <c r="M108" s="232"/>
      <c r="N108" s="233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224</v>
      </c>
      <c r="AU108" s="20" t="s">
        <v>81</v>
      </c>
    </row>
    <row r="109" s="2" customFormat="1" ht="44.25" customHeight="1">
      <c r="A109" s="41"/>
      <c r="B109" s="42"/>
      <c r="C109" s="216" t="s">
        <v>275</v>
      </c>
      <c r="D109" s="216" t="s">
        <v>218</v>
      </c>
      <c r="E109" s="217" t="s">
        <v>897</v>
      </c>
      <c r="F109" s="218" t="s">
        <v>384</v>
      </c>
      <c r="G109" s="219" t="s">
        <v>331</v>
      </c>
      <c r="H109" s="220">
        <v>29.699999999999999</v>
      </c>
      <c r="I109" s="221"/>
      <c r="J109" s="222">
        <f>ROUND(I109*H109,2)</f>
        <v>0</v>
      </c>
      <c r="K109" s="218" t="s">
        <v>222</v>
      </c>
      <c r="L109" s="47"/>
      <c r="M109" s="223" t="s">
        <v>19</v>
      </c>
      <c r="N109" s="224" t="s">
        <v>43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223</v>
      </c>
      <c r="AT109" s="227" t="s">
        <v>218</v>
      </c>
      <c r="AU109" s="227" t="s">
        <v>81</v>
      </c>
      <c r="AY109" s="20" t="s">
        <v>215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223</v>
      </c>
      <c r="BM109" s="227" t="s">
        <v>8</v>
      </c>
    </row>
    <row r="110" s="2" customFormat="1">
      <c r="A110" s="41"/>
      <c r="B110" s="42"/>
      <c r="C110" s="43"/>
      <c r="D110" s="229" t="s">
        <v>224</v>
      </c>
      <c r="E110" s="43"/>
      <c r="F110" s="230" t="s">
        <v>898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224</v>
      </c>
      <c r="AU110" s="20" t="s">
        <v>81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1641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4" customFormat="1">
      <c r="A112" s="14"/>
      <c r="B112" s="245"/>
      <c r="C112" s="246"/>
      <c r="D112" s="236" t="s">
        <v>226</v>
      </c>
      <c r="E112" s="247" t="s">
        <v>19</v>
      </c>
      <c r="F112" s="248" t="s">
        <v>1642</v>
      </c>
      <c r="G112" s="246"/>
      <c r="H112" s="249">
        <v>29.699999999999999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226</v>
      </c>
      <c r="AU112" s="255" t="s">
        <v>81</v>
      </c>
      <c r="AV112" s="14" t="s">
        <v>81</v>
      </c>
      <c r="AW112" s="14" t="s">
        <v>33</v>
      </c>
      <c r="AX112" s="14" t="s">
        <v>72</v>
      </c>
      <c r="AY112" s="255" t="s">
        <v>215</v>
      </c>
    </row>
    <row r="113" s="15" customFormat="1">
      <c r="A113" s="15"/>
      <c r="B113" s="256"/>
      <c r="C113" s="257"/>
      <c r="D113" s="236" t="s">
        <v>226</v>
      </c>
      <c r="E113" s="258" t="s">
        <v>19</v>
      </c>
      <c r="F113" s="259" t="s">
        <v>233</v>
      </c>
      <c r="G113" s="257"/>
      <c r="H113" s="260">
        <v>29.699999999999999</v>
      </c>
      <c r="I113" s="261"/>
      <c r="J113" s="257"/>
      <c r="K113" s="257"/>
      <c r="L113" s="262"/>
      <c r="M113" s="263"/>
      <c r="N113" s="264"/>
      <c r="O113" s="264"/>
      <c r="P113" s="264"/>
      <c r="Q113" s="264"/>
      <c r="R113" s="264"/>
      <c r="S113" s="264"/>
      <c r="T113" s="26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6" t="s">
        <v>226</v>
      </c>
      <c r="AU113" s="266" t="s">
        <v>81</v>
      </c>
      <c r="AV113" s="15" t="s">
        <v>223</v>
      </c>
      <c r="AW113" s="15" t="s">
        <v>33</v>
      </c>
      <c r="AX113" s="15" t="s">
        <v>79</v>
      </c>
      <c r="AY113" s="266" t="s">
        <v>215</v>
      </c>
    </row>
    <row r="114" s="2" customFormat="1" ht="37.8" customHeight="1">
      <c r="A114" s="41"/>
      <c r="B114" s="42"/>
      <c r="C114" s="216" t="s">
        <v>292</v>
      </c>
      <c r="D114" s="216" t="s">
        <v>218</v>
      </c>
      <c r="E114" s="217" t="s">
        <v>324</v>
      </c>
      <c r="F114" s="218" t="s">
        <v>325</v>
      </c>
      <c r="G114" s="219" t="s">
        <v>278</v>
      </c>
      <c r="H114" s="220">
        <v>14.85</v>
      </c>
      <c r="I114" s="221"/>
      <c r="J114" s="222">
        <f>ROUND(I114*H114,2)</f>
        <v>0</v>
      </c>
      <c r="K114" s="218" t="s">
        <v>222</v>
      </c>
      <c r="L114" s="47"/>
      <c r="M114" s="223" t="s">
        <v>19</v>
      </c>
      <c r="N114" s="224" t="s">
        <v>43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223</v>
      </c>
      <c r="AT114" s="227" t="s">
        <v>218</v>
      </c>
      <c r="AU114" s="227" t="s">
        <v>81</v>
      </c>
      <c r="AY114" s="20" t="s">
        <v>215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223</v>
      </c>
      <c r="BM114" s="227" t="s">
        <v>337</v>
      </c>
    </row>
    <row r="115" s="2" customFormat="1">
      <c r="A115" s="41"/>
      <c r="B115" s="42"/>
      <c r="C115" s="43"/>
      <c r="D115" s="229" t="s">
        <v>224</v>
      </c>
      <c r="E115" s="43"/>
      <c r="F115" s="230" t="s">
        <v>327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224</v>
      </c>
      <c r="AU115" s="20" t="s">
        <v>81</v>
      </c>
    </row>
    <row r="116" s="2" customFormat="1" ht="44.25" customHeight="1">
      <c r="A116" s="41"/>
      <c r="B116" s="42"/>
      <c r="C116" s="216" t="s">
        <v>298</v>
      </c>
      <c r="D116" s="216" t="s">
        <v>218</v>
      </c>
      <c r="E116" s="217" t="s">
        <v>1643</v>
      </c>
      <c r="F116" s="218" t="s">
        <v>1644</v>
      </c>
      <c r="G116" s="219" t="s">
        <v>278</v>
      </c>
      <c r="H116" s="220">
        <v>31.469999999999999</v>
      </c>
      <c r="I116" s="221"/>
      <c r="J116" s="222">
        <f>ROUND(I116*H116,2)</f>
        <v>0</v>
      </c>
      <c r="K116" s="218" t="s">
        <v>222</v>
      </c>
      <c r="L116" s="47"/>
      <c r="M116" s="223" t="s">
        <v>19</v>
      </c>
      <c r="N116" s="224" t="s">
        <v>43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223</v>
      </c>
      <c r="AT116" s="227" t="s">
        <v>218</v>
      </c>
      <c r="AU116" s="227" t="s">
        <v>81</v>
      </c>
      <c r="AY116" s="20" t="s">
        <v>215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223</v>
      </c>
      <c r="BM116" s="227" t="s">
        <v>306</v>
      </c>
    </row>
    <row r="117" s="2" customFormat="1">
      <c r="A117" s="41"/>
      <c r="B117" s="42"/>
      <c r="C117" s="43"/>
      <c r="D117" s="229" t="s">
        <v>224</v>
      </c>
      <c r="E117" s="43"/>
      <c r="F117" s="230" t="s">
        <v>1645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224</v>
      </c>
      <c r="AU117" s="20" t="s">
        <v>81</v>
      </c>
    </row>
    <row r="118" s="2" customFormat="1" ht="66.75" customHeight="1">
      <c r="A118" s="41"/>
      <c r="B118" s="42"/>
      <c r="C118" s="216" t="s">
        <v>308</v>
      </c>
      <c r="D118" s="216" t="s">
        <v>218</v>
      </c>
      <c r="E118" s="217" t="s">
        <v>1646</v>
      </c>
      <c r="F118" s="218" t="s">
        <v>1647</v>
      </c>
      <c r="G118" s="219" t="s">
        <v>278</v>
      </c>
      <c r="H118" s="220">
        <v>10.08</v>
      </c>
      <c r="I118" s="221"/>
      <c r="J118" s="222">
        <f>ROUND(I118*H118,2)</f>
        <v>0</v>
      </c>
      <c r="K118" s="218" t="s">
        <v>222</v>
      </c>
      <c r="L118" s="47"/>
      <c r="M118" s="223" t="s">
        <v>19</v>
      </c>
      <c r="N118" s="224" t="s">
        <v>43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223</v>
      </c>
      <c r="AT118" s="227" t="s">
        <v>218</v>
      </c>
      <c r="AU118" s="227" t="s">
        <v>81</v>
      </c>
      <c r="AY118" s="20" t="s">
        <v>215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223</v>
      </c>
      <c r="BM118" s="227" t="s">
        <v>360</v>
      </c>
    </row>
    <row r="119" s="2" customFormat="1">
      <c r="A119" s="41"/>
      <c r="B119" s="42"/>
      <c r="C119" s="43"/>
      <c r="D119" s="229" t="s">
        <v>224</v>
      </c>
      <c r="E119" s="43"/>
      <c r="F119" s="230" t="s">
        <v>1648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224</v>
      </c>
      <c r="AU119" s="20" t="s">
        <v>81</v>
      </c>
    </row>
    <row r="120" s="14" customFormat="1">
      <c r="A120" s="14"/>
      <c r="B120" s="245"/>
      <c r="C120" s="246"/>
      <c r="D120" s="236" t="s">
        <v>226</v>
      </c>
      <c r="E120" s="247" t="s">
        <v>19</v>
      </c>
      <c r="F120" s="248" t="s">
        <v>1649</v>
      </c>
      <c r="G120" s="246"/>
      <c r="H120" s="249">
        <v>10.08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226</v>
      </c>
      <c r="AU120" s="255" t="s">
        <v>81</v>
      </c>
      <c r="AV120" s="14" t="s">
        <v>81</v>
      </c>
      <c r="AW120" s="14" t="s">
        <v>33</v>
      </c>
      <c r="AX120" s="14" t="s">
        <v>72</v>
      </c>
      <c r="AY120" s="255" t="s">
        <v>215</v>
      </c>
    </row>
    <row r="121" s="15" customFormat="1">
      <c r="A121" s="15"/>
      <c r="B121" s="256"/>
      <c r="C121" s="257"/>
      <c r="D121" s="236" t="s">
        <v>226</v>
      </c>
      <c r="E121" s="258" t="s">
        <v>19</v>
      </c>
      <c r="F121" s="259" t="s">
        <v>233</v>
      </c>
      <c r="G121" s="257"/>
      <c r="H121" s="260">
        <v>10.08</v>
      </c>
      <c r="I121" s="261"/>
      <c r="J121" s="257"/>
      <c r="K121" s="257"/>
      <c r="L121" s="262"/>
      <c r="M121" s="263"/>
      <c r="N121" s="264"/>
      <c r="O121" s="264"/>
      <c r="P121" s="264"/>
      <c r="Q121" s="264"/>
      <c r="R121" s="264"/>
      <c r="S121" s="264"/>
      <c r="T121" s="26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6" t="s">
        <v>226</v>
      </c>
      <c r="AU121" s="266" t="s">
        <v>81</v>
      </c>
      <c r="AV121" s="15" t="s">
        <v>223</v>
      </c>
      <c r="AW121" s="15" t="s">
        <v>33</v>
      </c>
      <c r="AX121" s="15" t="s">
        <v>79</v>
      </c>
      <c r="AY121" s="266" t="s">
        <v>215</v>
      </c>
    </row>
    <row r="122" s="2" customFormat="1" ht="16.5" customHeight="1">
      <c r="A122" s="41"/>
      <c r="B122" s="42"/>
      <c r="C122" s="281" t="s">
        <v>313</v>
      </c>
      <c r="D122" s="281" t="s">
        <v>412</v>
      </c>
      <c r="E122" s="282" t="s">
        <v>1650</v>
      </c>
      <c r="F122" s="283" t="s">
        <v>1651</v>
      </c>
      <c r="G122" s="284" t="s">
        <v>331</v>
      </c>
      <c r="H122" s="285">
        <v>20.16</v>
      </c>
      <c r="I122" s="286"/>
      <c r="J122" s="287">
        <f>ROUND(I122*H122,2)</f>
        <v>0</v>
      </c>
      <c r="K122" s="283" t="s">
        <v>222</v>
      </c>
      <c r="L122" s="288"/>
      <c r="M122" s="289" t="s">
        <v>19</v>
      </c>
      <c r="N122" s="290" t="s">
        <v>43</v>
      </c>
      <c r="O122" s="87"/>
      <c r="P122" s="225">
        <f>O122*H122</f>
        <v>0</v>
      </c>
      <c r="Q122" s="225">
        <v>1</v>
      </c>
      <c r="R122" s="225">
        <f>Q122*H122</f>
        <v>20.16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298</v>
      </c>
      <c r="AT122" s="227" t="s">
        <v>412</v>
      </c>
      <c r="AU122" s="227" t="s">
        <v>81</v>
      </c>
      <c r="AY122" s="20" t="s">
        <v>215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223</v>
      </c>
      <c r="BM122" s="227" t="s">
        <v>376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1652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4" customFormat="1">
      <c r="A124" s="14"/>
      <c r="B124" s="245"/>
      <c r="C124" s="246"/>
      <c r="D124" s="236" t="s">
        <v>226</v>
      </c>
      <c r="E124" s="247" t="s">
        <v>19</v>
      </c>
      <c r="F124" s="248" t="s">
        <v>1653</v>
      </c>
      <c r="G124" s="246"/>
      <c r="H124" s="249">
        <v>20.16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226</v>
      </c>
      <c r="AU124" s="255" t="s">
        <v>81</v>
      </c>
      <c r="AV124" s="14" t="s">
        <v>81</v>
      </c>
      <c r="AW124" s="14" t="s">
        <v>33</v>
      </c>
      <c r="AX124" s="14" t="s">
        <v>72</v>
      </c>
      <c r="AY124" s="255" t="s">
        <v>215</v>
      </c>
    </row>
    <row r="125" s="15" customFormat="1">
      <c r="A125" s="15"/>
      <c r="B125" s="256"/>
      <c r="C125" s="257"/>
      <c r="D125" s="236" t="s">
        <v>226</v>
      </c>
      <c r="E125" s="258" t="s">
        <v>19</v>
      </c>
      <c r="F125" s="259" t="s">
        <v>233</v>
      </c>
      <c r="G125" s="257"/>
      <c r="H125" s="260">
        <v>20.16</v>
      </c>
      <c r="I125" s="261"/>
      <c r="J125" s="257"/>
      <c r="K125" s="257"/>
      <c r="L125" s="262"/>
      <c r="M125" s="263"/>
      <c r="N125" s="264"/>
      <c r="O125" s="264"/>
      <c r="P125" s="264"/>
      <c r="Q125" s="264"/>
      <c r="R125" s="264"/>
      <c r="S125" s="264"/>
      <c r="T125" s="26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6" t="s">
        <v>226</v>
      </c>
      <c r="AU125" s="266" t="s">
        <v>81</v>
      </c>
      <c r="AV125" s="15" t="s">
        <v>223</v>
      </c>
      <c r="AW125" s="15" t="s">
        <v>33</v>
      </c>
      <c r="AX125" s="15" t="s">
        <v>79</v>
      </c>
      <c r="AY125" s="266" t="s">
        <v>215</v>
      </c>
    </row>
    <row r="126" s="12" customFormat="1" ht="22.8" customHeight="1">
      <c r="A126" s="12"/>
      <c r="B126" s="200"/>
      <c r="C126" s="201"/>
      <c r="D126" s="202" t="s">
        <v>71</v>
      </c>
      <c r="E126" s="214" t="s">
        <v>223</v>
      </c>
      <c r="F126" s="214" t="s">
        <v>1654</v>
      </c>
      <c r="G126" s="201"/>
      <c r="H126" s="201"/>
      <c r="I126" s="204"/>
      <c r="J126" s="215">
        <f>BK126</f>
        <v>0</v>
      </c>
      <c r="K126" s="201"/>
      <c r="L126" s="206"/>
      <c r="M126" s="207"/>
      <c r="N126" s="208"/>
      <c r="O126" s="208"/>
      <c r="P126" s="209">
        <f>SUM(P127:P134)</f>
        <v>0</v>
      </c>
      <c r="Q126" s="208"/>
      <c r="R126" s="209">
        <f>SUM(R127:R134)</f>
        <v>6.0666929999999999</v>
      </c>
      <c r="S126" s="208"/>
      <c r="T126" s="210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79</v>
      </c>
      <c r="AT126" s="212" t="s">
        <v>71</v>
      </c>
      <c r="AU126" s="212" t="s">
        <v>79</v>
      </c>
      <c r="AY126" s="211" t="s">
        <v>215</v>
      </c>
      <c r="BK126" s="213">
        <f>SUM(BK127:BK134)</f>
        <v>0</v>
      </c>
    </row>
    <row r="127" s="2" customFormat="1" ht="33" customHeight="1">
      <c r="A127" s="41"/>
      <c r="B127" s="42"/>
      <c r="C127" s="216" t="s">
        <v>216</v>
      </c>
      <c r="D127" s="216" t="s">
        <v>218</v>
      </c>
      <c r="E127" s="217" t="s">
        <v>1655</v>
      </c>
      <c r="F127" s="218" t="s">
        <v>1656</v>
      </c>
      <c r="G127" s="219" t="s">
        <v>278</v>
      </c>
      <c r="H127" s="220">
        <v>2.8799999999999999</v>
      </c>
      <c r="I127" s="221"/>
      <c r="J127" s="222">
        <f>ROUND(I127*H127,2)</f>
        <v>0</v>
      </c>
      <c r="K127" s="218" t="s">
        <v>222</v>
      </c>
      <c r="L127" s="47"/>
      <c r="M127" s="223" t="s">
        <v>19</v>
      </c>
      <c r="N127" s="224" t="s">
        <v>43</v>
      </c>
      <c r="O127" s="87"/>
      <c r="P127" s="225">
        <f>O127*H127</f>
        <v>0</v>
      </c>
      <c r="Q127" s="225">
        <v>1.8907700000000001</v>
      </c>
      <c r="R127" s="225">
        <f>Q127*H127</f>
        <v>5.4454175999999999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223</v>
      </c>
      <c r="AT127" s="227" t="s">
        <v>218</v>
      </c>
      <c r="AU127" s="227" t="s">
        <v>81</v>
      </c>
      <c r="AY127" s="20" t="s">
        <v>215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223</v>
      </c>
      <c r="BM127" s="227" t="s">
        <v>596</v>
      </c>
    </row>
    <row r="128" s="2" customFormat="1">
      <c r="A128" s="41"/>
      <c r="B128" s="42"/>
      <c r="C128" s="43"/>
      <c r="D128" s="229" t="s">
        <v>224</v>
      </c>
      <c r="E128" s="43"/>
      <c r="F128" s="230" t="s">
        <v>1657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224</v>
      </c>
      <c r="AU128" s="20" t="s">
        <v>81</v>
      </c>
    </row>
    <row r="129" s="14" customFormat="1">
      <c r="A129" s="14"/>
      <c r="B129" s="245"/>
      <c r="C129" s="246"/>
      <c r="D129" s="236" t="s">
        <v>226</v>
      </c>
      <c r="E129" s="247" t="s">
        <v>19</v>
      </c>
      <c r="F129" s="248" t="s">
        <v>1658</v>
      </c>
      <c r="G129" s="246"/>
      <c r="H129" s="249">
        <v>2.8799999999999999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226</v>
      </c>
      <c r="AU129" s="255" t="s">
        <v>81</v>
      </c>
      <c r="AV129" s="14" t="s">
        <v>81</v>
      </c>
      <c r="AW129" s="14" t="s">
        <v>33</v>
      </c>
      <c r="AX129" s="14" t="s">
        <v>72</v>
      </c>
      <c r="AY129" s="255" t="s">
        <v>215</v>
      </c>
    </row>
    <row r="130" s="15" customFormat="1">
      <c r="A130" s="15"/>
      <c r="B130" s="256"/>
      <c r="C130" s="257"/>
      <c r="D130" s="236" t="s">
        <v>226</v>
      </c>
      <c r="E130" s="258" t="s">
        <v>19</v>
      </c>
      <c r="F130" s="259" t="s">
        <v>233</v>
      </c>
      <c r="G130" s="257"/>
      <c r="H130" s="260">
        <v>2.8799999999999999</v>
      </c>
      <c r="I130" s="261"/>
      <c r="J130" s="257"/>
      <c r="K130" s="257"/>
      <c r="L130" s="262"/>
      <c r="M130" s="263"/>
      <c r="N130" s="264"/>
      <c r="O130" s="264"/>
      <c r="P130" s="264"/>
      <c r="Q130" s="264"/>
      <c r="R130" s="264"/>
      <c r="S130" s="264"/>
      <c r="T130" s="26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6" t="s">
        <v>226</v>
      </c>
      <c r="AU130" s="266" t="s">
        <v>81</v>
      </c>
      <c r="AV130" s="15" t="s">
        <v>223</v>
      </c>
      <c r="AW130" s="15" t="s">
        <v>33</v>
      </c>
      <c r="AX130" s="15" t="s">
        <v>79</v>
      </c>
      <c r="AY130" s="266" t="s">
        <v>215</v>
      </c>
    </row>
    <row r="131" s="2" customFormat="1" ht="49.05" customHeight="1">
      <c r="A131" s="41"/>
      <c r="B131" s="42"/>
      <c r="C131" s="216" t="s">
        <v>8</v>
      </c>
      <c r="D131" s="216" t="s">
        <v>218</v>
      </c>
      <c r="E131" s="217" t="s">
        <v>1659</v>
      </c>
      <c r="F131" s="218" t="s">
        <v>1660</v>
      </c>
      <c r="G131" s="219" t="s">
        <v>278</v>
      </c>
      <c r="H131" s="220">
        <v>0.27000000000000002</v>
      </c>
      <c r="I131" s="221"/>
      <c r="J131" s="222">
        <f>ROUND(I131*H131,2)</f>
        <v>0</v>
      </c>
      <c r="K131" s="218" t="s">
        <v>222</v>
      </c>
      <c r="L131" s="47"/>
      <c r="M131" s="223" t="s">
        <v>19</v>
      </c>
      <c r="N131" s="224" t="s">
        <v>43</v>
      </c>
      <c r="O131" s="87"/>
      <c r="P131" s="225">
        <f>O131*H131</f>
        <v>0</v>
      </c>
      <c r="Q131" s="225">
        <v>2.3010199999999998</v>
      </c>
      <c r="R131" s="225">
        <f>Q131*H131</f>
        <v>0.62127540000000003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223</v>
      </c>
      <c r="AT131" s="227" t="s">
        <v>218</v>
      </c>
      <c r="AU131" s="227" t="s">
        <v>81</v>
      </c>
      <c r="AY131" s="20" t="s">
        <v>215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223</v>
      </c>
      <c r="BM131" s="227" t="s">
        <v>449</v>
      </c>
    </row>
    <row r="132" s="2" customFormat="1">
      <c r="A132" s="41"/>
      <c r="B132" s="42"/>
      <c r="C132" s="43"/>
      <c r="D132" s="229" t="s">
        <v>224</v>
      </c>
      <c r="E132" s="43"/>
      <c r="F132" s="230" t="s">
        <v>1661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224</v>
      </c>
      <c r="AU132" s="20" t="s">
        <v>81</v>
      </c>
    </row>
    <row r="133" s="14" customFormat="1">
      <c r="A133" s="14"/>
      <c r="B133" s="245"/>
      <c r="C133" s="246"/>
      <c r="D133" s="236" t="s">
        <v>226</v>
      </c>
      <c r="E133" s="247" t="s">
        <v>19</v>
      </c>
      <c r="F133" s="248" t="s">
        <v>1662</v>
      </c>
      <c r="G133" s="246"/>
      <c r="H133" s="249">
        <v>0.27000000000000002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226</v>
      </c>
      <c r="AU133" s="255" t="s">
        <v>81</v>
      </c>
      <c r="AV133" s="14" t="s">
        <v>81</v>
      </c>
      <c r="AW133" s="14" t="s">
        <v>33</v>
      </c>
      <c r="AX133" s="14" t="s">
        <v>72</v>
      </c>
      <c r="AY133" s="255" t="s">
        <v>215</v>
      </c>
    </row>
    <row r="134" s="15" customFormat="1">
      <c r="A134" s="15"/>
      <c r="B134" s="256"/>
      <c r="C134" s="257"/>
      <c r="D134" s="236" t="s">
        <v>226</v>
      </c>
      <c r="E134" s="258" t="s">
        <v>19</v>
      </c>
      <c r="F134" s="259" t="s">
        <v>233</v>
      </c>
      <c r="G134" s="257"/>
      <c r="H134" s="260">
        <v>0.27000000000000002</v>
      </c>
      <c r="I134" s="261"/>
      <c r="J134" s="257"/>
      <c r="K134" s="257"/>
      <c r="L134" s="262"/>
      <c r="M134" s="263"/>
      <c r="N134" s="264"/>
      <c r="O134" s="264"/>
      <c r="P134" s="264"/>
      <c r="Q134" s="264"/>
      <c r="R134" s="264"/>
      <c r="S134" s="264"/>
      <c r="T134" s="26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6" t="s">
        <v>226</v>
      </c>
      <c r="AU134" s="266" t="s">
        <v>81</v>
      </c>
      <c r="AV134" s="15" t="s">
        <v>223</v>
      </c>
      <c r="AW134" s="15" t="s">
        <v>33</v>
      </c>
      <c r="AX134" s="15" t="s">
        <v>79</v>
      </c>
      <c r="AY134" s="266" t="s">
        <v>215</v>
      </c>
    </row>
    <row r="135" s="12" customFormat="1" ht="22.8" customHeight="1">
      <c r="A135" s="12"/>
      <c r="B135" s="200"/>
      <c r="C135" s="201"/>
      <c r="D135" s="202" t="s">
        <v>71</v>
      </c>
      <c r="E135" s="214" t="s">
        <v>298</v>
      </c>
      <c r="F135" s="214" t="s">
        <v>632</v>
      </c>
      <c r="G135" s="201"/>
      <c r="H135" s="201"/>
      <c r="I135" s="204"/>
      <c r="J135" s="215">
        <f>BK135</f>
        <v>0</v>
      </c>
      <c r="K135" s="201"/>
      <c r="L135" s="206"/>
      <c r="M135" s="207"/>
      <c r="N135" s="208"/>
      <c r="O135" s="208"/>
      <c r="P135" s="209">
        <f>SUM(P136:P152)</f>
        <v>0</v>
      </c>
      <c r="Q135" s="208"/>
      <c r="R135" s="209">
        <f>SUM(R136:R152)</f>
        <v>0.016550000000000002</v>
      </c>
      <c r="S135" s="208"/>
      <c r="T135" s="210">
        <f>SUM(T136:T152)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1" t="s">
        <v>79</v>
      </c>
      <c r="AT135" s="212" t="s">
        <v>71</v>
      </c>
      <c r="AU135" s="212" t="s">
        <v>79</v>
      </c>
      <c r="AY135" s="211" t="s">
        <v>215</v>
      </c>
      <c r="BK135" s="213">
        <f>SUM(BK136:BK152)</f>
        <v>0</v>
      </c>
    </row>
    <row r="136" s="2" customFormat="1" ht="37.8" customHeight="1">
      <c r="A136" s="41"/>
      <c r="B136" s="42"/>
      <c r="C136" s="216" t="s">
        <v>328</v>
      </c>
      <c r="D136" s="216" t="s">
        <v>218</v>
      </c>
      <c r="E136" s="217" t="s">
        <v>1663</v>
      </c>
      <c r="F136" s="218" t="s">
        <v>1664</v>
      </c>
      <c r="G136" s="219" t="s">
        <v>259</v>
      </c>
      <c r="H136" s="220">
        <v>30</v>
      </c>
      <c r="I136" s="221"/>
      <c r="J136" s="222">
        <f>ROUND(I136*H136,2)</f>
        <v>0</v>
      </c>
      <c r="K136" s="218" t="s">
        <v>222</v>
      </c>
      <c r="L136" s="47"/>
      <c r="M136" s="223" t="s">
        <v>19</v>
      </c>
      <c r="N136" s="224" t="s">
        <v>43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223</v>
      </c>
      <c r="AT136" s="227" t="s">
        <v>218</v>
      </c>
      <c r="AU136" s="227" t="s">
        <v>81</v>
      </c>
      <c r="AY136" s="20" t="s">
        <v>215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223</v>
      </c>
      <c r="BM136" s="227" t="s">
        <v>459</v>
      </c>
    </row>
    <row r="137" s="2" customFormat="1">
      <c r="A137" s="41"/>
      <c r="B137" s="42"/>
      <c r="C137" s="43"/>
      <c r="D137" s="229" t="s">
        <v>224</v>
      </c>
      <c r="E137" s="43"/>
      <c r="F137" s="230" t="s">
        <v>1665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224</v>
      </c>
      <c r="AU137" s="20" t="s">
        <v>81</v>
      </c>
    </row>
    <row r="138" s="2" customFormat="1" ht="21.75" customHeight="1">
      <c r="A138" s="41"/>
      <c r="B138" s="42"/>
      <c r="C138" s="281" t="s">
        <v>337</v>
      </c>
      <c r="D138" s="281" t="s">
        <v>412</v>
      </c>
      <c r="E138" s="282" t="s">
        <v>1666</v>
      </c>
      <c r="F138" s="283" t="s">
        <v>1667</v>
      </c>
      <c r="G138" s="284" t="s">
        <v>259</v>
      </c>
      <c r="H138" s="285">
        <v>30</v>
      </c>
      <c r="I138" s="286"/>
      <c r="J138" s="287">
        <f>ROUND(I138*H138,2)</f>
        <v>0</v>
      </c>
      <c r="K138" s="283" t="s">
        <v>222</v>
      </c>
      <c r="L138" s="288"/>
      <c r="M138" s="289" t="s">
        <v>19</v>
      </c>
      <c r="N138" s="290" t="s">
        <v>43</v>
      </c>
      <c r="O138" s="87"/>
      <c r="P138" s="225">
        <f>O138*H138</f>
        <v>0</v>
      </c>
      <c r="Q138" s="225">
        <v>0.00027</v>
      </c>
      <c r="R138" s="225">
        <f>Q138*H138</f>
        <v>0.0080999999999999996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298</v>
      </c>
      <c r="AT138" s="227" t="s">
        <v>412</v>
      </c>
      <c r="AU138" s="227" t="s">
        <v>81</v>
      </c>
      <c r="AY138" s="20" t="s">
        <v>215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223</v>
      </c>
      <c r="BM138" s="227" t="s">
        <v>340</v>
      </c>
    </row>
    <row r="139" s="2" customFormat="1" ht="24.15" customHeight="1">
      <c r="A139" s="41"/>
      <c r="B139" s="42"/>
      <c r="C139" s="216" t="s">
        <v>342</v>
      </c>
      <c r="D139" s="216" t="s">
        <v>218</v>
      </c>
      <c r="E139" s="217" t="s">
        <v>1668</v>
      </c>
      <c r="F139" s="218" t="s">
        <v>1669</v>
      </c>
      <c r="G139" s="219" t="s">
        <v>259</v>
      </c>
      <c r="H139" s="220">
        <v>6</v>
      </c>
      <c r="I139" s="221"/>
      <c r="J139" s="222">
        <f>ROUND(I139*H139,2)</f>
        <v>0</v>
      </c>
      <c r="K139" s="218" t="s">
        <v>19</v>
      </c>
      <c r="L139" s="47"/>
      <c r="M139" s="223" t="s">
        <v>19</v>
      </c>
      <c r="N139" s="224" t="s">
        <v>43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223</v>
      </c>
      <c r="AT139" s="227" t="s">
        <v>218</v>
      </c>
      <c r="AU139" s="227" t="s">
        <v>81</v>
      </c>
      <c r="AY139" s="20" t="s">
        <v>215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223</v>
      </c>
      <c r="BM139" s="227" t="s">
        <v>345</v>
      </c>
    </row>
    <row r="140" s="2" customFormat="1" ht="16.5" customHeight="1">
      <c r="A140" s="41"/>
      <c r="B140" s="42"/>
      <c r="C140" s="281" t="s">
        <v>306</v>
      </c>
      <c r="D140" s="281" t="s">
        <v>412</v>
      </c>
      <c r="E140" s="282" t="s">
        <v>1670</v>
      </c>
      <c r="F140" s="283" t="s">
        <v>1671</v>
      </c>
      <c r="G140" s="284" t="s">
        <v>259</v>
      </c>
      <c r="H140" s="285">
        <v>6</v>
      </c>
      <c r="I140" s="286"/>
      <c r="J140" s="287">
        <f>ROUND(I140*H140,2)</f>
        <v>0</v>
      </c>
      <c r="K140" s="283" t="s">
        <v>19</v>
      </c>
      <c r="L140" s="288"/>
      <c r="M140" s="289" t="s">
        <v>19</v>
      </c>
      <c r="N140" s="290" t="s">
        <v>43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298</v>
      </c>
      <c r="AT140" s="227" t="s">
        <v>412</v>
      </c>
      <c r="AU140" s="227" t="s">
        <v>81</v>
      </c>
      <c r="AY140" s="20" t="s">
        <v>215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223</v>
      </c>
      <c r="BM140" s="227" t="s">
        <v>350</v>
      </c>
    </row>
    <row r="141" s="2" customFormat="1" ht="44.25" customHeight="1">
      <c r="A141" s="41"/>
      <c r="B141" s="42"/>
      <c r="C141" s="216" t="s">
        <v>322</v>
      </c>
      <c r="D141" s="216" t="s">
        <v>218</v>
      </c>
      <c r="E141" s="217" t="s">
        <v>1672</v>
      </c>
      <c r="F141" s="218" t="s">
        <v>1673</v>
      </c>
      <c r="G141" s="219" t="s">
        <v>692</v>
      </c>
      <c r="H141" s="220">
        <v>1</v>
      </c>
      <c r="I141" s="221"/>
      <c r="J141" s="222">
        <f>ROUND(I141*H141,2)</f>
        <v>0</v>
      </c>
      <c r="K141" s="218" t="s">
        <v>222</v>
      </c>
      <c r="L141" s="47"/>
      <c r="M141" s="223" t="s">
        <v>19</v>
      </c>
      <c r="N141" s="224" t="s">
        <v>43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223</v>
      </c>
      <c r="AT141" s="227" t="s">
        <v>218</v>
      </c>
      <c r="AU141" s="227" t="s">
        <v>81</v>
      </c>
      <c r="AY141" s="20" t="s">
        <v>215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223</v>
      </c>
      <c r="BM141" s="227" t="s">
        <v>354</v>
      </c>
    </row>
    <row r="142" s="2" customFormat="1">
      <c r="A142" s="41"/>
      <c r="B142" s="42"/>
      <c r="C142" s="43"/>
      <c r="D142" s="229" t="s">
        <v>224</v>
      </c>
      <c r="E142" s="43"/>
      <c r="F142" s="230" t="s">
        <v>1674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224</v>
      </c>
      <c r="AU142" s="20" t="s">
        <v>81</v>
      </c>
    </row>
    <row r="143" s="2" customFormat="1">
      <c r="A143" s="41"/>
      <c r="B143" s="42"/>
      <c r="C143" s="43"/>
      <c r="D143" s="236" t="s">
        <v>1675</v>
      </c>
      <c r="E143" s="43"/>
      <c r="F143" s="301" t="s">
        <v>1676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1675</v>
      </c>
      <c r="AU143" s="20" t="s">
        <v>81</v>
      </c>
    </row>
    <row r="144" s="2" customFormat="1" ht="16.5" customHeight="1">
      <c r="A144" s="41"/>
      <c r="B144" s="42"/>
      <c r="C144" s="281" t="s">
        <v>360</v>
      </c>
      <c r="D144" s="281" t="s">
        <v>412</v>
      </c>
      <c r="E144" s="282" t="s">
        <v>1677</v>
      </c>
      <c r="F144" s="283" t="s">
        <v>1678</v>
      </c>
      <c r="G144" s="284" t="s">
        <v>692</v>
      </c>
      <c r="H144" s="285">
        <v>1</v>
      </c>
      <c r="I144" s="286"/>
      <c r="J144" s="287">
        <f>ROUND(I144*H144,2)</f>
        <v>0</v>
      </c>
      <c r="K144" s="283" t="s">
        <v>222</v>
      </c>
      <c r="L144" s="288"/>
      <c r="M144" s="289" t="s">
        <v>19</v>
      </c>
      <c r="N144" s="290" t="s">
        <v>43</v>
      </c>
      <c r="O144" s="87"/>
      <c r="P144" s="225">
        <f>O144*H144</f>
        <v>0</v>
      </c>
      <c r="Q144" s="225">
        <v>5.0000000000000002E-05</v>
      </c>
      <c r="R144" s="225">
        <f>Q144*H144</f>
        <v>5.0000000000000002E-05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298</v>
      </c>
      <c r="AT144" s="227" t="s">
        <v>412</v>
      </c>
      <c r="AU144" s="227" t="s">
        <v>81</v>
      </c>
      <c r="AY144" s="20" t="s">
        <v>215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223</v>
      </c>
      <c r="BM144" s="227" t="s">
        <v>487</v>
      </c>
    </row>
    <row r="145" s="2" customFormat="1" ht="55.5" customHeight="1">
      <c r="A145" s="41"/>
      <c r="B145" s="42"/>
      <c r="C145" s="216" t="s">
        <v>368</v>
      </c>
      <c r="D145" s="216" t="s">
        <v>218</v>
      </c>
      <c r="E145" s="217" t="s">
        <v>1679</v>
      </c>
      <c r="F145" s="218" t="s">
        <v>1680</v>
      </c>
      <c r="G145" s="219" t="s">
        <v>1681</v>
      </c>
      <c r="H145" s="220">
        <v>1</v>
      </c>
      <c r="I145" s="221"/>
      <c r="J145" s="222">
        <f>ROUND(I145*H145,2)</f>
        <v>0</v>
      </c>
      <c r="K145" s="218" t="s">
        <v>19</v>
      </c>
      <c r="L145" s="47"/>
      <c r="M145" s="223" t="s">
        <v>19</v>
      </c>
      <c r="N145" s="224" t="s">
        <v>43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223</v>
      </c>
      <c r="AT145" s="227" t="s">
        <v>218</v>
      </c>
      <c r="AU145" s="227" t="s">
        <v>81</v>
      </c>
      <c r="AY145" s="20" t="s">
        <v>215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223</v>
      </c>
      <c r="BM145" s="227" t="s">
        <v>498</v>
      </c>
    </row>
    <row r="146" s="2" customFormat="1" ht="16.5" customHeight="1">
      <c r="A146" s="41"/>
      <c r="B146" s="42"/>
      <c r="C146" s="216" t="s">
        <v>376</v>
      </c>
      <c r="D146" s="216" t="s">
        <v>218</v>
      </c>
      <c r="E146" s="217" t="s">
        <v>1682</v>
      </c>
      <c r="F146" s="218" t="s">
        <v>1683</v>
      </c>
      <c r="G146" s="219" t="s">
        <v>1681</v>
      </c>
      <c r="H146" s="220">
        <v>1</v>
      </c>
      <c r="I146" s="221"/>
      <c r="J146" s="222">
        <f>ROUND(I146*H146,2)</f>
        <v>0</v>
      </c>
      <c r="K146" s="218" t="s">
        <v>19</v>
      </c>
      <c r="L146" s="47"/>
      <c r="M146" s="223" t="s">
        <v>19</v>
      </c>
      <c r="N146" s="224" t="s">
        <v>43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223</v>
      </c>
      <c r="AT146" s="227" t="s">
        <v>218</v>
      </c>
      <c r="AU146" s="227" t="s">
        <v>81</v>
      </c>
      <c r="AY146" s="20" t="s">
        <v>215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223</v>
      </c>
      <c r="BM146" s="227" t="s">
        <v>379</v>
      </c>
    </row>
    <row r="147" s="2" customFormat="1" ht="24.15" customHeight="1">
      <c r="A147" s="41"/>
      <c r="B147" s="42"/>
      <c r="C147" s="216" t="s">
        <v>7</v>
      </c>
      <c r="D147" s="216" t="s">
        <v>218</v>
      </c>
      <c r="E147" s="217" t="s">
        <v>1684</v>
      </c>
      <c r="F147" s="218" t="s">
        <v>1685</v>
      </c>
      <c r="G147" s="219" t="s">
        <v>1681</v>
      </c>
      <c r="H147" s="220">
        <v>1</v>
      </c>
      <c r="I147" s="221"/>
      <c r="J147" s="222">
        <f>ROUND(I147*H147,2)</f>
        <v>0</v>
      </c>
      <c r="K147" s="218" t="s">
        <v>19</v>
      </c>
      <c r="L147" s="47"/>
      <c r="M147" s="223" t="s">
        <v>19</v>
      </c>
      <c r="N147" s="224" t="s">
        <v>43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223</v>
      </c>
      <c r="AT147" s="227" t="s">
        <v>218</v>
      </c>
      <c r="AU147" s="227" t="s">
        <v>81</v>
      </c>
      <c r="AY147" s="20" t="s">
        <v>215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223</v>
      </c>
      <c r="BM147" s="227" t="s">
        <v>525</v>
      </c>
    </row>
    <row r="148" s="2" customFormat="1" ht="16.5" customHeight="1">
      <c r="A148" s="41"/>
      <c r="B148" s="42"/>
      <c r="C148" s="216" t="s">
        <v>596</v>
      </c>
      <c r="D148" s="216" t="s">
        <v>218</v>
      </c>
      <c r="E148" s="217" t="s">
        <v>1686</v>
      </c>
      <c r="F148" s="218" t="s">
        <v>1687</v>
      </c>
      <c r="G148" s="219" t="s">
        <v>1681</v>
      </c>
      <c r="H148" s="220">
        <v>1</v>
      </c>
      <c r="I148" s="221"/>
      <c r="J148" s="222">
        <f>ROUND(I148*H148,2)</f>
        <v>0</v>
      </c>
      <c r="K148" s="218" t="s">
        <v>19</v>
      </c>
      <c r="L148" s="47"/>
      <c r="M148" s="223" t="s">
        <v>19</v>
      </c>
      <c r="N148" s="224" t="s">
        <v>43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223</v>
      </c>
      <c r="AT148" s="227" t="s">
        <v>218</v>
      </c>
      <c r="AU148" s="227" t="s">
        <v>81</v>
      </c>
      <c r="AY148" s="20" t="s">
        <v>215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223</v>
      </c>
      <c r="BM148" s="227" t="s">
        <v>531</v>
      </c>
    </row>
    <row r="149" s="2" customFormat="1" ht="16.5" customHeight="1">
      <c r="A149" s="41"/>
      <c r="B149" s="42"/>
      <c r="C149" s="216" t="s">
        <v>442</v>
      </c>
      <c r="D149" s="216" t="s">
        <v>218</v>
      </c>
      <c r="E149" s="217" t="s">
        <v>1688</v>
      </c>
      <c r="F149" s="218" t="s">
        <v>1689</v>
      </c>
      <c r="G149" s="219" t="s">
        <v>259</v>
      </c>
      <c r="H149" s="220">
        <v>30</v>
      </c>
      <c r="I149" s="221"/>
      <c r="J149" s="222">
        <f>ROUND(I149*H149,2)</f>
        <v>0</v>
      </c>
      <c r="K149" s="218" t="s">
        <v>222</v>
      </c>
      <c r="L149" s="47"/>
      <c r="M149" s="223" t="s">
        <v>19</v>
      </c>
      <c r="N149" s="224" t="s">
        <v>43</v>
      </c>
      <c r="O149" s="87"/>
      <c r="P149" s="225">
        <f>O149*H149</f>
        <v>0</v>
      </c>
      <c r="Q149" s="225">
        <v>0.00019000000000000001</v>
      </c>
      <c r="R149" s="225">
        <f>Q149*H149</f>
        <v>0.0057000000000000002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223</v>
      </c>
      <c r="AT149" s="227" t="s">
        <v>218</v>
      </c>
      <c r="AU149" s="227" t="s">
        <v>81</v>
      </c>
      <c r="AY149" s="20" t="s">
        <v>215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223</v>
      </c>
      <c r="BM149" s="227" t="s">
        <v>443</v>
      </c>
    </row>
    <row r="150" s="2" customFormat="1">
      <c r="A150" s="41"/>
      <c r="B150" s="42"/>
      <c r="C150" s="43"/>
      <c r="D150" s="229" t="s">
        <v>224</v>
      </c>
      <c r="E150" s="43"/>
      <c r="F150" s="230" t="s">
        <v>1690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224</v>
      </c>
      <c r="AU150" s="20" t="s">
        <v>81</v>
      </c>
    </row>
    <row r="151" s="2" customFormat="1" ht="21.75" customHeight="1">
      <c r="A151" s="41"/>
      <c r="B151" s="42"/>
      <c r="C151" s="216" t="s">
        <v>449</v>
      </c>
      <c r="D151" s="216" t="s">
        <v>218</v>
      </c>
      <c r="E151" s="217" t="s">
        <v>1691</v>
      </c>
      <c r="F151" s="218" t="s">
        <v>1692</v>
      </c>
      <c r="G151" s="219" t="s">
        <v>259</v>
      </c>
      <c r="H151" s="220">
        <v>30</v>
      </c>
      <c r="I151" s="221"/>
      <c r="J151" s="222">
        <f>ROUND(I151*H151,2)</f>
        <v>0</v>
      </c>
      <c r="K151" s="218" t="s">
        <v>222</v>
      </c>
      <c r="L151" s="47"/>
      <c r="M151" s="223" t="s">
        <v>19</v>
      </c>
      <c r="N151" s="224" t="s">
        <v>43</v>
      </c>
      <c r="O151" s="87"/>
      <c r="P151" s="225">
        <f>O151*H151</f>
        <v>0</v>
      </c>
      <c r="Q151" s="225">
        <v>9.0000000000000006E-05</v>
      </c>
      <c r="R151" s="225">
        <f>Q151*H151</f>
        <v>0.0027000000000000001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223</v>
      </c>
      <c r="AT151" s="227" t="s">
        <v>218</v>
      </c>
      <c r="AU151" s="227" t="s">
        <v>81</v>
      </c>
      <c r="AY151" s="20" t="s">
        <v>215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223</v>
      </c>
      <c r="BM151" s="227" t="s">
        <v>452</v>
      </c>
    </row>
    <row r="152" s="2" customFormat="1">
      <c r="A152" s="41"/>
      <c r="B152" s="42"/>
      <c r="C152" s="43"/>
      <c r="D152" s="229" t="s">
        <v>224</v>
      </c>
      <c r="E152" s="43"/>
      <c r="F152" s="230" t="s">
        <v>1693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224</v>
      </c>
      <c r="AU152" s="20" t="s">
        <v>81</v>
      </c>
    </row>
    <row r="153" s="12" customFormat="1" ht="22.8" customHeight="1">
      <c r="A153" s="12"/>
      <c r="B153" s="200"/>
      <c r="C153" s="201"/>
      <c r="D153" s="202" t="s">
        <v>71</v>
      </c>
      <c r="E153" s="214" t="s">
        <v>594</v>
      </c>
      <c r="F153" s="214" t="s">
        <v>595</v>
      </c>
      <c r="G153" s="201"/>
      <c r="H153" s="201"/>
      <c r="I153" s="204"/>
      <c r="J153" s="215">
        <f>BK153</f>
        <v>0</v>
      </c>
      <c r="K153" s="201"/>
      <c r="L153" s="206"/>
      <c r="M153" s="207"/>
      <c r="N153" s="208"/>
      <c r="O153" s="208"/>
      <c r="P153" s="209">
        <f>SUM(P154:P155)</f>
        <v>0</v>
      </c>
      <c r="Q153" s="208"/>
      <c r="R153" s="209">
        <f>SUM(R154:R155)</f>
        <v>0</v>
      </c>
      <c r="S153" s="208"/>
      <c r="T153" s="210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1" t="s">
        <v>79</v>
      </c>
      <c r="AT153" s="212" t="s">
        <v>71</v>
      </c>
      <c r="AU153" s="212" t="s">
        <v>79</v>
      </c>
      <c r="AY153" s="211" t="s">
        <v>215</v>
      </c>
      <c r="BK153" s="213">
        <f>SUM(BK154:BK155)</f>
        <v>0</v>
      </c>
    </row>
    <row r="154" s="2" customFormat="1" ht="49.05" customHeight="1">
      <c r="A154" s="41"/>
      <c r="B154" s="42"/>
      <c r="C154" s="216" t="s">
        <v>454</v>
      </c>
      <c r="D154" s="216" t="s">
        <v>218</v>
      </c>
      <c r="E154" s="217" t="s">
        <v>1694</v>
      </c>
      <c r="F154" s="218" t="s">
        <v>1695</v>
      </c>
      <c r="G154" s="219" t="s">
        <v>331</v>
      </c>
      <c r="H154" s="220">
        <v>2.02</v>
      </c>
      <c r="I154" s="221"/>
      <c r="J154" s="222">
        <f>ROUND(I154*H154,2)</f>
        <v>0</v>
      </c>
      <c r="K154" s="218" t="s">
        <v>222</v>
      </c>
      <c r="L154" s="47"/>
      <c r="M154" s="223" t="s">
        <v>19</v>
      </c>
      <c r="N154" s="224" t="s">
        <v>43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223</v>
      </c>
      <c r="AT154" s="227" t="s">
        <v>218</v>
      </c>
      <c r="AU154" s="227" t="s">
        <v>81</v>
      </c>
      <c r="AY154" s="20" t="s">
        <v>215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223</v>
      </c>
      <c r="BM154" s="227" t="s">
        <v>457</v>
      </c>
    </row>
    <row r="155" s="2" customFormat="1">
      <c r="A155" s="41"/>
      <c r="B155" s="42"/>
      <c r="C155" s="43"/>
      <c r="D155" s="229" t="s">
        <v>224</v>
      </c>
      <c r="E155" s="43"/>
      <c r="F155" s="230" t="s">
        <v>1696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224</v>
      </c>
      <c r="AU155" s="20" t="s">
        <v>81</v>
      </c>
    </row>
    <row r="156" s="12" customFormat="1" ht="25.92" customHeight="1">
      <c r="A156" s="12"/>
      <c r="B156" s="200"/>
      <c r="C156" s="201"/>
      <c r="D156" s="202" t="s">
        <v>71</v>
      </c>
      <c r="E156" s="203" t="s">
        <v>1045</v>
      </c>
      <c r="F156" s="203" t="s">
        <v>1046</v>
      </c>
      <c r="G156" s="201"/>
      <c r="H156" s="201"/>
      <c r="I156" s="204"/>
      <c r="J156" s="205">
        <f>BK156</f>
        <v>0</v>
      </c>
      <c r="K156" s="201"/>
      <c r="L156" s="206"/>
      <c r="M156" s="207"/>
      <c r="N156" s="208"/>
      <c r="O156" s="208"/>
      <c r="P156" s="209">
        <f>P157</f>
        <v>0</v>
      </c>
      <c r="Q156" s="208"/>
      <c r="R156" s="209">
        <f>R157</f>
        <v>0.0034099999999999998</v>
      </c>
      <c r="S156" s="208"/>
      <c r="T156" s="21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1" t="s">
        <v>81</v>
      </c>
      <c r="AT156" s="212" t="s">
        <v>71</v>
      </c>
      <c r="AU156" s="212" t="s">
        <v>72</v>
      </c>
      <c r="AY156" s="211" t="s">
        <v>215</v>
      </c>
      <c r="BK156" s="213">
        <f>BK157</f>
        <v>0</v>
      </c>
    </row>
    <row r="157" s="12" customFormat="1" ht="22.8" customHeight="1">
      <c r="A157" s="12"/>
      <c r="B157" s="200"/>
      <c r="C157" s="201"/>
      <c r="D157" s="202" t="s">
        <v>71</v>
      </c>
      <c r="E157" s="214" t="s">
        <v>1697</v>
      </c>
      <c r="F157" s="214" t="s">
        <v>1698</v>
      </c>
      <c r="G157" s="201"/>
      <c r="H157" s="201"/>
      <c r="I157" s="204"/>
      <c r="J157" s="215">
        <f>BK157</f>
        <v>0</v>
      </c>
      <c r="K157" s="201"/>
      <c r="L157" s="206"/>
      <c r="M157" s="207"/>
      <c r="N157" s="208"/>
      <c r="O157" s="208"/>
      <c r="P157" s="209">
        <f>SUM(P158:P168)</f>
        <v>0</v>
      </c>
      <c r="Q157" s="208"/>
      <c r="R157" s="209">
        <f>SUM(R158:R168)</f>
        <v>0.0034099999999999998</v>
      </c>
      <c r="S157" s="208"/>
      <c r="T157" s="210">
        <f>SUM(T158:T168)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1" t="s">
        <v>81</v>
      </c>
      <c r="AT157" s="212" t="s">
        <v>71</v>
      </c>
      <c r="AU157" s="212" t="s">
        <v>79</v>
      </c>
      <c r="AY157" s="211" t="s">
        <v>215</v>
      </c>
      <c r="BK157" s="213">
        <f>SUM(BK158:BK168)</f>
        <v>0</v>
      </c>
    </row>
    <row r="158" s="2" customFormat="1" ht="24.15" customHeight="1">
      <c r="A158" s="41"/>
      <c r="B158" s="42"/>
      <c r="C158" s="216" t="s">
        <v>459</v>
      </c>
      <c r="D158" s="216" t="s">
        <v>218</v>
      </c>
      <c r="E158" s="217" t="s">
        <v>1699</v>
      </c>
      <c r="F158" s="218" t="s">
        <v>1700</v>
      </c>
      <c r="G158" s="219" t="s">
        <v>692</v>
      </c>
      <c r="H158" s="220">
        <v>2</v>
      </c>
      <c r="I158" s="221"/>
      <c r="J158" s="222">
        <f>ROUND(I158*H158,2)</f>
        <v>0</v>
      </c>
      <c r="K158" s="218" t="s">
        <v>222</v>
      </c>
      <c r="L158" s="47"/>
      <c r="M158" s="223" t="s">
        <v>19</v>
      </c>
      <c r="N158" s="224" t="s">
        <v>43</v>
      </c>
      <c r="O158" s="87"/>
      <c r="P158" s="225">
        <f>O158*H158</f>
        <v>0</v>
      </c>
      <c r="Q158" s="225">
        <v>0.00022000000000000001</v>
      </c>
      <c r="R158" s="225">
        <f>Q158*H158</f>
        <v>0.00044000000000000002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306</v>
      </c>
      <c r="AT158" s="227" t="s">
        <v>218</v>
      </c>
      <c r="AU158" s="227" t="s">
        <v>81</v>
      </c>
      <c r="AY158" s="20" t="s">
        <v>215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306</v>
      </c>
      <c r="BM158" s="227" t="s">
        <v>462</v>
      </c>
    </row>
    <row r="159" s="2" customFormat="1">
      <c r="A159" s="41"/>
      <c r="B159" s="42"/>
      <c r="C159" s="43"/>
      <c r="D159" s="229" t="s">
        <v>224</v>
      </c>
      <c r="E159" s="43"/>
      <c r="F159" s="230" t="s">
        <v>1701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224</v>
      </c>
      <c r="AU159" s="20" t="s">
        <v>81</v>
      </c>
    </row>
    <row r="160" s="2" customFormat="1" ht="33" customHeight="1">
      <c r="A160" s="41"/>
      <c r="B160" s="42"/>
      <c r="C160" s="216" t="s">
        <v>465</v>
      </c>
      <c r="D160" s="216" t="s">
        <v>218</v>
      </c>
      <c r="E160" s="217" t="s">
        <v>1702</v>
      </c>
      <c r="F160" s="218" t="s">
        <v>1703</v>
      </c>
      <c r="G160" s="219" t="s">
        <v>692</v>
      </c>
      <c r="H160" s="220">
        <v>1</v>
      </c>
      <c r="I160" s="221"/>
      <c r="J160" s="222">
        <f>ROUND(I160*H160,2)</f>
        <v>0</v>
      </c>
      <c r="K160" s="218" t="s">
        <v>222</v>
      </c>
      <c r="L160" s="47"/>
      <c r="M160" s="223" t="s">
        <v>19</v>
      </c>
      <c r="N160" s="224" t="s">
        <v>43</v>
      </c>
      <c r="O160" s="87"/>
      <c r="P160" s="225">
        <f>O160*H160</f>
        <v>0</v>
      </c>
      <c r="Q160" s="225">
        <v>0.00182</v>
      </c>
      <c r="R160" s="225">
        <f>Q160*H160</f>
        <v>0.00182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306</v>
      </c>
      <c r="AT160" s="227" t="s">
        <v>218</v>
      </c>
      <c r="AU160" s="227" t="s">
        <v>81</v>
      </c>
      <c r="AY160" s="20" t="s">
        <v>215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306</v>
      </c>
      <c r="BM160" s="227" t="s">
        <v>466</v>
      </c>
    </row>
    <row r="161" s="2" customFormat="1">
      <c r="A161" s="41"/>
      <c r="B161" s="42"/>
      <c r="C161" s="43"/>
      <c r="D161" s="229" t="s">
        <v>224</v>
      </c>
      <c r="E161" s="43"/>
      <c r="F161" s="230" t="s">
        <v>1704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224</v>
      </c>
      <c r="AU161" s="20" t="s">
        <v>81</v>
      </c>
    </row>
    <row r="162" s="2" customFormat="1" ht="24.15" customHeight="1">
      <c r="A162" s="41"/>
      <c r="B162" s="42"/>
      <c r="C162" s="216" t="s">
        <v>340</v>
      </c>
      <c r="D162" s="216" t="s">
        <v>218</v>
      </c>
      <c r="E162" s="217" t="s">
        <v>1705</v>
      </c>
      <c r="F162" s="218" t="s">
        <v>1706</v>
      </c>
      <c r="G162" s="219" t="s">
        <v>692</v>
      </c>
      <c r="H162" s="220">
        <v>1</v>
      </c>
      <c r="I162" s="221"/>
      <c r="J162" s="222">
        <f>ROUND(I162*H162,2)</f>
        <v>0</v>
      </c>
      <c r="K162" s="218" t="s">
        <v>19</v>
      </c>
      <c r="L162" s="47"/>
      <c r="M162" s="223" t="s">
        <v>19</v>
      </c>
      <c r="N162" s="224" t="s">
        <v>43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306</v>
      </c>
      <c r="AT162" s="227" t="s">
        <v>218</v>
      </c>
      <c r="AU162" s="227" t="s">
        <v>81</v>
      </c>
      <c r="AY162" s="20" t="s">
        <v>215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306</v>
      </c>
      <c r="BM162" s="227" t="s">
        <v>746</v>
      </c>
    </row>
    <row r="163" s="2" customFormat="1" ht="24.15" customHeight="1">
      <c r="A163" s="41"/>
      <c r="B163" s="42"/>
      <c r="C163" s="216" t="s">
        <v>947</v>
      </c>
      <c r="D163" s="216" t="s">
        <v>218</v>
      </c>
      <c r="E163" s="217" t="s">
        <v>1707</v>
      </c>
      <c r="F163" s="218" t="s">
        <v>1708</v>
      </c>
      <c r="G163" s="219" t="s">
        <v>692</v>
      </c>
      <c r="H163" s="220">
        <v>1</v>
      </c>
      <c r="I163" s="221"/>
      <c r="J163" s="222">
        <f>ROUND(I163*H163,2)</f>
        <v>0</v>
      </c>
      <c r="K163" s="218" t="s">
        <v>222</v>
      </c>
      <c r="L163" s="47"/>
      <c r="M163" s="223" t="s">
        <v>19</v>
      </c>
      <c r="N163" s="224" t="s">
        <v>43</v>
      </c>
      <c r="O163" s="87"/>
      <c r="P163" s="225">
        <f>O163*H163</f>
        <v>0</v>
      </c>
      <c r="Q163" s="225">
        <v>0.00034000000000000002</v>
      </c>
      <c r="R163" s="225">
        <f>Q163*H163</f>
        <v>0.00034000000000000002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306</v>
      </c>
      <c r="AT163" s="227" t="s">
        <v>218</v>
      </c>
      <c r="AU163" s="227" t="s">
        <v>81</v>
      </c>
      <c r="AY163" s="20" t="s">
        <v>215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306</v>
      </c>
      <c r="BM163" s="227" t="s">
        <v>948</v>
      </c>
    </row>
    <row r="164" s="2" customFormat="1">
      <c r="A164" s="41"/>
      <c r="B164" s="42"/>
      <c r="C164" s="43"/>
      <c r="D164" s="229" t="s">
        <v>224</v>
      </c>
      <c r="E164" s="43"/>
      <c r="F164" s="230" t="s">
        <v>1709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224</v>
      </c>
      <c r="AU164" s="20" t="s">
        <v>81</v>
      </c>
    </row>
    <row r="165" s="2" customFormat="1" ht="24.15" customHeight="1">
      <c r="A165" s="41"/>
      <c r="B165" s="42"/>
      <c r="C165" s="216" t="s">
        <v>345</v>
      </c>
      <c r="D165" s="216" t="s">
        <v>218</v>
      </c>
      <c r="E165" s="217" t="s">
        <v>1710</v>
      </c>
      <c r="F165" s="218" t="s">
        <v>1711</v>
      </c>
      <c r="G165" s="219" t="s">
        <v>692</v>
      </c>
      <c r="H165" s="220">
        <v>1</v>
      </c>
      <c r="I165" s="221"/>
      <c r="J165" s="222">
        <f>ROUND(I165*H165,2)</f>
        <v>0</v>
      </c>
      <c r="K165" s="218" t="s">
        <v>222</v>
      </c>
      <c r="L165" s="47"/>
      <c r="M165" s="223" t="s">
        <v>19</v>
      </c>
      <c r="N165" s="224" t="s">
        <v>43</v>
      </c>
      <c r="O165" s="87"/>
      <c r="P165" s="225">
        <f>O165*H165</f>
        <v>0</v>
      </c>
      <c r="Q165" s="225">
        <v>0.00050000000000000001</v>
      </c>
      <c r="R165" s="225">
        <f>Q165*H165</f>
        <v>0.00050000000000000001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306</v>
      </c>
      <c r="AT165" s="227" t="s">
        <v>218</v>
      </c>
      <c r="AU165" s="227" t="s">
        <v>81</v>
      </c>
      <c r="AY165" s="20" t="s">
        <v>215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306</v>
      </c>
      <c r="BM165" s="227" t="s">
        <v>949</v>
      </c>
    </row>
    <row r="166" s="2" customFormat="1">
      <c r="A166" s="41"/>
      <c r="B166" s="42"/>
      <c r="C166" s="43"/>
      <c r="D166" s="229" t="s">
        <v>224</v>
      </c>
      <c r="E166" s="43"/>
      <c r="F166" s="230" t="s">
        <v>1712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224</v>
      </c>
      <c r="AU166" s="20" t="s">
        <v>81</v>
      </c>
    </row>
    <row r="167" s="2" customFormat="1" ht="24.15" customHeight="1">
      <c r="A167" s="41"/>
      <c r="B167" s="42"/>
      <c r="C167" s="216" t="s">
        <v>951</v>
      </c>
      <c r="D167" s="216" t="s">
        <v>218</v>
      </c>
      <c r="E167" s="217" t="s">
        <v>1713</v>
      </c>
      <c r="F167" s="218" t="s">
        <v>1714</v>
      </c>
      <c r="G167" s="219" t="s">
        <v>692</v>
      </c>
      <c r="H167" s="220">
        <v>1</v>
      </c>
      <c r="I167" s="221"/>
      <c r="J167" s="222">
        <f>ROUND(I167*H167,2)</f>
        <v>0</v>
      </c>
      <c r="K167" s="218" t="s">
        <v>222</v>
      </c>
      <c r="L167" s="47"/>
      <c r="M167" s="223" t="s">
        <v>19</v>
      </c>
      <c r="N167" s="224" t="s">
        <v>43</v>
      </c>
      <c r="O167" s="87"/>
      <c r="P167" s="225">
        <f>O167*H167</f>
        <v>0</v>
      </c>
      <c r="Q167" s="225">
        <v>0.00031</v>
      </c>
      <c r="R167" s="225">
        <f>Q167*H167</f>
        <v>0.00031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306</v>
      </c>
      <c r="AT167" s="227" t="s">
        <v>218</v>
      </c>
      <c r="AU167" s="227" t="s">
        <v>81</v>
      </c>
      <c r="AY167" s="20" t="s">
        <v>215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306</v>
      </c>
      <c r="BM167" s="227" t="s">
        <v>952</v>
      </c>
    </row>
    <row r="168" s="2" customFormat="1">
      <c r="A168" s="41"/>
      <c r="B168" s="42"/>
      <c r="C168" s="43"/>
      <c r="D168" s="229" t="s">
        <v>224</v>
      </c>
      <c r="E168" s="43"/>
      <c r="F168" s="230" t="s">
        <v>1715</v>
      </c>
      <c r="G168" s="43"/>
      <c r="H168" s="43"/>
      <c r="I168" s="231"/>
      <c r="J168" s="43"/>
      <c r="K168" s="43"/>
      <c r="L168" s="47"/>
      <c r="M168" s="291"/>
      <c r="N168" s="292"/>
      <c r="O168" s="293"/>
      <c r="P168" s="293"/>
      <c r="Q168" s="293"/>
      <c r="R168" s="293"/>
      <c r="S168" s="293"/>
      <c r="T168" s="294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224</v>
      </c>
      <c r="AU168" s="20" t="s">
        <v>81</v>
      </c>
    </row>
    <row r="169" s="2" customFormat="1" ht="6.96" customHeight="1">
      <c r="A169" s="41"/>
      <c r="B169" s="62"/>
      <c r="C169" s="63"/>
      <c r="D169" s="63"/>
      <c r="E169" s="63"/>
      <c r="F169" s="63"/>
      <c r="G169" s="63"/>
      <c r="H169" s="63"/>
      <c r="I169" s="63"/>
      <c r="J169" s="63"/>
      <c r="K169" s="63"/>
      <c r="L169" s="47"/>
      <c r="M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</row>
  </sheetData>
  <sheetProtection sheet="1" autoFilter="0" formatColumns="0" formatRows="0" objects="1" scenarios="1" spinCount="100000" saltValue="ExErh116eHn5rmJyqGF6BLHKA3xnRRLOI2M0+f8raQ4mQkiV1S2+pqH7yRaxQMy9CGJXIyF/2kYFusk+G3NfWw==" hashValue="aoARcw7FBTI+WF5sCsNbi9T7HCyoebUAj7gnjU/2yMkMCKsm3RG7i1Mx230/HPK2pNOp7+ogvQVEXKDzU5zlGg==" algorithmName="SHA-512" password="CC35"/>
  <autoFilter ref="C91:K16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3_02/132251102"/>
    <hyperlink ref="F100" r:id="rId2" display="https://podminky.urs.cz/item/CS_URS_2023_02/133251101"/>
    <hyperlink ref="F104" r:id="rId3" display="https://podminky.urs.cz/item/CS_URS_2023_02/162351103"/>
    <hyperlink ref="F106" r:id="rId4" display="https://podminky.urs.cz/item/CS_URS_2023_02/162751117"/>
    <hyperlink ref="F108" r:id="rId5" display="https://podminky.urs.cz/item/CS_URS_2023_02/167151101"/>
    <hyperlink ref="F110" r:id="rId6" display="https://podminky.urs.cz/item/CS_URS_2023_02/171201231"/>
    <hyperlink ref="F115" r:id="rId7" display="https://podminky.urs.cz/item/CS_URS_2023_02/171251201"/>
    <hyperlink ref="F117" r:id="rId8" display="https://podminky.urs.cz/item/CS_URS_2023_02/174151101"/>
    <hyperlink ref="F119" r:id="rId9" display="https://podminky.urs.cz/item/CS_URS_2023_02/175151101"/>
    <hyperlink ref="F128" r:id="rId10" display="https://podminky.urs.cz/item/CS_URS_2023_02/451573111"/>
    <hyperlink ref="F132" r:id="rId11" display="https://podminky.urs.cz/item/CS_URS_2023_02/452311141"/>
    <hyperlink ref="F137" r:id="rId12" display="https://podminky.urs.cz/item/CS_URS_2023_02/871161211"/>
    <hyperlink ref="F142" r:id="rId13" display="https://podminky.urs.cz/item/CS_URS_2023_02/877161101"/>
    <hyperlink ref="F150" r:id="rId14" display="https://podminky.urs.cz/item/CS_URS_2023_02/899721111"/>
    <hyperlink ref="F152" r:id="rId15" display="https://podminky.urs.cz/item/CS_URS_2023_02/899722113"/>
    <hyperlink ref="F155" r:id="rId16" display="https://podminky.urs.cz/item/CS_URS_2023_02/998276101"/>
    <hyperlink ref="F159" r:id="rId17" display="https://podminky.urs.cz/item/CS_URS_2023_02/722224115"/>
    <hyperlink ref="F161" r:id="rId18" display="https://podminky.urs.cz/item/CS_URS_2023_02/722231202"/>
    <hyperlink ref="F164" r:id="rId19" display="https://podminky.urs.cz/item/CS_URS_2023_02/722232044"/>
    <hyperlink ref="F166" r:id="rId20" display="https://podminky.urs.cz/item/CS_URS_2023_02/722232045"/>
    <hyperlink ref="F168" r:id="rId21" display="https://podminky.urs.cz/item/CS_URS_2023_02/722234265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2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142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1332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1716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ROUND(J106,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ROUND((SUM(BE106:BE240)),  2)</f>
        <v>0</v>
      </c>
      <c r="G35" s="41"/>
      <c r="H35" s="41"/>
      <c r="I35" s="161">
        <v>0.20999999999999999</v>
      </c>
      <c r="J35" s="160">
        <f>ROUND(((SUM(BE106:BE240))*I35),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ROUND((SUM(BF106:BF240)),  2)</f>
        <v>0</v>
      </c>
      <c r="G36" s="41"/>
      <c r="H36" s="41"/>
      <c r="I36" s="161">
        <v>0.12</v>
      </c>
      <c r="J36" s="160">
        <f>ROUND(((SUM(BF106:BF240))*I36),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ROUND((SUM(BG106:BG240)),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ROUND((SUM(BH106:BH240)),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ROUND((SUM(BI106:BI240)),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1332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2023-065-03-05 - SO-03 - Náves - elektro,VO a pítko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J106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1022</v>
      </c>
      <c r="E64" s="181"/>
      <c r="F64" s="181"/>
      <c r="G64" s="181"/>
      <c r="H64" s="181"/>
      <c r="I64" s="181"/>
      <c r="J64" s="182">
        <f>J107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1717</v>
      </c>
      <c r="E65" s="186"/>
      <c r="F65" s="186"/>
      <c r="G65" s="186"/>
      <c r="H65" s="186"/>
      <c r="I65" s="186"/>
      <c r="J65" s="187">
        <f>J108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1025</v>
      </c>
      <c r="E66" s="186"/>
      <c r="F66" s="186"/>
      <c r="G66" s="186"/>
      <c r="H66" s="186"/>
      <c r="I66" s="186"/>
      <c r="J66" s="187">
        <f>J113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1026</v>
      </c>
      <c r="E67" s="186"/>
      <c r="F67" s="186"/>
      <c r="G67" s="186"/>
      <c r="H67" s="186"/>
      <c r="I67" s="186"/>
      <c r="J67" s="187">
        <f>J117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1718</v>
      </c>
      <c r="E68" s="186"/>
      <c r="F68" s="186"/>
      <c r="G68" s="186"/>
      <c r="H68" s="186"/>
      <c r="I68" s="186"/>
      <c r="J68" s="187">
        <f>J122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1719</v>
      </c>
      <c r="E69" s="186"/>
      <c r="F69" s="186"/>
      <c r="G69" s="186"/>
      <c r="H69" s="186"/>
      <c r="I69" s="186"/>
      <c r="J69" s="187">
        <f>J125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1720</v>
      </c>
      <c r="E70" s="186"/>
      <c r="F70" s="186"/>
      <c r="G70" s="186"/>
      <c r="H70" s="186"/>
      <c r="I70" s="186"/>
      <c r="J70" s="187">
        <f>J128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1721</v>
      </c>
      <c r="E71" s="186"/>
      <c r="F71" s="186"/>
      <c r="G71" s="186"/>
      <c r="H71" s="186"/>
      <c r="I71" s="186"/>
      <c r="J71" s="187">
        <f>J131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1023</v>
      </c>
      <c r="E72" s="186"/>
      <c r="F72" s="186"/>
      <c r="G72" s="186"/>
      <c r="H72" s="186"/>
      <c r="I72" s="186"/>
      <c r="J72" s="187">
        <f>J154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1722</v>
      </c>
      <c r="E73" s="186"/>
      <c r="F73" s="186"/>
      <c r="G73" s="186"/>
      <c r="H73" s="186"/>
      <c r="I73" s="186"/>
      <c r="J73" s="187">
        <f>J159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1723</v>
      </c>
      <c r="E74" s="186"/>
      <c r="F74" s="186"/>
      <c r="G74" s="186"/>
      <c r="H74" s="186"/>
      <c r="I74" s="186"/>
      <c r="J74" s="187">
        <f>J161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1724</v>
      </c>
      <c r="E75" s="186"/>
      <c r="F75" s="186"/>
      <c r="G75" s="186"/>
      <c r="H75" s="186"/>
      <c r="I75" s="186"/>
      <c r="J75" s="187">
        <f>J168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1725</v>
      </c>
      <c r="E76" s="186"/>
      <c r="F76" s="186"/>
      <c r="G76" s="186"/>
      <c r="H76" s="186"/>
      <c r="I76" s="186"/>
      <c r="J76" s="187">
        <f>J171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4"/>
      <c r="C77" s="128"/>
      <c r="D77" s="185" t="s">
        <v>1726</v>
      </c>
      <c r="E77" s="186"/>
      <c r="F77" s="186"/>
      <c r="G77" s="186"/>
      <c r="H77" s="186"/>
      <c r="I77" s="186"/>
      <c r="J77" s="187">
        <f>J176</f>
        <v>0</v>
      </c>
      <c r="K77" s="128"/>
      <c r="L77" s="18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4"/>
      <c r="C78" s="128"/>
      <c r="D78" s="185" t="s">
        <v>1727</v>
      </c>
      <c r="E78" s="186"/>
      <c r="F78" s="186"/>
      <c r="G78" s="186"/>
      <c r="H78" s="186"/>
      <c r="I78" s="186"/>
      <c r="J78" s="187">
        <f>J180</f>
        <v>0</v>
      </c>
      <c r="K78" s="128"/>
      <c r="L78" s="18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4"/>
      <c r="C79" s="128"/>
      <c r="D79" s="185" t="s">
        <v>1728</v>
      </c>
      <c r="E79" s="186"/>
      <c r="F79" s="186"/>
      <c r="G79" s="186"/>
      <c r="H79" s="186"/>
      <c r="I79" s="186"/>
      <c r="J79" s="187">
        <f>J183</f>
        <v>0</v>
      </c>
      <c r="K79" s="128"/>
      <c r="L79" s="18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4"/>
      <c r="C80" s="128"/>
      <c r="D80" s="185" t="s">
        <v>1729</v>
      </c>
      <c r="E80" s="186"/>
      <c r="F80" s="186"/>
      <c r="G80" s="186"/>
      <c r="H80" s="186"/>
      <c r="I80" s="186"/>
      <c r="J80" s="187">
        <f>J188</f>
        <v>0</v>
      </c>
      <c r="K80" s="128"/>
      <c r="L80" s="18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4"/>
      <c r="C81" s="128"/>
      <c r="D81" s="185" t="s">
        <v>1730</v>
      </c>
      <c r="E81" s="186"/>
      <c r="F81" s="186"/>
      <c r="G81" s="186"/>
      <c r="H81" s="186"/>
      <c r="I81" s="186"/>
      <c r="J81" s="187">
        <f>J193</f>
        <v>0</v>
      </c>
      <c r="K81" s="128"/>
      <c r="L81" s="18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4"/>
      <c r="C82" s="128"/>
      <c r="D82" s="185" t="s">
        <v>1731</v>
      </c>
      <c r="E82" s="186"/>
      <c r="F82" s="186"/>
      <c r="G82" s="186"/>
      <c r="H82" s="186"/>
      <c r="I82" s="186"/>
      <c r="J82" s="187">
        <f>J198</f>
        <v>0</v>
      </c>
      <c r="K82" s="128"/>
      <c r="L82" s="18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4"/>
      <c r="C83" s="128"/>
      <c r="D83" s="185" t="s">
        <v>1732</v>
      </c>
      <c r="E83" s="186"/>
      <c r="F83" s="186"/>
      <c r="G83" s="186"/>
      <c r="H83" s="186"/>
      <c r="I83" s="186"/>
      <c r="J83" s="187">
        <f>J222</f>
        <v>0</v>
      </c>
      <c r="K83" s="128"/>
      <c r="L83" s="188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4"/>
      <c r="C84" s="128"/>
      <c r="D84" s="185" t="s">
        <v>1733</v>
      </c>
      <c r="E84" s="186"/>
      <c r="F84" s="186"/>
      <c r="G84" s="186"/>
      <c r="H84" s="186"/>
      <c r="I84" s="186"/>
      <c r="J84" s="187">
        <f>J234</f>
        <v>0</v>
      </c>
      <c r="K84" s="128"/>
      <c r="L84" s="188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62"/>
      <c r="C86" s="63"/>
      <c r="D86" s="63"/>
      <c r="E86" s="63"/>
      <c r="F86" s="63"/>
      <c r="G86" s="63"/>
      <c r="H86" s="63"/>
      <c r="I86" s="63"/>
      <c r="J86" s="63"/>
      <c r="K86" s="6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90" s="2" customFormat="1" ht="6.96" customHeight="1">
      <c r="A90" s="41"/>
      <c r="B90" s="64"/>
      <c r="C90" s="65"/>
      <c r="D90" s="65"/>
      <c r="E90" s="65"/>
      <c r="F90" s="65"/>
      <c r="G90" s="65"/>
      <c r="H90" s="65"/>
      <c r="I90" s="65"/>
      <c r="J90" s="65"/>
      <c r="K90" s="65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4.96" customHeight="1">
      <c r="A91" s="41"/>
      <c r="B91" s="42"/>
      <c r="C91" s="26" t="s">
        <v>200</v>
      </c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16</v>
      </c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6.5" customHeight="1">
      <c r="A94" s="41"/>
      <c r="B94" s="42"/>
      <c r="C94" s="43"/>
      <c r="D94" s="43"/>
      <c r="E94" s="173" t="str">
        <f>E7</f>
        <v>Vědomice - Úprava ulice Na Zavadilce</v>
      </c>
      <c r="F94" s="35"/>
      <c r="G94" s="35"/>
      <c r="H94" s="35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" customFormat="1" ht="12" customHeight="1">
      <c r="B95" s="24"/>
      <c r="C95" s="35" t="s">
        <v>186</v>
      </c>
      <c r="D95" s="25"/>
      <c r="E95" s="25"/>
      <c r="F95" s="25"/>
      <c r="G95" s="25"/>
      <c r="H95" s="25"/>
      <c r="I95" s="25"/>
      <c r="J95" s="25"/>
      <c r="K95" s="25"/>
      <c r="L95" s="23"/>
    </row>
    <row r="96" s="2" customFormat="1" ht="16.5" customHeight="1">
      <c r="A96" s="41"/>
      <c r="B96" s="42"/>
      <c r="C96" s="43"/>
      <c r="D96" s="43"/>
      <c r="E96" s="173" t="s">
        <v>1332</v>
      </c>
      <c r="F96" s="43"/>
      <c r="G96" s="43"/>
      <c r="H96" s="43"/>
      <c r="I96" s="43"/>
      <c r="J96" s="43"/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2" customHeight="1">
      <c r="A97" s="41"/>
      <c r="B97" s="42"/>
      <c r="C97" s="35" t="s">
        <v>188</v>
      </c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16.5" customHeight="1">
      <c r="A98" s="41"/>
      <c r="B98" s="42"/>
      <c r="C98" s="43"/>
      <c r="D98" s="43"/>
      <c r="E98" s="72" t="str">
        <f>E11</f>
        <v>2023-065-03-05 - SO-03 - Náves - elektro,VO a pítko</v>
      </c>
      <c r="F98" s="43"/>
      <c r="G98" s="43"/>
      <c r="H98" s="43"/>
      <c r="I98" s="43"/>
      <c r="J98" s="43"/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6.96" customHeight="1">
      <c r="A99" s="41"/>
      <c r="B99" s="42"/>
      <c r="C99" s="43"/>
      <c r="D99" s="43"/>
      <c r="E99" s="43"/>
      <c r="F99" s="43"/>
      <c r="G99" s="43"/>
      <c r="H99" s="43"/>
      <c r="I99" s="43"/>
      <c r="J99" s="43"/>
      <c r="K99" s="43"/>
      <c r="L99" s="14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2" customHeight="1">
      <c r="A100" s="41"/>
      <c r="B100" s="42"/>
      <c r="C100" s="35" t="s">
        <v>21</v>
      </c>
      <c r="D100" s="43"/>
      <c r="E100" s="43"/>
      <c r="F100" s="30" t="str">
        <f>F14</f>
        <v xml:space="preserve">k.ú. Vědomice </v>
      </c>
      <c r="G100" s="43"/>
      <c r="H100" s="43"/>
      <c r="I100" s="35" t="s">
        <v>23</v>
      </c>
      <c r="J100" s="75" t="str">
        <f>IF(J14="","",J14)</f>
        <v>16. 4. 2024</v>
      </c>
      <c r="K100" s="43"/>
      <c r="L100" s="14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6.96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148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40.05" customHeight="1">
      <c r="A102" s="41"/>
      <c r="B102" s="42"/>
      <c r="C102" s="35" t="s">
        <v>25</v>
      </c>
      <c r="D102" s="43"/>
      <c r="E102" s="43"/>
      <c r="F102" s="30" t="str">
        <f>E17</f>
        <v>Obec Vědomice, Na Průhonu 270, Roudnice nad Labem</v>
      </c>
      <c r="G102" s="43"/>
      <c r="H102" s="43"/>
      <c r="I102" s="35" t="s">
        <v>31</v>
      </c>
      <c r="J102" s="39" t="str">
        <f>E23</f>
        <v>Ing. arch. Pavel Šulc Ph.D.Krásného 351/8, Praha 6</v>
      </c>
      <c r="K102" s="43"/>
      <c r="L102" s="148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5.15" customHeight="1">
      <c r="A103" s="41"/>
      <c r="B103" s="42"/>
      <c r="C103" s="35" t="s">
        <v>29</v>
      </c>
      <c r="D103" s="43"/>
      <c r="E103" s="43"/>
      <c r="F103" s="30" t="str">
        <f>IF(E20="","",E20)</f>
        <v>Vyplň údaj</v>
      </c>
      <c r="G103" s="43"/>
      <c r="H103" s="43"/>
      <c r="I103" s="35" t="s">
        <v>34</v>
      </c>
      <c r="J103" s="39" t="str">
        <f>E26</f>
        <v>Ing. Dana Mlejnková</v>
      </c>
      <c r="K103" s="43"/>
      <c r="L103" s="148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0.32" customHeight="1">
      <c r="A104" s="41"/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148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11" customFormat="1" ht="29.28" customHeight="1">
      <c r="A105" s="189"/>
      <c r="B105" s="190"/>
      <c r="C105" s="191" t="s">
        <v>201</v>
      </c>
      <c r="D105" s="192" t="s">
        <v>57</v>
      </c>
      <c r="E105" s="192" t="s">
        <v>53</v>
      </c>
      <c r="F105" s="192" t="s">
        <v>54</v>
      </c>
      <c r="G105" s="192" t="s">
        <v>202</v>
      </c>
      <c r="H105" s="192" t="s">
        <v>203</v>
      </c>
      <c r="I105" s="192" t="s">
        <v>204</v>
      </c>
      <c r="J105" s="192" t="s">
        <v>192</v>
      </c>
      <c r="K105" s="193" t="s">
        <v>205</v>
      </c>
      <c r="L105" s="194"/>
      <c r="M105" s="95" t="s">
        <v>19</v>
      </c>
      <c r="N105" s="96" t="s">
        <v>42</v>
      </c>
      <c r="O105" s="96" t="s">
        <v>206</v>
      </c>
      <c r="P105" s="96" t="s">
        <v>207</v>
      </c>
      <c r="Q105" s="96" t="s">
        <v>208</v>
      </c>
      <c r="R105" s="96" t="s">
        <v>209</v>
      </c>
      <c r="S105" s="96" t="s">
        <v>210</v>
      </c>
      <c r="T105" s="97" t="s">
        <v>211</v>
      </c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</row>
    <row r="106" s="2" customFormat="1" ht="22.8" customHeight="1">
      <c r="A106" s="41"/>
      <c r="B106" s="42"/>
      <c r="C106" s="102" t="s">
        <v>212</v>
      </c>
      <c r="D106" s="43"/>
      <c r="E106" s="43"/>
      <c r="F106" s="43"/>
      <c r="G106" s="43"/>
      <c r="H106" s="43"/>
      <c r="I106" s="43"/>
      <c r="J106" s="195">
        <f>BK106</f>
        <v>0</v>
      </c>
      <c r="K106" s="43"/>
      <c r="L106" s="47"/>
      <c r="M106" s="98"/>
      <c r="N106" s="196"/>
      <c r="O106" s="99"/>
      <c r="P106" s="197">
        <f>P107</f>
        <v>0</v>
      </c>
      <c r="Q106" s="99"/>
      <c r="R106" s="197">
        <f>R107</f>
        <v>0</v>
      </c>
      <c r="S106" s="99"/>
      <c r="T106" s="198">
        <f>T107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71</v>
      </c>
      <c r="AU106" s="20" t="s">
        <v>193</v>
      </c>
      <c r="BK106" s="199">
        <f>BK107</f>
        <v>0</v>
      </c>
    </row>
    <row r="107" s="12" customFormat="1" ht="25.92" customHeight="1">
      <c r="A107" s="12"/>
      <c r="B107" s="200"/>
      <c r="C107" s="201"/>
      <c r="D107" s="202" t="s">
        <v>71</v>
      </c>
      <c r="E107" s="203" t="s">
        <v>1045</v>
      </c>
      <c r="F107" s="203" t="s">
        <v>1046</v>
      </c>
      <c r="G107" s="201"/>
      <c r="H107" s="201"/>
      <c r="I107" s="204"/>
      <c r="J107" s="205">
        <f>BK107</f>
        <v>0</v>
      </c>
      <c r="K107" s="201"/>
      <c r="L107" s="206"/>
      <c r="M107" s="207"/>
      <c r="N107" s="208"/>
      <c r="O107" s="208"/>
      <c r="P107" s="209">
        <f>P108+P113+P117+P122+P125+P128+P131+P154+P159+P161+P168+P171+P176+P180+P183+P188+P193+P198+P222+P234</f>
        <v>0</v>
      </c>
      <c r="Q107" s="208"/>
      <c r="R107" s="209">
        <f>R108+R113+R117+R122+R125+R128+R131+R154+R159+R161+R168+R171+R176+R180+R183+R188+R193+R198+R222+R234</f>
        <v>0</v>
      </c>
      <c r="S107" s="208"/>
      <c r="T107" s="210">
        <f>T108+T113+T117+T122+T125+T128+T131+T154+T159+T161+T168+T171+T176+T180+T183+T188+T193+T198+T222+T234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1" t="s">
        <v>81</v>
      </c>
      <c r="AT107" s="212" t="s">
        <v>71</v>
      </c>
      <c r="AU107" s="212" t="s">
        <v>72</v>
      </c>
      <c r="AY107" s="211" t="s">
        <v>215</v>
      </c>
      <c r="BK107" s="213">
        <f>BK108+BK113+BK117+BK122+BK125+BK128+BK131+BK154+BK159+BK161+BK168+BK171+BK176+BK180+BK183+BK188+BK193+BK198+BK222+BK234</f>
        <v>0</v>
      </c>
    </row>
    <row r="108" s="12" customFormat="1" ht="22.8" customHeight="1">
      <c r="A108" s="12"/>
      <c r="B108" s="200"/>
      <c r="C108" s="201"/>
      <c r="D108" s="202" t="s">
        <v>71</v>
      </c>
      <c r="E108" s="214" t="s">
        <v>1734</v>
      </c>
      <c r="F108" s="214" t="s">
        <v>1050</v>
      </c>
      <c r="G108" s="201"/>
      <c r="H108" s="201"/>
      <c r="I108" s="204"/>
      <c r="J108" s="215">
        <f>BK108</f>
        <v>0</v>
      </c>
      <c r="K108" s="201"/>
      <c r="L108" s="206"/>
      <c r="M108" s="207"/>
      <c r="N108" s="208"/>
      <c r="O108" s="208"/>
      <c r="P108" s="209">
        <f>SUM(P109:P112)</f>
        <v>0</v>
      </c>
      <c r="Q108" s="208"/>
      <c r="R108" s="209">
        <f>SUM(R109:R112)</f>
        <v>0</v>
      </c>
      <c r="S108" s="208"/>
      <c r="T108" s="210">
        <f>SUM(T109:T112)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1" t="s">
        <v>79</v>
      </c>
      <c r="AT108" s="212" t="s">
        <v>71</v>
      </c>
      <c r="AU108" s="212" t="s">
        <v>79</v>
      </c>
      <c r="AY108" s="211" t="s">
        <v>215</v>
      </c>
      <c r="BK108" s="213">
        <f>SUM(BK109:BK112)</f>
        <v>0</v>
      </c>
    </row>
    <row r="109" s="2" customFormat="1" ht="37.8" customHeight="1">
      <c r="A109" s="41"/>
      <c r="B109" s="42"/>
      <c r="C109" s="281" t="s">
        <v>79</v>
      </c>
      <c r="D109" s="281" t="s">
        <v>412</v>
      </c>
      <c r="E109" s="282" t="s">
        <v>1055</v>
      </c>
      <c r="F109" s="283" t="s">
        <v>1056</v>
      </c>
      <c r="G109" s="284" t="s">
        <v>259</v>
      </c>
      <c r="H109" s="285">
        <v>753</v>
      </c>
      <c r="I109" s="286"/>
      <c r="J109" s="287">
        <f>ROUND(I109*H109,2)</f>
        <v>0</v>
      </c>
      <c r="K109" s="283" t="s">
        <v>19</v>
      </c>
      <c r="L109" s="288"/>
      <c r="M109" s="289" t="s">
        <v>19</v>
      </c>
      <c r="N109" s="290" t="s">
        <v>43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298</v>
      </c>
      <c r="AT109" s="227" t="s">
        <v>412</v>
      </c>
      <c r="AU109" s="227" t="s">
        <v>81</v>
      </c>
      <c r="AY109" s="20" t="s">
        <v>215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223</v>
      </c>
      <c r="BM109" s="227" t="s">
        <v>81</v>
      </c>
    </row>
    <row r="110" s="2" customFormat="1" ht="37.8" customHeight="1">
      <c r="A110" s="41"/>
      <c r="B110" s="42"/>
      <c r="C110" s="281" t="s">
        <v>81</v>
      </c>
      <c r="D110" s="281" t="s">
        <v>412</v>
      </c>
      <c r="E110" s="282" t="s">
        <v>1057</v>
      </c>
      <c r="F110" s="283" t="s">
        <v>1058</v>
      </c>
      <c r="G110" s="284" t="s">
        <v>259</v>
      </c>
      <c r="H110" s="285">
        <v>16</v>
      </c>
      <c r="I110" s="286"/>
      <c r="J110" s="287">
        <f>ROUND(I110*H110,2)</f>
        <v>0</v>
      </c>
      <c r="K110" s="283" t="s">
        <v>19</v>
      </c>
      <c r="L110" s="288"/>
      <c r="M110" s="289" t="s">
        <v>19</v>
      </c>
      <c r="N110" s="290" t="s">
        <v>43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298</v>
      </c>
      <c r="AT110" s="227" t="s">
        <v>412</v>
      </c>
      <c r="AU110" s="227" t="s">
        <v>81</v>
      </c>
      <c r="AY110" s="20" t="s">
        <v>215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223</v>
      </c>
      <c r="BM110" s="227" t="s">
        <v>223</v>
      </c>
    </row>
    <row r="111" s="2" customFormat="1" ht="44.25" customHeight="1">
      <c r="A111" s="41"/>
      <c r="B111" s="42"/>
      <c r="C111" s="281" t="s">
        <v>105</v>
      </c>
      <c r="D111" s="281" t="s">
        <v>412</v>
      </c>
      <c r="E111" s="282" t="s">
        <v>1735</v>
      </c>
      <c r="F111" s="283" t="s">
        <v>1736</v>
      </c>
      <c r="G111" s="284" t="s">
        <v>259</v>
      </c>
      <c r="H111" s="285">
        <v>42</v>
      </c>
      <c r="I111" s="286"/>
      <c r="J111" s="287">
        <f>ROUND(I111*H111,2)</f>
        <v>0</v>
      </c>
      <c r="K111" s="283" t="s">
        <v>19</v>
      </c>
      <c r="L111" s="288"/>
      <c r="M111" s="289" t="s">
        <v>19</v>
      </c>
      <c r="N111" s="290" t="s">
        <v>43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298</v>
      </c>
      <c r="AT111" s="227" t="s">
        <v>412</v>
      </c>
      <c r="AU111" s="227" t="s">
        <v>81</v>
      </c>
      <c r="AY111" s="20" t="s">
        <v>215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223</v>
      </c>
      <c r="BM111" s="227" t="s">
        <v>275</v>
      </c>
    </row>
    <row r="112" s="2" customFormat="1" ht="76.35" customHeight="1">
      <c r="A112" s="41"/>
      <c r="B112" s="42"/>
      <c r="C112" s="281" t="s">
        <v>223</v>
      </c>
      <c r="D112" s="281" t="s">
        <v>412</v>
      </c>
      <c r="E112" s="282" t="s">
        <v>1059</v>
      </c>
      <c r="F112" s="283" t="s">
        <v>1060</v>
      </c>
      <c r="G112" s="284" t="s">
        <v>259</v>
      </c>
      <c r="H112" s="285">
        <v>14</v>
      </c>
      <c r="I112" s="286"/>
      <c r="J112" s="287">
        <f>ROUND(I112*H112,2)</f>
        <v>0</v>
      </c>
      <c r="K112" s="283" t="s">
        <v>19</v>
      </c>
      <c r="L112" s="288"/>
      <c r="M112" s="289" t="s">
        <v>19</v>
      </c>
      <c r="N112" s="290" t="s">
        <v>43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298</v>
      </c>
      <c r="AT112" s="227" t="s">
        <v>412</v>
      </c>
      <c r="AU112" s="227" t="s">
        <v>81</v>
      </c>
      <c r="AY112" s="20" t="s">
        <v>215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223</v>
      </c>
      <c r="BM112" s="227" t="s">
        <v>298</v>
      </c>
    </row>
    <row r="113" s="12" customFormat="1" ht="22.8" customHeight="1">
      <c r="A113" s="12"/>
      <c r="B113" s="200"/>
      <c r="C113" s="201"/>
      <c r="D113" s="202" t="s">
        <v>71</v>
      </c>
      <c r="E113" s="214" t="s">
        <v>1061</v>
      </c>
      <c r="F113" s="214" t="s">
        <v>1062</v>
      </c>
      <c r="G113" s="201"/>
      <c r="H113" s="201"/>
      <c r="I113" s="204"/>
      <c r="J113" s="215">
        <f>BK113</f>
        <v>0</v>
      </c>
      <c r="K113" s="201"/>
      <c r="L113" s="206"/>
      <c r="M113" s="207"/>
      <c r="N113" s="208"/>
      <c r="O113" s="208"/>
      <c r="P113" s="209">
        <f>SUM(P114:P116)</f>
        <v>0</v>
      </c>
      <c r="Q113" s="208"/>
      <c r="R113" s="209">
        <f>SUM(R114:R116)</f>
        <v>0</v>
      </c>
      <c r="S113" s="208"/>
      <c r="T113" s="210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1" t="s">
        <v>79</v>
      </c>
      <c r="AT113" s="212" t="s">
        <v>71</v>
      </c>
      <c r="AU113" s="212" t="s">
        <v>79</v>
      </c>
      <c r="AY113" s="211" t="s">
        <v>215</v>
      </c>
      <c r="BK113" s="213">
        <f>SUM(BK114:BK116)</f>
        <v>0</v>
      </c>
    </row>
    <row r="114" s="2" customFormat="1" ht="16.5" customHeight="1">
      <c r="A114" s="41"/>
      <c r="B114" s="42"/>
      <c r="C114" s="281" t="s">
        <v>256</v>
      </c>
      <c r="D114" s="281" t="s">
        <v>412</v>
      </c>
      <c r="E114" s="282" t="s">
        <v>1063</v>
      </c>
      <c r="F114" s="283" t="s">
        <v>1064</v>
      </c>
      <c r="G114" s="284" t="s">
        <v>259</v>
      </c>
      <c r="H114" s="285">
        <v>79</v>
      </c>
      <c r="I114" s="286"/>
      <c r="J114" s="287">
        <f>ROUND(I114*H114,2)</f>
        <v>0</v>
      </c>
      <c r="K114" s="283" t="s">
        <v>19</v>
      </c>
      <c r="L114" s="288"/>
      <c r="M114" s="289" t="s">
        <v>19</v>
      </c>
      <c r="N114" s="290" t="s">
        <v>43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298</v>
      </c>
      <c r="AT114" s="227" t="s">
        <v>412</v>
      </c>
      <c r="AU114" s="227" t="s">
        <v>81</v>
      </c>
      <c r="AY114" s="20" t="s">
        <v>215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223</v>
      </c>
      <c r="BM114" s="227" t="s">
        <v>313</v>
      </c>
    </row>
    <row r="115" s="2" customFormat="1" ht="16.5" customHeight="1">
      <c r="A115" s="41"/>
      <c r="B115" s="42"/>
      <c r="C115" s="281" t="s">
        <v>275</v>
      </c>
      <c r="D115" s="281" t="s">
        <v>412</v>
      </c>
      <c r="E115" s="282" t="s">
        <v>1067</v>
      </c>
      <c r="F115" s="283" t="s">
        <v>1068</v>
      </c>
      <c r="G115" s="284" t="s">
        <v>692</v>
      </c>
      <c r="H115" s="285">
        <v>10</v>
      </c>
      <c r="I115" s="286"/>
      <c r="J115" s="287">
        <f>ROUND(I115*H115,2)</f>
        <v>0</v>
      </c>
      <c r="K115" s="283" t="s">
        <v>19</v>
      </c>
      <c r="L115" s="288"/>
      <c r="M115" s="289" t="s">
        <v>19</v>
      </c>
      <c r="N115" s="290" t="s">
        <v>43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298</v>
      </c>
      <c r="AT115" s="227" t="s">
        <v>412</v>
      </c>
      <c r="AU115" s="227" t="s">
        <v>81</v>
      </c>
      <c r="AY115" s="20" t="s">
        <v>215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223</v>
      </c>
      <c r="BM115" s="227" t="s">
        <v>8</v>
      </c>
    </row>
    <row r="116" s="2" customFormat="1" ht="16.5" customHeight="1">
      <c r="A116" s="41"/>
      <c r="B116" s="42"/>
      <c r="C116" s="281" t="s">
        <v>292</v>
      </c>
      <c r="D116" s="281" t="s">
        <v>412</v>
      </c>
      <c r="E116" s="282" t="s">
        <v>1069</v>
      </c>
      <c r="F116" s="283" t="s">
        <v>1070</v>
      </c>
      <c r="G116" s="284" t="s">
        <v>692</v>
      </c>
      <c r="H116" s="285">
        <v>4</v>
      </c>
      <c r="I116" s="286"/>
      <c r="J116" s="287">
        <f>ROUND(I116*H116,2)</f>
        <v>0</v>
      </c>
      <c r="K116" s="283" t="s">
        <v>19</v>
      </c>
      <c r="L116" s="288"/>
      <c r="M116" s="289" t="s">
        <v>19</v>
      </c>
      <c r="N116" s="290" t="s">
        <v>43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298</v>
      </c>
      <c r="AT116" s="227" t="s">
        <v>412</v>
      </c>
      <c r="AU116" s="227" t="s">
        <v>81</v>
      </c>
      <c r="AY116" s="20" t="s">
        <v>215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223</v>
      </c>
      <c r="BM116" s="227" t="s">
        <v>337</v>
      </c>
    </row>
    <row r="117" s="12" customFormat="1" ht="22.8" customHeight="1">
      <c r="A117" s="12"/>
      <c r="B117" s="200"/>
      <c r="C117" s="201"/>
      <c r="D117" s="202" t="s">
        <v>71</v>
      </c>
      <c r="E117" s="214" t="s">
        <v>1071</v>
      </c>
      <c r="F117" s="214" t="s">
        <v>1072</v>
      </c>
      <c r="G117" s="201"/>
      <c r="H117" s="201"/>
      <c r="I117" s="204"/>
      <c r="J117" s="215">
        <f>BK117</f>
        <v>0</v>
      </c>
      <c r="K117" s="201"/>
      <c r="L117" s="206"/>
      <c r="M117" s="207"/>
      <c r="N117" s="208"/>
      <c r="O117" s="208"/>
      <c r="P117" s="209">
        <f>SUM(P118:P121)</f>
        <v>0</v>
      </c>
      <c r="Q117" s="208"/>
      <c r="R117" s="209">
        <f>SUM(R118:R121)</f>
        <v>0</v>
      </c>
      <c r="S117" s="208"/>
      <c r="T117" s="210">
        <f>SUM(T118:T121)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1" t="s">
        <v>79</v>
      </c>
      <c r="AT117" s="212" t="s">
        <v>71</v>
      </c>
      <c r="AU117" s="212" t="s">
        <v>79</v>
      </c>
      <c r="AY117" s="211" t="s">
        <v>215</v>
      </c>
      <c r="BK117" s="213">
        <f>SUM(BK118:BK121)</f>
        <v>0</v>
      </c>
    </row>
    <row r="118" s="2" customFormat="1" ht="44.25" customHeight="1">
      <c r="A118" s="41"/>
      <c r="B118" s="42"/>
      <c r="C118" s="281" t="s">
        <v>298</v>
      </c>
      <c r="D118" s="281" t="s">
        <v>412</v>
      </c>
      <c r="E118" s="282" t="s">
        <v>1737</v>
      </c>
      <c r="F118" s="283" t="s">
        <v>1738</v>
      </c>
      <c r="G118" s="284" t="s">
        <v>692</v>
      </c>
      <c r="H118" s="285">
        <v>4</v>
      </c>
      <c r="I118" s="286"/>
      <c r="J118" s="287">
        <f>ROUND(I118*H118,2)</f>
        <v>0</v>
      </c>
      <c r="K118" s="283" t="s">
        <v>19</v>
      </c>
      <c r="L118" s="288"/>
      <c r="M118" s="289" t="s">
        <v>19</v>
      </c>
      <c r="N118" s="290" t="s">
        <v>43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298</v>
      </c>
      <c r="AT118" s="227" t="s">
        <v>412</v>
      </c>
      <c r="AU118" s="227" t="s">
        <v>81</v>
      </c>
      <c r="AY118" s="20" t="s">
        <v>215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223</v>
      </c>
      <c r="BM118" s="227" t="s">
        <v>306</v>
      </c>
    </row>
    <row r="119" s="2" customFormat="1" ht="33" customHeight="1">
      <c r="A119" s="41"/>
      <c r="B119" s="42"/>
      <c r="C119" s="281" t="s">
        <v>308</v>
      </c>
      <c r="D119" s="281" t="s">
        <v>412</v>
      </c>
      <c r="E119" s="282" t="s">
        <v>1739</v>
      </c>
      <c r="F119" s="283" t="s">
        <v>1740</v>
      </c>
      <c r="G119" s="284" t="s">
        <v>692</v>
      </c>
      <c r="H119" s="285">
        <v>7</v>
      </c>
      <c r="I119" s="286"/>
      <c r="J119" s="287">
        <f>ROUND(I119*H119,2)</f>
        <v>0</v>
      </c>
      <c r="K119" s="283" t="s">
        <v>19</v>
      </c>
      <c r="L119" s="288"/>
      <c r="M119" s="289" t="s">
        <v>19</v>
      </c>
      <c r="N119" s="290" t="s">
        <v>43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298</v>
      </c>
      <c r="AT119" s="227" t="s">
        <v>412</v>
      </c>
      <c r="AU119" s="227" t="s">
        <v>81</v>
      </c>
      <c r="AY119" s="20" t="s">
        <v>215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223</v>
      </c>
      <c r="BM119" s="227" t="s">
        <v>360</v>
      </c>
    </row>
    <row r="120" s="2" customFormat="1" ht="21.75" customHeight="1">
      <c r="A120" s="41"/>
      <c r="B120" s="42"/>
      <c r="C120" s="281" t="s">
        <v>313</v>
      </c>
      <c r="D120" s="281" t="s">
        <v>412</v>
      </c>
      <c r="E120" s="282" t="s">
        <v>1083</v>
      </c>
      <c r="F120" s="283" t="s">
        <v>1084</v>
      </c>
      <c r="G120" s="284" t="s">
        <v>692</v>
      </c>
      <c r="H120" s="285">
        <v>4</v>
      </c>
      <c r="I120" s="286"/>
      <c r="J120" s="287">
        <f>ROUND(I120*H120,2)</f>
        <v>0</v>
      </c>
      <c r="K120" s="283" t="s">
        <v>19</v>
      </c>
      <c r="L120" s="288"/>
      <c r="M120" s="289" t="s">
        <v>19</v>
      </c>
      <c r="N120" s="290" t="s">
        <v>43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298</v>
      </c>
      <c r="AT120" s="227" t="s">
        <v>412</v>
      </c>
      <c r="AU120" s="227" t="s">
        <v>81</v>
      </c>
      <c r="AY120" s="20" t="s">
        <v>215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223</v>
      </c>
      <c r="BM120" s="227" t="s">
        <v>376</v>
      </c>
    </row>
    <row r="121" s="2" customFormat="1" ht="24.15" customHeight="1">
      <c r="A121" s="41"/>
      <c r="B121" s="42"/>
      <c r="C121" s="281" t="s">
        <v>216</v>
      </c>
      <c r="D121" s="281" t="s">
        <v>412</v>
      </c>
      <c r="E121" s="282" t="s">
        <v>1126</v>
      </c>
      <c r="F121" s="283" t="s">
        <v>1741</v>
      </c>
      <c r="G121" s="284" t="s">
        <v>692</v>
      </c>
      <c r="H121" s="285">
        <v>7</v>
      </c>
      <c r="I121" s="286"/>
      <c r="J121" s="287">
        <f>ROUND(I121*H121,2)</f>
        <v>0</v>
      </c>
      <c r="K121" s="283" t="s">
        <v>19</v>
      </c>
      <c r="L121" s="288"/>
      <c r="M121" s="289" t="s">
        <v>19</v>
      </c>
      <c r="N121" s="290" t="s">
        <v>43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298</v>
      </c>
      <c r="AT121" s="227" t="s">
        <v>412</v>
      </c>
      <c r="AU121" s="227" t="s">
        <v>81</v>
      </c>
      <c r="AY121" s="20" t="s">
        <v>215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223</v>
      </c>
      <c r="BM121" s="227" t="s">
        <v>596</v>
      </c>
    </row>
    <row r="122" s="12" customFormat="1" ht="22.8" customHeight="1">
      <c r="A122" s="12"/>
      <c r="B122" s="200"/>
      <c r="C122" s="201"/>
      <c r="D122" s="202" t="s">
        <v>71</v>
      </c>
      <c r="E122" s="214" t="s">
        <v>1742</v>
      </c>
      <c r="F122" s="214" t="s">
        <v>1743</v>
      </c>
      <c r="G122" s="201"/>
      <c r="H122" s="201"/>
      <c r="I122" s="204"/>
      <c r="J122" s="215">
        <f>BK122</f>
        <v>0</v>
      </c>
      <c r="K122" s="201"/>
      <c r="L122" s="206"/>
      <c r="M122" s="207"/>
      <c r="N122" s="208"/>
      <c r="O122" s="208"/>
      <c r="P122" s="209">
        <f>SUM(P123:P124)</f>
        <v>0</v>
      </c>
      <c r="Q122" s="208"/>
      <c r="R122" s="209">
        <f>SUM(R123:R124)</f>
        <v>0</v>
      </c>
      <c r="S122" s="208"/>
      <c r="T122" s="210">
        <f>SUM(T123:T124)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1" t="s">
        <v>79</v>
      </c>
      <c r="AT122" s="212" t="s">
        <v>71</v>
      </c>
      <c r="AU122" s="212" t="s">
        <v>79</v>
      </c>
      <c r="AY122" s="211" t="s">
        <v>215</v>
      </c>
      <c r="BK122" s="213">
        <f>SUM(BK123:BK124)</f>
        <v>0</v>
      </c>
    </row>
    <row r="123" s="2" customFormat="1" ht="24.15" customHeight="1">
      <c r="A123" s="41"/>
      <c r="B123" s="42"/>
      <c r="C123" s="281" t="s">
        <v>8</v>
      </c>
      <c r="D123" s="281" t="s">
        <v>412</v>
      </c>
      <c r="E123" s="282" t="s">
        <v>1744</v>
      </c>
      <c r="F123" s="283" t="s">
        <v>1745</v>
      </c>
      <c r="G123" s="284" t="s">
        <v>692</v>
      </c>
      <c r="H123" s="285">
        <v>4</v>
      </c>
      <c r="I123" s="286"/>
      <c r="J123" s="287">
        <f>ROUND(I123*H123,2)</f>
        <v>0</v>
      </c>
      <c r="K123" s="283" t="s">
        <v>19</v>
      </c>
      <c r="L123" s="288"/>
      <c r="M123" s="289" t="s">
        <v>19</v>
      </c>
      <c r="N123" s="290" t="s">
        <v>43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298</v>
      </c>
      <c r="AT123" s="227" t="s">
        <v>412</v>
      </c>
      <c r="AU123" s="227" t="s">
        <v>81</v>
      </c>
      <c r="AY123" s="20" t="s">
        <v>215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223</v>
      </c>
      <c r="BM123" s="227" t="s">
        <v>449</v>
      </c>
    </row>
    <row r="124" s="2" customFormat="1" ht="24.15" customHeight="1">
      <c r="A124" s="41"/>
      <c r="B124" s="42"/>
      <c r="C124" s="281" t="s">
        <v>328</v>
      </c>
      <c r="D124" s="281" t="s">
        <v>412</v>
      </c>
      <c r="E124" s="282" t="s">
        <v>1746</v>
      </c>
      <c r="F124" s="283" t="s">
        <v>1747</v>
      </c>
      <c r="G124" s="284" t="s">
        <v>692</v>
      </c>
      <c r="H124" s="285">
        <v>3</v>
      </c>
      <c r="I124" s="286"/>
      <c r="J124" s="287">
        <f>ROUND(I124*H124,2)</f>
        <v>0</v>
      </c>
      <c r="K124" s="283" t="s">
        <v>19</v>
      </c>
      <c r="L124" s="288"/>
      <c r="M124" s="289" t="s">
        <v>19</v>
      </c>
      <c r="N124" s="290" t="s">
        <v>43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298</v>
      </c>
      <c r="AT124" s="227" t="s">
        <v>412</v>
      </c>
      <c r="AU124" s="227" t="s">
        <v>81</v>
      </c>
      <c r="AY124" s="20" t="s">
        <v>215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223</v>
      </c>
      <c r="BM124" s="227" t="s">
        <v>459</v>
      </c>
    </row>
    <row r="125" s="12" customFormat="1" ht="22.8" customHeight="1">
      <c r="A125" s="12"/>
      <c r="B125" s="200"/>
      <c r="C125" s="201"/>
      <c r="D125" s="202" t="s">
        <v>71</v>
      </c>
      <c r="E125" s="214" t="s">
        <v>1748</v>
      </c>
      <c r="F125" s="214" t="s">
        <v>1100</v>
      </c>
      <c r="G125" s="201"/>
      <c r="H125" s="201"/>
      <c r="I125" s="204"/>
      <c r="J125" s="215">
        <f>BK125</f>
        <v>0</v>
      </c>
      <c r="K125" s="201"/>
      <c r="L125" s="206"/>
      <c r="M125" s="207"/>
      <c r="N125" s="208"/>
      <c r="O125" s="208"/>
      <c r="P125" s="209">
        <f>SUM(P126:P127)</f>
        <v>0</v>
      </c>
      <c r="Q125" s="208"/>
      <c r="R125" s="209">
        <f>SUM(R126:R127)</f>
        <v>0</v>
      </c>
      <c r="S125" s="208"/>
      <c r="T125" s="210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1" t="s">
        <v>79</v>
      </c>
      <c r="AT125" s="212" t="s">
        <v>71</v>
      </c>
      <c r="AU125" s="212" t="s">
        <v>79</v>
      </c>
      <c r="AY125" s="211" t="s">
        <v>215</v>
      </c>
      <c r="BK125" s="213">
        <f>SUM(BK126:BK127)</f>
        <v>0</v>
      </c>
    </row>
    <row r="126" s="2" customFormat="1" ht="37.8" customHeight="1">
      <c r="A126" s="41"/>
      <c r="B126" s="42"/>
      <c r="C126" s="281" t="s">
        <v>337</v>
      </c>
      <c r="D126" s="281" t="s">
        <v>412</v>
      </c>
      <c r="E126" s="282" t="s">
        <v>1089</v>
      </c>
      <c r="F126" s="283" t="s">
        <v>1749</v>
      </c>
      <c r="G126" s="284" t="s">
        <v>692</v>
      </c>
      <c r="H126" s="285">
        <v>4</v>
      </c>
      <c r="I126" s="286"/>
      <c r="J126" s="287">
        <f>ROUND(I126*H126,2)</f>
        <v>0</v>
      </c>
      <c r="K126" s="283" t="s">
        <v>19</v>
      </c>
      <c r="L126" s="288"/>
      <c r="M126" s="289" t="s">
        <v>19</v>
      </c>
      <c r="N126" s="290" t="s">
        <v>43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298</v>
      </c>
      <c r="AT126" s="227" t="s">
        <v>412</v>
      </c>
      <c r="AU126" s="227" t="s">
        <v>81</v>
      </c>
      <c r="AY126" s="20" t="s">
        <v>215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223</v>
      </c>
      <c r="BM126" s="227" t="s">
        <v>340</v>
      </c>
    </row>
    <row r="127" s="2" customFormat="1" ht="16.5" customHeight="1">
      <c r="A127" s="41"/>
      <c r="B127" s="42"/>
      <c r="C127" s="281" t="s">
        <v>342</v>
      </c>
      <c r="D127" s="281" t="s">
        <v>412</v>
      </c>
      <c r="E127" s="282" t="s">
        <v>1750</v>
      </c>
      <c r="F127" s="283" t="s">
        <v>1106</v>
      </c>
      <c r="G127" s="284" t="s">
        <v>692</v>
      </c>
      <c r="H127" s="285">
        <v>4</v>
      </c>
      <c r="I127" s="286"/>
      <c r="J127" s="287">
        <f>ROUND(I127*H127,2)</f>
        <v>0</v>
      </c>
      <c r="K127" s="283" t="s">
        <v>19</v>
      </c>
      <c r="L127" s="288"/>
      <c r="M127" s="289" t="s">
        <v>19</v>
      </c>
      <c r="N127" s="290" t="s">
        <v>43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298</v>
      </c>
      <c r="AT127" s="227" t="s">
        <v>412</v>
      </c>
      <c r="AU127" s="227" t="s">
        <v>81</v>
      </c>
      <c r="AY127" s="20" t="s">
        <v>215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223</v>
      </c>
      <c r="BM127" s="227" t="s">
        <v>345</v>
      </c>
    </row>
    <row r="128" s="12" customFormat="1" ht="22.8" customHeight="1">
      <c r="A128" s="12"/>
      <c r="B128" s="200"/>
      <c r="C128" s="201"/>
      <c r="D128" s="202" t="s">
        <v>71</v>
      </c>
      <c r="E128" s="214" t="s">
        <v>1751</v>
      </c>
      <c r="F128" s="214" t="s">
        <v>1094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SUM(P129:P130)</f>
        <v>0</v>
      </c>
      <c r="Q128" s="208"/>
      <c r="R128" s="209">
        <f>SUM(R129:R130)</f>
        <v>0</v>
      </c>
      <c r="S128" s="208"/>
      <c r="T128" s="210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79</v>
      </c>
      <c r="AT128" s="212" t="s">
        <v>71</v>
      </c>
      <c r="AU128" s="212" t="s">
        <v>79</v>
      </c>
      <c r="AY128" s="211" t="s">
        <v>215</v>
      </c>
      <c r="BK128" s="213">
        <f>SUM(BK129:BK130)</f>
        <v>0</v>
      </c>
    </row>
    <row r="129" s="2" customFormat="1" ht="16.5" customHeight="1">
      <c r="A129" s="41"/>
      <c r="B129" s="42"/>
      <c r="C129" s="281" t="s">
        <v>306</v>
      </c>
      <c r="D129" s="281" t="s">
        <v>412</v>
      </c>
      <c r="E129" s="282" t="s">
        <v>1095</v>
      </c>
      <c r="F129" s="283" t="s">
        <v>1096</v>
      </c>
      <c r="G129" s="284" t="s">
        <v>692</v>
      </c>
      <c r="H129" s="285">
        <v>4</v>
      </c>
      <c r="I129" s="286"/>
      <c r="J129" s="287">
        <f>ROUND(I129*H129,2)</f>
        <v>0</v>
      </c>
      <c r="K129" s="283" t="s">
        <v>19</v>
      </c>
      <c r="L129" s="288"/>
      <c r="M129" s="289" t="s">
        <v>19</v>
      </c>
      <c r="N129" s="290" t="s">
        <v>43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298</v>
      </c>
      <c r="AT129" s="227" t="s">
        <v>412</v>
      </c>
      <c r="AU129" s="227" t="s">
        <v>81</v>
      </c>
      <c r="AY129" s="20" t="s">
        <v>215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223</v>
      </c>
      <c r="BM129" s="227" t="s">
        <v>350</v>
      </c>
    </row>
    <row r="130" s="2" customFormat="1" ht="16.5" customHeight="1">
      <c r="A130" s="41"/>
      <c r="B130" s="42"/>
      <c r="C130" s="281" t="s">
        <v>322</v>
      </c>
      <c r="D130" s="281" t="s">
        <v>412</v>
      </c>
      <c r="E130" s="282" t="s">
        <v>1097</v>
      </c>
      <c r="F130" s="283" t="s">
        <v>1098</v>
      </c>
      <c r="G130" s="284" t="s">
        <v>692</v>
      </c>
      <c r="H130" s="285">
        <v>4</v>
      </c>
      <c r="I130" s="286"/>
      <c r="J130" s="287">
        <f>ROUND(I130*H130,2)</f>
        <v>0</v>
      </c>
      <c r="K130" s="283" t="s">
        <v>19</v>
      </c>
      <c r="L130" s="288"/>
      <c r="M130" s="289" t="s">
        <v>19</v>
      </c>
      <c r="N130" s="290" t="s">
        <v>43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298</v>
      </c>
      <c r="AT130" s="227" t="s">
        <v>412</v>
      </c>
      <c r="AU130" s="227" t="s">
        <v>81</v>
      </c>
      <c r="AY130" s="20" t="s">
        <v>215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223</v>
      </c>
      <c r="BM130" s="227" t="s">
        <v>354</v>
      </c>
    </row>
    <row r="131" s="12" customFormat="1" ht="22.8" customHeight="1">
      <c r="A131" s="12"/>
      <c r="B131" s="200"/>
      <c r="C131" s="201"/>
      <c r="D131" s="202" t="s">
        <v>71</v>
      </c>
      <c r="E131" s="214" t="s">
        <v>1752</v>
      </c>
      <c r="F131" s="214" t="s">
        <v>1753</v>
      </c>
      <c r="G131" s="201"/>
      <c r="H131" s="201"/>
      <c r="I131" s="204"/>
      <c r="J131" s="215">
        <f>BK131</f>
        <v>0</v>
      </c>
      <c r="K131" s="201"/>
      <c r="L131" s="206"/>
      <c r="M131" s="207"/>
      <c r="N131" s="208"/>
      <c r="O131" s="208"/>
      <c r="P131" s="209">
        <f>SUM(P132:P153)</f>
        <v>0</v>
      </c>
      <c r="Q131" s="208"/>
      <c r="R131" s="209">
        <f>SUM(R132:R153)</f>
        <v>0</v>
      </c>
      <c r="S131" s="208"/>
      <c r="T131" s="210">
        <f>SUM(T132:T153)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79</v>
      </c>
      <c r="AT131" s="212" t="s">
        <v>71</v>
      </c>
      <c r="AU131" s="212" t="s">
        <v>79</v>
      </c>
      <c r="AY131" s="211" t="s">
        <v>215</v>
      </c>
      <c r="BK131" s="213">
        <f>SUM(BK132:BK153)</f>
        <v>0</v>
      </c>
    </row>
    <row r="132" s="2" customFormat="1" ht="33" customHeight="1">
      <c r="A132" s="41"/>
      <c r="B132" s="42"/>
      <c r="C132" s="281" t="s">
        <v>360</v>
      </c>
      <c r="D132" s="281" t="s">
        <v>412</v>
      </c>
      <c r="E132" s="282" t="s">
        <v>1754</v>
      </c>
      <c r="F132" s="283" t="s">
        <v>1755</v>
      </c>
      <c r="G132" s="284" t="s">
        <v>692</v>
      </c>
      <c r="H132" s="285">
        <v>1</v>
      </c>
      <c r="I132" s="286"/>
      <c r="J132" s="287">
        <f>ROUND(I132*H132,2)</f>
        <v>0</v>
      </c>
      <c r="K132" s="283" t="s">
        <v>19</v>
      </c>
      <c r="L132" s="288"/>
      <c r="M132" s="289" t="s">
        <v>19</v>
      </c>
      <c r="N132" s="290" t="s">
        <v>43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298</v>
      </c>
      <c r="AT132" s="227" t="s">
        <v>412</v>
      </c>
      <c r="AU132" s="227" t="s">
        <v>81</v>
      </c>
      <c r="AY132" s="20" t="s">
        <v>215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223</v>
      </c>
      <c r="BM132" s="227" t="s">
        <v>487</v>
      </c>
    </row>
    <row r="133" s="2" customFormat="1" ht="24.15" customHeight="1">
      <c r="A133" s="41"/>
      <c r="B133" s="42"/>
      <c r="C133" s="281" t="s">
        <v>368</v>
      </c>
      <c r="D133" s="281" t="s">
        <v>412</v>
      </c>
      <c r="E133" s="282" t="s">
        <v>1756</v>
      </c>
      <c r="F133" s="283" t="s">
        <v>1757</v>
      </c>
      <c r="G133" s="284" t="s">
        <v>692</v>
      </c>
      <c r="H133" s="285">
        <v>1</v>
      </c>
      <c r="I133" s="286"/>
      <c r="J133" s="287">
        <f>ROUND(I133*H133,2)</f>
        <v>0</v>
      </c>
      <c r="K133" s="283" t="s">
        <v>19</v>
      </c>
      <c r="L133" s="288"/>
      <c r="M133" s="289" t="s">
        <v>19</v>
      </c>
      <c r="N133" s="290" t="s">
        <v>43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298</v>
      </c>
      <c r="AT133" s="227" t="s">
        <v>412</v>
      </c>
      <c r="AU133" s="227" t="s">
        <v>81</v>
      </c>
      <c r="AY133" s="20" t="s">
        <v>215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223</v>
      </c>
      <c r="BM133" s="227" t="s">
        <v>498</v>
      </c>
    </row>
    <row r="134" s="2" customFormat="1" ht="16.5" customHeight="1">
      <c r="A134" s="41"/>
      <c r="B134" s="42"/>
      <c r="C134" s="281" t="s">
        <v>376</v>
      </c>
      <c r="D134" s="281" t="s">
        <v>412</v>
      </c>
      <c r="E134" s="282" t="s">
        <v>1758</v>
      </c>
      <c r="F134" s="283" t="s">
        <v>1759</v>
      </c>
      <c r="G134" s="284" t="s">
        <v>692</v>
      </c>
      <c r="H134" s="285">
        <v>1</v>
      </c>
      <c r="I134" s="286"/>
      <c r="J134" s="287">
        <f>ROUND(I134*H134,2)</f>
        <v>0</v>
      </c>
      <c r="K134" s="283" t="s">
        <v>19</v>
      </c>
      <c r="L134" s="288"/>
      <c r="M134" s="289" t="s">
        <v>19</v>
      </c>
      <c r="N134" s="290" t="s">
        <v>43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298</v>
      </c>
      <c r="AT134" s="227" t="s">
        <v>412</v>
      </c>
      <c r="AU134" s="227" t="s">
        <v>81</v>
      </c>
      <c r="AY134" s="20" t="s">
        <v>215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223</v>
      </c>
      <c r="BM134" s="227" t="s">
        <v>379</v>
      </c>
    </row>
    <row r="135" s="2" customFormat="1" ht="16.5" customHeight="1">
      <c r="A135" s="41"/>
      <c r="B135" s="42"/>
      <c r="C135" s="281" t="s">
        <v>7</v>
      </c>
      <c r="D135" s="281" t="s">
        <v>412</v>
      </c>
      <c r="E135" s="282" t="s">
        <v>1760</v>
      </c>
      <c r="F135" s="283" t="s">
        <v>1761</v>
      </c>
      <c r="G135" s="284" t="s">
        <v>692</v>
      </c>
      <c r="H135" s="285">
        <v>1</v>
      </c>
      <c r="I135" s="286"/>
      <c r="J135" s="287">
        <f>ROUND(I135*H135,2)</f>
        <v>0</v>
      </c>
      <c r="K135" s="283" t="s">
        <v>19</v>
      </c>
      <c r="L135" s="288"/>
      <c r="M135" s="289" t="s">
        <v>19</v>
      </c>
      <c r="N135" s="290" t="s">
        <v>43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298</v>
      </c>
      <c r="AT135" s="227" t="s">
        <v>412</v>
      </c>
      <c r="AU135" s="227" t="s">
        <v>81</v>
      </c>
      <c r="AY135" s="20" t="s">
        <v>215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223</v>
      </c>
      <c r="BM135" s="227" t="s">
        <v>525</v>
      </c>
    </row>
    <row r="136" s="2" customFormat="1" ht="16.5" customHeight="1">
      <c r="A136" s="41"/>
      <c r="B136" s="42"/>
      <c r="C136" s="281" t="s">
        <v>596</v>
      </c>
      <c r="D136" s="281" t="s">
        <v>412</v>
      </c>
      <c r="E136" s="282" t="s">
        <v>1762</v>
      </c>
      <c r="F136" s="283" t="s">
        <v>1763</v>
      </c>
      <c r="G136" s="284" t="s">
        <v>692</v>
      </c>
      <c r="H136" s="285">
        <v>1</v>
      </c>
      <c r="I136" s="286"/>
      <c r="J136" s="287">
        <f>ROUND(I136*H136,2)</f>
        <v>0</v>
      </c>
      <c r="K136" s="283" t="s">
        <v>19</v>
      </c>
      <c r="L136" s="288"/>
      <c r="M136" s="289" t="s">
        <v>19</v>
      </c>
      <c r="N136" s="290" t="s">
        <v>43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298</v>
      </c>
      <c r="AT136" s="227" t="s">
        <v>412</v>
      </c>
      <c r="AU136" s="227" t="s">
        <v>81</v>
      </c>
      <c r="AY136" s="20" t="s">
        <v>215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223</v>
      </c>
      <c r="BM136" s="227" t="s">
        <v>531</v>
      </c>
    </row>
    <row r="137" s="2" customFormat="1" ht="16.5" customHeight="1">
      <c r="A137" s="41"/>
      <c r="B137" s="42"/>
      <c r="C137" s="281" t="s">
        <v>442</v>
      </c>
      <c r="D137" s="281" t="s">
        <v>412</v>
      </c>
      <c r="E137" s="282" t="s">
        <v>1764</v>
      </c>
      <c r="F137" s="283" t="s">
        <v>1765</v>
      </c>
      <c r="G137" s="284" t="s">
        <v>692</v>
      </c>
      <c r="H137" s="285">
        <v>2</v>
      </c>
      <c r="I137" s="286"/>
      <c r="J137" s="287">
        <f>ROUND(I137*H137,2)</f>
        <v>0</v>
      </c>
      <c r="K137" s="283" t="s">
        <v>19</v>
      </c>
      <c r="L137" s="288"/>
      <c r="M137" s="289" t="s">
        <v>19</v>
      </c>
      <c r="N137" s="290" t="s">
        <v>43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298</v>
      </c>
      <c r="AT137" s="227" t="s">
        <v>412</v>
      </c>
      <c r="AU137" s="227" t="s">
        <v>81</v>
      </c>
      <c r="AY137" s="20" t="s">
        <v>215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223</v>
      </c>
      <c r="BM137" s="227" t="s">
        <v>443</v>
      </c>
    </row>
    <row r="138" s="2" customFormat="1" ht="16.5" customHeight="1">
      <c r="A138" s="41"/>
      <c r="B138" s="42"/>
      <c r="C138" s="281" t="s">
        <v>449</v>
      </c>
      <c r="D138" s="281" t="s">
        <v>412</v>
      </c>
      <c r="E138" s="282" t="s">
        <v>1766</v>
      </c>
      <c r="F138" s="283" t="s">
        <v>1767</v>
      </c>
      <c r="G138" s="284" t="s">
        <v>692</v>
      </c>
      <c r="H138" s="285">
        <v>11</v>
      </c>
      <c r="I138" s="286"/>
      <c r="J138" s="287">
        <f>ROUND(I138*H138,2)</f>
        <v>0</v>
      </c>
      <c r="K138" s="283" t="s">
        <v>19</v>
      </c>
      <c r="L138" s="288"/>
      <c r="M138" s="289" t="s">
        <v>19</v>
      </c>
      <c r="N138" s="290" t="s">
        <v>43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298</v>
      </c>
      <c r="AT138" s="227" t="s">
        <v>412</v>
      </c>
      <c r="AU138" s="227" t="s">
        <v>81</v>
      </c>
      <c r="AY138" s="20" t="s">
        <v>215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223</v>
      </c>
      <c r="BM138" s="227" t="s">
        <v>452</v>
      </c>
    </row>
    <row r="139" s="2" customFormat="1" ht="16.5" customHeight="1">
      <c r="A139" s="41"/>
      <c r="B139" s="42"/>
      <c r="C139" s="281" t="s">
        <v>454</v>
      </c>
      <c r="D139" s="281" t="s">
        <v>412</v>
      </c>
      <c r="E139" s="282" t="s">
        <v>1768</v>
      </c>
      <c r="F139" s="283" t="s">
        <v>1769</v>
      </c>
      <c r="G139" s="284" t="s">
        <v>692</v>
      </c>
      <c r="H139" s="285">
        <v>1</v>
      </c>
      <c r="I139" s="286"/>
      <c r="J139" s="287">
        <f>ROUND(I139*H139,2)</f>
        <v>0</v>
      </c>
      <c r="K139" s="283" t="s">
        <v>19</v>
      </c>
      <c r="L139" s="288"/>
      <c r="M139" s="289" t="s">
        <v>19</v>
      </c>
      <c r="N139" s="290" t="s">
        <v>43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298</v>
      </c>
      <c r="AT139" s="227" t="s">
        <v>412</v>
      </c>
      <c r="AU139" s="227" t="s">
        <v>81</v>
      </c>
      <c r="AY139" s="20" t="s">
        <v>215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223</v>
      </c>
      <c r="BM139" s="227" t="s">
        <v>457</v>
      </c>
    </row>
    <row r="140" s="2" customFormat="1" ht="16.5" customHeight="1">
      <c r="A140" s="41"/>
      <c r="B140" s="42"/>
      <c r="C140" s="281" t="s">
        <v>459</v>
      </c>
      <c r="D140" s="281" t="s">
        <v>412</v>
      </c>
      <c r="E140" s="282" t="s">
        <v>1770</v>
      </c>
      <c r="F140" s="283" t="s">
        <v>1771</v>
      </c>
      <c r="G140" s="284" t="s">
        <v>692</v>
      </c>
      <c r="H140" s="285">
        <v>1</v>
      </c>
      <c r="I140" s="286"/>
      <c r="J140" s="287">
        <f>ROUND(I140*H140,2)</f>
        <v>0</v>
      </c>
      <c r="K140" s="283" t="s">
        <v>19</v>
      </c>
      <c r="L140" s="288"/>
      <c r="M140" s="289" t="s">
        <v>19</v>
      </c>
      <c r="N140" s="290" t="s">
        <v>43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298</v>
      </c>
      <c r="AT140" s="227" t="s">
        <v>412</v>
      </c>
      <c r="AU140" s="227" t="s">
        <v>81</v>
      </c>
      <c r="AY140" s="20" t="s">
        <v>215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223</v>
      </c>
      <c r="BM140" s="227" t="s">
        <v>462</v>
      </c>
    </row>
    <row r="141" s="2" customFormat="1" ht="16.5" customHeight="1">
      <c r="A141" s="41"/>
      <c r="B141" s="42"/>
      <c r="C141" s="281" t="s">
        <v>465</v>
      </c>
      <c r="D141" s="281" t="s">
        <v>412</v>
      </c>
      <c r="E141" s="282" t="s">
        <v>1772</v>
      </c>
      <c r="F141" s="283" t="s">
        <v>1773</v>
      </c>
      <c r="G141" s="284" t="s">
        <v>692</v>
      </c>
      <c r="H141" s="285">
        <v>1</v>
      </c>
      <c r="I141" s="286"/>
      <c r="J141" s="287">
        <f>ROUND(I141*H141,2)</f>
        <v>0</v>
      </c>
      <c r="K141" s="283" t="s">
        <v>19</v>
      </c>
      <c r="L141" s="288"/>
      <c r="M141" s="289" t="s">
        <v>19</v>
      </c>
      <c r="N141" s="290" t="s">
        <v>43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298</v>
      </c>
      <c r="AT141" s="227" t="s">
        <v>412</v>
      </c>
      <c r="AU141" s="227" t="s">
        <v>81</v>
      </c>
      <c r="AY141" s="20" t="s">
        <v>215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223</v>
      </c>
      <c r="BM141" s="227" t="s">
        <v>466</v>
      </c>
    </row>
    <row r="142" s="2" customFormat="1" ht="16.5" customHeight="1">
      <c r="A142" s="41"/>
      <c r="B142" s="42"/>
      <c r="C142" s="281" t="s">
        <v>340</v>
      </c>
      <c r="D142" s="281" t="s">
        <v>412</v>
      </c>
      <c r="E142" s="282" t="s">
        <v>1774</v>
      </c>
      <c r="F142" s="283" t="s">
        <v>1775</v>
      </c>
      <c r="G142" s="284" t="s">
        <v>692</v>
      </c>
      <c r="H142" s="285">
        <v>1</v>
      </c>
      <c r="I142" s="286"/>
      <c r="J142" s="287">
        <f>ROUND(I142*H142,2)</f>
        <v>0</v>
      </c>
      <c r="K142" s="283" t="s">
        <v>19</v>
      </c>
      <c r="L142" s="288"/>
      <c r="M142" s="289" t="s">
        <v>19</v>
      </c>
      <c r="N142" s="290" t="s">
        <v>43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298</v>
      </c>
      <c r="AT142" s="227" t="s">
        <v>412</v>
      </c>
      <c r="AU142" s="227" t="s">
        <v>81</v>
      </c>
      <c r="AY142" s="20" t="s">
        <v>215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223</v>
      </c>
      <c r="BM142" s="227" t="s">
        <v>746</v>
      </c>
    </row>
    <row r="143" s="2" customFormat="1" ht="16.5" customHeight="1">
      <c r="A143" s="41"/>
      <c r="B143" s="42"/>
      <c r="C143" s="281" t="s">
        <v>947</v>
      </c>
      <c r="D143" s="281" t="s">
        <v>412</v>
      </c>
      <c r="E143" s="282" t="s">
        <v>1776</v>
      </c>
      <c r="F143" s="283" t="s">
        <v>1777</v>
      </c>
      <c r="G143" s="284" t="s">
        <v>692</v>
      </c>
      <c r="H143" s="285">
        <v>1</v>
      </c>
      <c r="I143" s="286"/>
      <c r="J143" s="287">
        <f>ROUND(I143*H143,2)</f>
        <v>0</v>
      </c>
      <c r="K143" s="283" t="s">
        <v>19</v>
      </c>
      <c r="L143" s="288"/>
      <c r="M143" s="289" t="s">
        <v>19</v>
      </c>
      <c r="N143" s="290" t="s">
        <v>43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298</v>
      </c>
      <c r="AT143" s="227" t="s">
        <v>412</v>
      </c>
      <c r="AU143" s="227" t="s">
        <v>81</v>
      </c>
      <c r="AY143" s="20" t="s">
        <v>215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223</v>
      </c>
      <c r="BM143" s="227" t="s">
        <v>948</v>
      </c>
    </row>
    <row r="144" s="2" customFormat="1" ht="16.5" customHeight="1">
      <c r="A144" s="41"/>
      <c r="B144" s="42"/>
      <c r="C144" s="281" t="s">
        <v>345</v>
      </c>
      <c r="D144" s="281" t="s">
        <v>412</v>
      </c>
      <c r="E144" s="282" t="s">
        <v>1778</v>
      </c>
      <c r="F144" s="283" t="s">
        <v>1779</v>
      </c>
      <c r="G144" s="284" t="s">
        <v>692</v>
      </c>
      <c r="H144" s="285">
        <v>1</v>
      </c>
      <c r="I144" s="286"/>
      <c r="J144" s="287">
        <f>ROUND(I144*H144,2)</f>
        <v>0</v>
      </c>
      <c r="K144" s="283" t="s">
        <v>19</v>
      </c>
      <c r="L144" s="288"/>
      <c r="M144" s="289" t="s">
        <v>19</v>
      </c>
      <c r="N144" s="290" t="s">
        <v>43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298</v>
      </c>
      <c r="AT144" s="227" t="s">
        <v>412</v>
      </c>
      <c r="AU144" s="227" t="s">
        <v>81</v>
      </c>
      <c r="AY144" s="20" t="s">
        <v>215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223</v>
      </c>
      <c r="BM144" s="227" t="s">
        <v>949</v>
      </c>
    </row>
    <row r="145" s="2" customFormat="1" ht="16.5" customHeight="1">
      <c r="A145" s="41"/>
      <c r="B145" s="42"/>
      <c r="C145" s="281" t="s">
        <v>951</v>
      </c>
      <c r="D145" s="281" t="s">
        <v>412</v>
      </c>
      <c r="E145" s="282" t="s">
        <v>1780</v>
      </c>
      <c r="F145" s="283" t="s">
        <v>1781</v>
      </c>
      <c r="G145" s="284" t="s">
        <v>692</v>
      </c>
      <c r="H145" s="285">
        <v>1</v>
      </c>
      <c r="I145" s="286"/>
      <c r="J145" s="287">
        <f>ROUND(I145*H145,2)</f>
        <v>0</v>
      </c>
      <c r="K145" s="283" t="s">
        <v>19</v>
      </c>
      <c r="L145" s="288"/>
      <c r="M145" s="289" t="s">
        <v>19</v>
      </c>
      <c r="N145" s="290" t="s">
        <v>43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298</v>
      </c>
      <c r="AT145" s="227" t="s">
        <v>412</v>
      </c>
      <c r="AU145" s="227" t="s">
        <v>81</v>
      </c>
      <c r="AY145" s="20" t="s">
        <v>215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223</v>
      </c>
      <c r="BM145" s="227" t="s">
        <v>952</v>
      </c>
    </row>
    <row r="146" s="2" customFormat="1" ht="16.5" customHeight="1">
      <c r="A146" s="41"/>
      <c r="B146" s="42"/>
      <c r="C146" s="281" t="s">
        <v>350</v>
      </c>
      <c r="D146" s="281" t="s">
        <v>412</v>
      </c>
      <c r="E146" s="282" t="s">
        <v>1782</v>
      </c>
      <c r="F146" s="283" t="s">
        <v>1783</v>
      </c>
      <c r="G146" s="284" t="s">
        <v>692</v>
      </c>
      <c r="H146" s="285">
        <v>1</v>
      </c>
      <c r="I146" s="286"/>
      <c r="J146" s="287">
        <f>ROUND(I146*H146,2)</f>
        <v>0</v>
      </c>
      <c r="K146" s="283" t="s">
        <v>19</v>
      </c>
      <c r="L146" s="288"/>
      <c r="M146" s="289" t="s">
        <v>19</v>
      </c>
      <c r="N146" s="290" t="s">
        <v>43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298</v>
      </c>
      <c r="AT146" s="227" t="s">
        <v>412</v>
      </c>
      <c r="AU146" s="227" t="s">
        <v>81</v>
      </c>
      <c r="AY146" s="20" t="s">
        <v>215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223</v>
      </c>
      <c r="BM146" s="227" t="s">
        <v>955</v>
      </c>
    </row>
    <row r="147" s="2" customFormat="1" ht="16.5" customHeight="1">
      <c r="A147" s="41"/>
      <c r="B147" s="42"/>
      <c r="C147" s="281" t="s">
        <v>470</v>
      </c>
      <c r="D147" s="281" t="s">
        <v>412</v>
      </c>
      <c r="E147" s="282" t="s">
        <v>1784</v>
      </c>
      <c r="F147" s="283" t="s">
        <v>1785</v>
      </c>
      <c r="G147" s="284" t="s">
        <v>692</v>
      </c>
      <c r="H147" s="285">
        <v>1</v>
      </c>
      <c r="I147" s="286"/>
      <c r="J147" s="287">
        <f>ROUND(I147*H147,2)</f>
        <v>0</v>
      </c>
      <c r="K147" s="283" t="s">
        <v>19</v>
      </c>
      <c r="L147" s="288"/>
      <c r="M147" s="289" t="s">
        <v>19</v>
      </c>
      <c r="N147" s="290" t="s">
        <v>43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298</v>
      </c>
      <c r="AT147" s="227" t="s">
        <v>412</v>
      </c>
      <c r="AU147" s="227" t="s">
        <v>81</v>
      </c>
      <c r="AY147" s="20" t="s">
        <v>215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223</v>
      </c>
      <c r="BM147" s="227" t="s">
        <v>471</v>
      </c>
    </row>
    <row r="148" s="2" customFormat="1" ht="21.75" customHeight="1">
      <c r="A148" s="41"/>
      <c r="B148" s="42"/>
      <c r="C148" s="281" t="s">
        <v>354</v>
      </c>
      <c r="D148" s="281" t="s">
        <v>412</v>
      </c>
      <c r="E148" s="282" t="s">
        <v>1786</v>
      </c>
      <c r="F148" s="283" t="s">
        <v>1787</v>
      </c>
      <c r="G148" s="284" t="s">
        <v>692</v>
      </c>
      <c r="H148" s="285">
        <v>1</v>
      </c>
      <c r="I148" s="286"/>
      <c r="J148" s="287">
        <f>ROUND(I148*H148,2)</f>
        <v>0</v>
      </c>
      <c r="K148" s="283" t="s">
        <v>19</v>
      </c>
      <c r="L148" s="288"/>
      <c r="M148" s="289" t="s">
        <v>19</v>
      </c>
      <c r="N148" s="290" t="s">
        <v>43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298</v>
      </c>
      <c r="AT148" s="227" t="s">
        <v>412</v>
      </c>
      <c r="AU148" s="227" t="s">
        <v>81</v>
      </c>
      <c r="AY148" s="20" t="s">
        <v>215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223</v>
      </c>
      <c r="BM148" s="227" t="s">
        <v>478</v>
      </c>
    </row>
    <row r="149" s="2" customFormat="1" ht="16.5" customHeight="1">
      <c r="A149" s="41"/>
      <c r="B149" s="42"/>
      <c r="C149" s="281" t="s">
        <v>481</v>
      </c>
      <c r="D149" s="281" t="s">
        <v>412</v>
      </c>
      <c r="E149" s="282" t="s">
        <v>1788</v>
      </c>
      <c r="F149" s="283" t="s">
        <v>1789</v>
      </c>
      <c r="G149" s="284" t="s">
        <v>692</v>
      </c>
      <c r="H149" s="285">
        <v>1</v>
      </c>
      <c r="I149" s="286"/>
      <c r="J149" s="287">
        <f>ROUND(I149*H149,2)</f>
        <v>0</v>
      </c>
      <c r="K149" s="283" t="s">
        <v>19</v>
      </c>
      <c r="L149" s="288"/>
      <c r="M149" s="289" t="s">
        <v>19</v>
      </c>
      <c r="N149" s="290" t="s">
        <v>43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298</v>
      </c>
      <c r="AT149" s="227" t="s">
        <v>412</v>
      </c>
      <c r="AU149" s="227" t="s">
        <v>81</v>
      </c>
      <c r="AY149" s="20" t="s">
        <v>215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223</v>
      </c>
      <c r="BM149" s="227" t="s">
        <v>484</v>
      </c>
    </row>
    <row r="150" s="2" customFormat="1" ht="16.5" customHeight="1">
      <c r="A150" s="41"/>
      <c r="B150" s="42"/>
      <c r="C150" s="281" t="s">
        <v>487</v>
      </c>
      <c r="D150" s="281" t="s">
        <v>412</v>
      </c>
      <c r="E150" s="282" t="s">
        <v>1790</v>
      </c>
      <c r="F150" s="283" t="s">
        <v>1791</v>
      </c>
      <c r="G150" s="284" t="s">
        <v>692</v>
      </c>
      <c r="H150" s="285">
        <v>1</v>
      </c>
      <c r="I150" s="286"/>
      <c r="J150" s="287">
        <f>ROUND(I150*H150,2)</f>
        <v>0</v>
      </c>
      <c r="K150" s="283" t="s">
        <v>19</v>
      </c>
      <c r="L150" s="288"/>
      <c r="M150" s="289" t="s">
        <v>19</v>
      </c>
      <c r="N150" s="290" t="s">
        <v>43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298</v>
      </c>
      <c r="AT150" s="227" t="s">
        <v>412</v>
      </c>
      <c r="AU150" s="227" t="s">
        <v>81</v>
      </c>
      <c r="AY150" s="20" t="s">
        <v>215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223</v>
      </c>
      <c r="BM150" s="227" t="s">
        <v>490</v>
      </c>
    </row>
    <row r="151" s="2" customFormat="1" ht="16.5" customHeight="1">
      <c r="A151" s="41"/>
      <c r="B151" s="42"/>
      <c r="C151" s="281" t="s">
        <v>493</v>
      </c>
      <c r="D151" s="281" t="s">
        <v>412</v>
      </c>
      <c r="E151" s="282" t="s">
        <v>1792</v>
      </c>
      <c r="F151" s="283" t="s">
        <v>1793</v>
      </c>
      <c r="G151" s="284" t="s">
        <v>692</v>
      </c>
      <c r="H151" s="285">
        <v>2</v>
      </c>
      <c r="I151" s="286"/>
      <c r="J151" s="287">
        <f>ROUND(I151*H151,2)</f>
        <v>0</v>
      </c>
      <c r="K151" s="283" t="s">
        <v>19</v>
      </c>
      <c r="L151" s="288"/>
      <c r="M151" s="289" t="s">
        <v>19</v>
      </c>
      <c r="N151" s="290" t="s">
        <v>43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298</v>
      </c>
      <c r="AT151" s="227" t="s">
        <v>412</v>
      </c>
      <c r="AU151" s="227" t="s">
        <v>81</v>
      </c>
      <c r="AY151" s="20" t="s">
        <v>215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223</v>
      </c>
      <c r="BM151" s="227" t="s">
        <v>496</v>
      </c>
    </row>
    <row r="152" s="2" customFormat="1" ht="16.5" customHeight="1">
      <c r="A152" s="41"/>
      <c r="B152" s="42"/>
      <c r="C152" s="281" t="s">
        <v>498</v>
      </c>
      <c r="D152" s="281" t="s">
        <v>412</v>
      </c>
      <c r="E152" s="282" t="s">
        <v>1794</v>
      </c>
      <c r="F152" s="283" t="s">
        <v>1795</v>
      </c>
      <c r="G152" s="284" t="s">
        <v>692</v>
      </c>
      <c r="H152" s="285">
        <v>2</v>
      </c>
      <c r="I152" s="286"/>
      <c r="J152" s="287">
        <f>ROUND(I152*H152,2)</f>
        <v>0</v>
      </c>
      <c r="K152" s="283" t="s">
        <v>19</v>
      </c>
      <c r="L152" s="288"/>
      <c r="M152" s="289" t="s">
        <v>19</v>
      </c>
      <c r="N152" s="290" t="s">
        <v>43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298</v>
      </c>
      <c r="AT152" s="227" t="s">
        <v>412</v>
      </c>
      <c r="AU152" s="227" t="s">
        <v>81</v>
      </c>
      <c r="AY152" s="20" t="s">
        <v>215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223</v>
      </c>
      <c r="BM152" s="227" t="s">
        <v>501</v>
      </c>
    </row>
    <row r="153" s="2" customFormat="1" ht="16.5" customHeight="1">
      <c r="A153" s="41"/>
      <c r="B153" s="42"/>
      <c r="C153" s="281" t="s">
        <v>504</v>
      </c>
      <c r="D153" s="281" t="s">
        <v>412</v>
      </c>
      <c r="E153" s="282" t="s">
        <v>1796</v>
      </c>
      <c r="F153" s="283" t="s">
        <v>1797</v>
      </c>
      <c r="G153" s="284" t="s">
        <v>692</v>
      </c>
      <c r="H153" s="285">
        <v>1</v>
      </c>
      <c r="I153" s="286"/>
      <c r="J153" s="287">
        <f>ROUND(I153*H153,2)</f>
        <v>0</v>
      </c>
      <c r="K153" s="283" t="s">
        <v>19</v>
      </c>
      <c r="L153" s="288"/>
      <c r="M153" s="289" t="s">
        <v>19</v>
      </c>
      <c r="N153" s="290" t="s">
        <v>43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298</v>
      </c>
      <c r="AT153" s="227" t="s">
        <v>412</v>
      </c>
      <c r="AU153" s="227" t="s">
        <v>81</v>
      </c>
      <c r="AY153" s="20" t="s">
        <v>215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223</v>
      </c>
      <c r="BM153" s="227" t="s">
        <v>507</v>
      </c>
    </row>
    <row r="154" s="12" customFormat="1" ht="22.8" customHeight="1">
      <c r="A154" s="12"/>
      <c r="B154" s="200"/>
      <c r="C154" s="201"/>
      <c r="D154" s="202" t="s">
        <v>71</v>
      </c>
      <c r="E154" s="214" t="s">
        <v>1047</v>
      </c>
      <c r="F154" s="214" t="s">
        <v>1048</v>
      </c>
      <c r="G154" s="201"/>
      <c r="H154" s="201"/>
      <c r="I154" s="204"/>
      <c r="J154" s="215">
        <f>BK154</f>
        <v>0</v>
      </c>
      <c r="K154" s="201"/>
      <c r="L154" s="206"/>
      <c r="M154" s="207"/>
      <c r="N154" s="208"/>
      <c r="O154" s="208"/>
      <c r="P154" s="209">
        <f>SUM(P155:P158)</f>
        <v>0</v>
      </c>
      <c r="Q154" s="208"/>
      <c r="R154" s="209">
        <f>SUM(R155:R158)</f>
        <v>0</v>
      </c>
      <c r="S154" s="208"/>
      <c r="T154" s="210">
        <f>SUM(T155:T158)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1" t="s">
        <v>79</v>
      </c>
      <c r="AT154" s="212" t="s">
        <v>71</v>
      </c>
      <c r="AU154" s="212" t="s">
        <v>79</v>
      </c>
      <c r="AY154" s="211" t="s">
        <v>215</v>
      </c>
      <c r="BK154" s="213">
        <f>SUM(BK155:BK158)</f>
        <v>0</v>
      </c>
    </row>
    <row r="155" s="2" customFormat="1" ht="24.15" customHeight="1">
      <c r="A155" s="41"/>
      <c r="B155" s="42"/>
      <c r="C155" s="281" t="s">
        <v>379</v>
      </c>
      <c r="D155" s="281" t="s">
        <v>412</v>
      </c>
      <c r="E155" s="282" t="s">
        <v>1113</v>
      </c>
      <c r="F155" s="283" t="s">
        <v>1114</v>
      </c>
      <c r="G155" s="284" t="s">
        <v>259</v>
      </c>
      <c r="H155" s="285">
        <v>246</v>
      </c>
      <c r="I155" s="286"/>
      <c r="J155" s="287">
        <f>ROUND(I155*H155,2)</f>
        <v>0</v>
      </c>
      <c r="K155" s="283" t="s">
        <v>1115</v>
      </c>
      <c r="L155" s="288"/>
      <c r="M155" s="289" t="s">
        <v>19</v>
      </c>
      <c r="N155" s="290" t="s">
        <v>43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298</v>
      </c>
      <c r="AT155" s="227" t="s">
        <v>412</v>
      </c>
      <c r="AU155" s="227" t="s">
        <v>81</v>
      </c>
      <c r="AY155" s="20" t="s">
        <v>215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223</v>
      </c>
      <c r="BM155" s="227" t="s">
        <v>514</v>
      </c>
    </row>
    <row r="156" s="2" customFormat="1" ht="16.5" customHeight="1">
      <c r="A156" s="41"/>
      <c r="B156" s="42"/>
      <c r="C156" s="281" t="s">
        <v>519</v>
      </c>
      <c r="D156" s="281" t="s">
        <v>412</v>
      </c>
      <c r="E156" s="282" t="s">
        <v>1118</v>
      </c>
      <c r="F156" s="283" t="s">
        <v>1119</v>
      </c>
      <c r="G156" s="284" t="s">
        <v>259</v>
      </c>
      <c r="H156" s="285">
        <v>115</v>
      </c>
      <c r="I156" s="286"/>
      <c r="J156" s="287">
        <f>ROUND(I156*H156,2)</f>
        <v>0</v>
      </c>
      <c r="K156" s="283" t="s">
        <v>1115</v>
      </c>
      <c r="L156" s="288"/>
      <c r="M156" s="289" t="s">
        <v>19</v>
      </c>
      <c r="N156" s="290" t="s">
        <v>43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298</v>
      </c>
      <c r="AT156" s="227" t="s">
        <v>412</v>
      </c>
      <c r="AU156" s="227" t="s">
        <v>81</v>
      </c>
      <c r="AY156" s="20" t="s">
        <v>215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223</v>
      </c>
      <c r="BM156" s="227" t="s">
        <v>522</v>
      </c>
    </row>
    <row r="157" s="2" customFormat="1" ht="16.5" customHeight="1">
      <c r="A157" s="41"/>
      <c r="B157" s="42"/>
      <c r="C157" s="281" t="s">
        <v>525</v>
      </c>
      <c r="D157" s="281" t="s">
        <v>412</v>
      </c>
      <c r="E157" s="282" t="s">
        <v>1120</v>
      </c>
      <c r="F157" s="283" t="s">
        <v>1121</v>
      </c>
      <c r="G157" s="284" t="s">
        <v>692</v>
      </c>
      <c r="H157" s="285">
        <v>1</v>
      </c>
      <c r="I157" s="286"/>
      <c r="J157" s="287">
        <f>ROUND(I157*H157,2)</f>
        <v>0</v>
      </c>
      <c r="K157" s="283" t="s">
        <v>19</v>
      </c>
      <c r="L157" s="288"/>
      <c r="M157" s="289" t="s">
        <v>19</v>
      </c>
      <c r="N157" s="290" t="s">
        <v>43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298</v>
      </c>
      <c r="AT157" s="227" t="s">
        <v>412</v>
      </c>
      <c r="AU157" s="227" t="s">
        <v>81</v>
      </c>
      <c r="AY157" s="20" t="s">
        <v>215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223</v>
      </c>
      <c r="BM157" s="227" t="s">
        <v>526</v>
      </c>
    </row>
    <row r="158" s="2" customFormat="1" ht="24.15" customHeight="1">
      <c r="A158" s="41"/>
      <c r="B158" s="42"/>
      <c r="C158" s="281" t="s">
        <v>528</v>
      </c>
      <c r="D158" s="281" t="s">
        <v>412</v>
      </c>
      <c r="E158" s="282" t="s">
        <v>1122</v>
      </c>
      <c r="F158" s="283" t="s">
        <v>1798</v>
      </c>
      <c r="G158" s="284" t="s">
        <v>278</v>
      </c>
      <c r="H158" s="285">
        <v>0.16</v>
      </c>
      <c r="I158" s="286"/>
      <c r="J158" s="287">
        <f>ROUND(I158*H158,2)</f>
        <v>0</v>
      </c>
      <c r="K158" s="283" t="s">
        <v>19</v>
      </c>
      <c r="L158" s="288"/>
      <c r="M158" s="289" t="s">
        <v>19</v>
      </c>
      <c r="N158" s="290" t="s">
        <v>43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298</v>
      </c>
      <c r="AT158" s="227" t="s">
        <v>412</v>
      </c>
      <c r="AU158" s="227" t="s">
        <v>81</v>
      </c>
      <c r="AY158" s="20" t="s">
        <v>215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223</v>
      </c>
      <c r="BM158" s="227" t="s">
        <v>529</v>
      </c>
    </row>
    <row r="159" s="12" customFormat="1" ht="22.8" customHeight="1">
      <c r="A159" s="12"/>
      <c r="B159" s="200"/>
      <c r="C159" s="201"/>
      <c r="D159" s="202" t="s">
        <v>71</v>
      </c>
      <c r="E159" s="214" t="s">
        <v>1799</v>
      </c>
      <c r="F159" s="214" t="s">
        <v>1125</v>
      </c>
      <c r="G159" s="201"/>
      <c r="H159" s="201"/>
      <c r="I159" s="204"/>
      <c r="J159" s="215">
        <f>BK159</f>
        <v>0</v>
      </c>
      <c r="K159" s="201"/>
      <c r="L159" s="206"/>
      <c r="M159" s="207"/>
      <c r="N159" s="208"/>
      <c r="O159" s="208"/>
      <c r="P159" s="209">
        <f>P160</f>
        <v>0</v>
      </c>
      <c r="Q159" s="208"/>
      <c r="R159" s="209">
        <f>R160</f>
        <v>0</v>
      </c>
      <c r="S159" s="208"/>
      <c r="T159" s="210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1" t="s">
        <v>79</v>
      </c>
      <c r="AT159" s="212" t="s">
        <v>71</v>
      </c>
      <c r="AU159" s="212" t="s">
        <v>79</v>
      </c>
      <c r="AY159" s="211" t="s">
        <v>215</v>
      </c>
      <c r="BK159" s="213">
        <f>BK160</f>
        <v>0</v>
      </c>
    </row>
    <row r="160" s="2" customFormat="1" ht="76.35" customHeight="1">
      <c r="A160" s="41"/>
      <c r="B160" s="42"/>
      <c r="C160" s="281" t="s">
        <v>531</v>
      </c>
      <c r="D160" s="281" t="s">
        <v>412</v>
      </c>
      <c r="E160" s="282" t="s">
        <v>1800</v>
      </c>
      <c r="F160" s="283" t="s">
        <v>1127</v>
      </c>
      <c r="G160" s="284" t="s">
        <v>692</v>
      </c>
      <c r="H160" s="285">
        <v>1</v>
      </c>
      <c r="I160" s="286"/>
      <c r="J160" s="287">
        <f>ROUND(I160*H160,2)</f>
        <v>0</v>
      </c>
      <c r="K160" s="283" t="s">
        <v>19</v>
      </c>
      <c r="L160" s="288"/>
      <c r="M160" s="289" t="s">
        <v>19</v>
      </c>
      <c r="N160" s="290" t="s">
        <v>43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298</v>
      </c>
      <c r="AT160" s="227" t="s">
        <v>412</v>
      </c>
      <c r="AU160" s="227" t="s">
        <v>81</v>
      </c>
      <c r="AY160" s="20" t="s">
        <v>215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223</v>
      </c>
      <c r="BM160" s="227" t="s">
        <v>271</v>
      </c>
    </row>
    <row r="161" s="12" customFormat="1" ht="22.8" customHeight="1">
      <c r="A161" s="12"/>
      <c r="B161" s="200"/>
      <c r="C161" s="201"/>
      <c r="D161" s="202" t="s">
        <v>71</v>
      </c>
      <c r="E161" s="214" t="s">
        <v>1801</v>
      </c>
      <c r="F161" s="214" t="s">
        <v>1050</v>
      </c>
      <c r="G161" s="201"/>
      <c r="H161" s="201"/>
      <c r="I161" s="204"/>
      <c r="J161" s="215">
        <f>BK161</f>
        <v>0</v>
      </c>
      <c r="K161" s="201"/>
      <c r="L161" s="206"/>
      <c r="M161" s="207"/>
      <c r="N161" s="208"/>
      <c r="O161" s="208"/>
      <c r="P161" s="209">
        <f>SUM(P162:P167)</f>
        <v>0</v>
      </c>
      <c r="Q161" s="208"/>
      <c r="R161" s="209">
        <f>SUM(R162:R167)</f>
        <v>0</v>
      </c>
      <c r="S161" s="208"/>
      <c r="T161" s="210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1" t="s">
        <v>79</v>
      </c>
      <c r="AT161" s="212" t="s">
        <v>71</v>
      </c>
      <c r="AU161" s="212" t="s">
        <v>79</v>
      </c>
      <c r="AY161" s="211" t="s">
        <v>215</v>
      </c>
      <c r="BK161" s="213">
        <f>SUM(BK162:BK167)</f>
        <v>0</v>
      </c>
    </row>
    <row r="162" s="2" customFormat="1" ht="49.05" customHeight="1">
      <c r="A162" s="41"/>
      <c r="B162" s="42"/>
      <c r="C162" s="216" t="s">
        <v>532</v>
      </c>
      <c r="D162" s="216" t="s">
        <v>218</v>
      </c>
      <c r="E162" s="217" t="s">
        <v>1135</v>
      </c>
      <c r="F162" s="218" t="s">
        <v>1136</v>
      </c>
      <c r="G162" s="219" t="s">
        <v>259</v>
      </c>
      <c r="H162" s="220">
        <v>769</v>
      </c>
      <c r="I162" s="221"/>
      <c r="J162" s="222">
        <f>ROUND(I162*H162,2)</f>
        <v>0</v>
      </c>
      <c r="K162" s="218" t="s">
        <v>1115</v>
      </c>
      <c r="L162" s="47"/>
      <c r="M162" s="223" t="s">
        <v>19</v>
      </c>
      <c r="N162" s="224" t="s">
        <v>43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223</v>
      </c>
      <c r="AT162" s="227" t="s">
        <v>218</v>
      </c>
      <c r="AU162" s="227" t="s">
        <v>81</v>
      </c>
      <c r="AY162" s="20" t="s">
        <v>215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223</v>
      </c>
      <c r="BM162" s="227" t="s">
        <v>533</v>
      </c>
    </row>
    <row r="163" s="2" customFormat="1">
      <c r="A163" s="41"/>
      <c r="B163" s="42"/>
      <c r="C163" s="43"/>
      <c r="D163" s="229" t="s">
        <v>224</v>
      </c>
      <c r="E163" s="43"/>
      <c r="F163" s="230" t="s">
        <v>1137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224</v>
      </c>
      <c r="AU163" s="20" t="s">
        <v>81</v>
      </c>
    </row>
    <row r="164" s="2" customFormat="1" ht="44.25" customHeight="1">
      <c r="A164" s="41"/>
      <c r="B164" s="42"/>
      <c r="C164" s="216" t="s">
        <v>443</v>
      </c>
      <c r="D164" s="216" t="s">
        <v>218</v>
      </c>
      <c r="E164" s="217" t="s">
        <v>1802</v>
      </c>
      <c r="F164" s="218" t="s">
        <v>1803</v>
      </c>
      <c r="G164" s="219" t="s">
        <v>259</v>
      </c>
      <c r="H164" s="220">
        <v>42</v>
      </c>
      <c r="I164" s="221"/>
      <c r="J164" s="222">
        <f>ROUND(I164*H164,2)</f>
        <v>0</v>
      </c>
      <c r="K164" s="218" t="s">
        <v>1115</v>
      </c>
      <c r="L164" s="47"/>
      <c r="M164" s="223" t="s">
        <v>19</v>
      </c>
      <c r="N164" s="224" t="s">
        <v>43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223</v>
      </c>
      <c r="AT164" s="227" t="s">
        <v>218</v>
      </c>
      <c r="AU164" s="227" t="s">
        <v>81</v>
      </c>
      <c r="AY164" s="20" t="s">
        <v>215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223</v>
      </c>
      <c r="BM164" s="227" t="s">
        <v>536</v>
      </c>
    </row>
    <row r="165" s="2" customFormat="1">
      <c r="A165" s="41"/>
      <c r="B165" s="42"/>
      <c r="C165" s="43"/>
      <c r="D165" s="229" t="s">
        <v>224</v>
      </c>
      <c r="E165" s="43"/>
      <c r="F165" s="230" t="s">
        <v>1804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224</v>
      </c>
      <c r="AU165" s="20" t="s">
        <v>81</v>
      </c>
    </row>
    <row r="166" s="2" customFormat="1" ht="55.5" customHeight="1">
      <c r="A166" s="41"/>
      <c r="B166" s="42"/>
      <c r="C166" s="216" t="s">
        <v>540</v>
      </c>
      <c r="D166" s="216" t="s">
        <v>218</v>
      </c>
      <c r="E166" s="217" t="s">
        <v>1138</v>
      </c>
      <c r="F166" s="218" t="s">
        <v>1139</v>
      </c>
      <c r="G166" s="219" t="s">
        <v>259</v>
      </c>
      <c r="H166" s="220">
        <v>14</v>
      </c>
      <c r="I166" s="221"/>
      <c r="J166" s="222">
        <f>ROUND(I166*H166,2)</f>
        <v>0</v>
      </c>
      <c r="K166" s="218" t="s">
        <v>1115</v>
      </c>
      <c r="L166" s="47"/>
      <c r="M166" s="223" t="s">
        <v>19</v>
      </c>
      <c r="N166" s="224" t="s">
        <v>43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223</v>
      </c>
      <c r="AT166" s="227" t="s">
        <v>218</v>
      </c>
      <c r="AU166" s="227" t="s">
        <v>81</v>
      </c>
      <c r="AY166" s="20" t="s">
        <v>215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223</v>
      </c>
      <c r="BM166" s="227" t="s">
        <v>541</v>
      </c>
    </row>
    <row r="167" s="2" customFormat="1">
      <c r="A167" s="41"/>
      <c r="B167" s="42"/>
      <c r="C167" s="43"/>
      <c r="D167" s="229" t="s">
        <v>224</v>
      </c>
      <c r="E167" s="43"/>
      <c r="F167" s="230" t="s">
        <v>1140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224</v>
      </c>
      <c r="AU167" s="20" t="s">
        <v>81</v>
      </c>
    </row>
    <row r="168" s="12" customFormat="1" ht="22.8" customHeight="1">
      <c r="A168" s="12"/>
      <c r="B168" s="200"/>
      <c r="C168" s="201"/>
      <c r="D168" s="202" t="s">
        <v>71</v>
      </c>
      <c r="E168" s="214" t="s">
        <v>1805</v>
      </c>
      <c r="F168" s="214" t="s">
        <v>1142</v>
      </c>
      <c r="G168" s="201"/>
      <c r="H168" s="201"/>
      <c r="I168" s="204"/>
      <c r="J168" s="215">
        <f>BK168</f>
        <v>0</v>
      </c>
      <c r="K168" s="201"/>
      <c r="L168" s="206"/>
      <c r="M168" s="207"/>
      <c r="N168" s="208"/>
      <c r="O168" s="208"/>
      <c r="P168" s="209">
        <f>SUM(P169:P170)</f>
        <v>0</v>
      </c>
      <c r="Q168" s="208"/>
      <c r="R168" s="209">
        <f>SUM(R169:R170)</f>
        <v>0</v>
      </c>
      <c r="S168" s="208"/>
      <c r="T168" s="210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1" t="s">
        <v>79</v>
      </c>
      <c r="AT168" s="212" t="s">
        <v>71</v>
      </c>
      <c r="AU168" s="212" t="s">
        <v>79</v>
      </c>
      <c r="AY168" s="211" t="s">
        <v>215</v>
      </c>
      <c r="BK168" s="213">
        <f>SUM(BK169:BK170)</f>
        <v>0</v>
      </c>
    </row>
    <row r="169" s="2" customFormat="1" ht="37.8" customHeight="1">
      <c r="A169" s="41"/>
      <c r="B169" s="42"/>
      <c r="C169" s="216" t="s">
        <v>452</v>
      </c>
      <c r="D169" s="216" t="s">
        <v>218</v>
      </c>
      <c r="E169" s="217" t="s">
        <v>1149</v>
      </c>
      <c r="F169" s="218" t="s">
        <v>1150</v>
      </c>
      <c r="G169" s="219" t="s">
        <v>692</v>
      </c>
      <c r="H169" s="220">
        <v>31</v>
      </c>
      <c r="I169" s="221"/>
      <c r="J169" s="222">
        <f>ROUND(I169*H169,2)</f>
        <v>0</v>
      </c>
      <c r="K169" s="218" t="s">
        <v>1115</v>
      </c>
      <c r="L169" s="47"/>
      <c r="M169" s="223" t="s">
        <v>19</v>
      </c>
      <c r="N169" s="224" t="s">
        <v>43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223</v>
      </c>
      <c r="AT169" s="227" t="s">
        <v>218</v>
      </c>
      <c r="AU169" s="227" t="s">
        <v>81</v>
      </c>
      <c r="AY169" s="20" t="s">
        <v>215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223</v>
      </c>
      <c r="BM169" s="227" t="s">
        <v>542</v>
      </c>
    </row>
    <row r="170" s="2" customFormat="1">
      <c r="A170" s="41"/>
      <c r="B170" s="42"/>
      <c r="C170" s="43"/>
      <c r="D170" s="229" t="s">
        <v>224</v>
      </c>
      <c r="E170" s="43"/>
      <c r="F170" s="230" t="s">
        <v>1151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224</v>
      </c>
      <c r="AU170" s="20" t="s">
        <v>81</v>
      </c>
    </row>
    <row r="171" s="12" customFormat="1" ht="22.8" customHeight="1">
      <c r="A171" s="12"/>
      <c r="B171" s="200"/>
      <c r="C171" s="201"/>
      <c r="D171" s="202" t="s">
        <v>71</v>
      </c>
      <c r="E171" s="214" t="s">
        <v>1141</v>
      </c>
      <c r="F171" s="214" t="s">
        <v>1062</v>
      </c>
      <c r="G171" s="201"/>
      <c r="H171" s="201"/>
      <c r="I171" s="204"/>
      <c r="J171" s="215">
        <f>BK171</f>
        <v>0</v>
      </c>
      <c r="K171" s="201"/>
      <c r="L171" s="206"/>
      <c r="M171" s="207"/>
      <c r="N171" s="208"/>
      <c r="O171" s="208"/>
      <c r="P171" s="209">
        <f>SUM(P172:P175)</f>
        <v>0</v>
      </c>
      <c r="Q171" s="208"/>
      <c r="R171" s="209">
        <f>SUM(R172:R175)</f>
        <v>0</v>
      </c>
      <c r="S171" s="208"/>
      <c r="T171" s="210">
        <f>SUM(T172:T175)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1" t="s">
        <v>79</v>
      </c>
      <c r="AT171" s="212" t="s">
        <v>71</v>
      </c>
      <c r="AU171" s="212" t="s">
        <v>79</v>
      </c>
      <c r="AY171" s="211" t="s">
        <v>215</v>
      </c>
      <c r="BK171" s="213">
        <f>SUM(BK172:BK175)</f>
        <v>0</v>
      </c>
    </row>
    <row r="172" s="2" customFormat="1" ht="24.15" customHeight="1">
      <c r="A172" s="41"/>
      <c r="B172" s="42"/>
      <c r="C172" s="216" t="s">
        <v>543</v>
      </c>
      <c r="D172" s="216" t="s">
        <v>218</v>
      </c>
      <c r="E172" s="217" t="s">
        <v>1156</v>
      </c>
      <c r="F172" s="218" t="s">
        <v>1157</v>
      </c>
      <c r="G172" s="219" t="s">
        <v>692</v>
      </c>
      <c r="H172" s="220">
        <v>14</v>
      </c>
      <c r="I172" s="221"/>
      <c r="J172" s="222">
        <f>ROUND(I172*H172,2)</f>
        <v>0</v>
      </c>
      <c r="K172" s="218" t="s">
        <v>1115</v>
      </c>
      <c r="L172" s="47"/>
      <c r="M172" s="223" t="s">
        <v>19</v>
      </c>
      <c r="N172" s="224" t="s">
        <v>43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223</v>
      </c>
      <c r="AT172" s="227" t="s">
        <v>218</v>
      </c>
      <c r="AU172" s="227" t="s">
        <v>81</v>
      </c>
      <c r="AY172" s="20" t="s">
        <v>215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223</v>
      </c>
      <c r="BM172" s="227" t="s">
        <v>544</v>
      </c>
    </row>
    <row r="173" s="2" customFormat="1">
      <c r="A173" s="41"/>
      <c r="B173" s="42"/>
      <c r="C173" s="43"/>
      <c r="D173" s="229" t="s">
        <v>224</v>
      </c>
      <c r="E173" s="43"/>
      <c r="F173" s="230" t="s">
        <v>1158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224</v>
      </c>
      <c r="AU173" s="20" t="s">
        <v>81</v>
      </c>
    </row>
    <row r="174" s="2" customFormat="1" ht="49.05" customHeight="1">
      <c r="A174" s="41"/>
      <c r="B174" s="42"/>
      <c r="C174" s="216" t="s">
        <v>457</v>
      </c>
      <c r="D174" s="216" t="s">
        <v>218</v>
      </c>
      <c r="E174" s="217" t="s">
        <v>1159</v>
      </c>
      <c r="F174" s="218" t="s">
        <v>1160</v>
      </c>
      <c r="G174" s="219" t="s">
        <v>259</v>
      </c>
      <c r="H174" s="220">
        <v>79</v>
      </c>
      <c r="I174" s="221"/>
      <c r="J174" s="222">
        <f>ROUND(I174*H174,2)</f>
        <v>0</v>
      </c>
      <c r="K174" s="218" t="s">
        <v>1115</v>
      </c>
      <c r="L174" s="47"/>
      <c r="M174" s="223" t="s">
        <v>19</v>
      </c>
      <c r="N174" s="224" t="s">
        <v>43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223</v>
      </c>
      <c r="AT174" s="227" t="s">
        <v>218</v>
      </c>
      <c r="AU174" s="227" t="s">
        <v>81</v>
      </c>
      <c r="AY174" s="20" t="s">
        <v>215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223</v>
      </c>
      <c r="BM174" s="227" t="s">
        <v>1198</v>
      </c>
    </row>
    <row r="175" s="2" customFormat="1">
      <c r="A175" s="41"/>
      <c r="B175" s="42"/>
      <c r="C175" s="43"/>
      <c r="D175" s="229" t="s">
        <v>224</v>
      </c>
      <c r="E175" s="43"/>
      <c r="F175" s="230" t="s">
        <v>1161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224</v>
      </c>
      <c r="AU175" s="20" t="s">
        <v>81</v>
      </c>
    </row>
    <row r="176" s="12" customFormat="1" ht="22.8" customHeight="1">
      <c r="A176" s="12"/>
      <c r="B176" s="200"/>
      <c r="C176" s="201"/>
      <c r="D176" s="202" t="s">
        <v>71</v>
      </c>
      <c r="E176" s="214" t="s">
        <v>1170</v>
      </c>
      <c r="F176" s="214" t="s">
        <v>1072</v>
      </c>
      <c r="G176" s="201"/>
      <c r="H176" s="201"/>
      <c r="I176" s="204"/>
      <c r="J176" s="215">
        <f>BK176</f>
        <v>0</v>
      </c>
      <c r="K176" s="201"/>
      <c r="L176" s="206"/>
      <c r="M176" s="207"/>
      <c r="N176" s="208"/>
      <c r="O176" s="208"/>
      <c r="P176" s="209">
        <f>SUM(P177:P179)</f>
        <v>0</v>
      </c>
      <c r="Q176" s="208"/>
      <c r="R176" s="209">
        <f>SUM(R177:R179)</f>
        <v>0</v>
      </c>
      <c r="S176" s="208"/>
      <c r="T176" s="210">
        <f>SUM(T177:T179)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1" t="s">
        <v>79</v>
      </c>
      <c r="AT176" s="212" t="s">
        <v>71</v>
      </c>
      <c r="AU176" s="212" t="s">
        <v>79</v>
      </c>
      <c r="AY176" s="211" t="s">
        <v>215</v>
      </c>
      <c r="BK176" s="213">
        <f>SUM(BK177:BK179)</f>
        <v>0</v>
      </c>
    </row>
    <row r="177" s="2" customFormat="1" ht="33" customHeight="1">
      <c r="A177" s="41"/>
      <c r="B177" s="42"/>
      <c r="C177" s="216" t="s">
        <v>1200</v>
      </c>
      <c r="D177" s="216" t="s">
        <v>218</v>
      </c>
      <c r="E177" s="217" t="s">
        <v>1163</v>
      </c>
      <c r="F177" s="218" t="s">
        <v>1164</v>
      </c>
      <c r="G177" s="219" t="s">
        <v>692</v>
      </c>
      <c r="H177" s="220">
        <v>4</v>
      </c>
      <c r="I177" s="221"/>
      <c r="J177" s="222">
        <f>ROUND(I177*H177,2)</f>
        <v>0</v>
      </c>
      <c r="K177" s="218" t="s">
        <v>1115</v>
      </c>
      <c r="L177" s="47"/>
      <c r="M177" s="223" t="s">
        <v>19</v>
      </c>
      <c r="N177" s="224" t="s">
        <v>43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223</v>
      </c>
      <c r="AT177" s="227" t="s">
        <v>218</v>
      </c>
      <c r="AU177" s="227" t="s">
        <v>81</v>
      </c>
      <c r="AY177" s="20" t="s">
        <v>215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223</v>
      </c>
      <c r="BM177" s="227" t="s">
        <v>1203</v>
      </c>
    </row>
    <row r="178" s="2" customFormat="1">
      <c r="A178" s="41"/>
      <c r="B178" s="42"/>
      <c r="C178" s="43"/>
      <c r="D178" s="229" t="s">
        <v>224</v>
      </c>
      <c r="E178" s="43"/>
      <c r="F178" s="230" t="s">
        <v>1165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224</v>
      </c>
      <c r="AU178" s="20" t="s">
        <v>81</v>
      </c>
    </row>
    <row r="179" s="2" customFormat="1" ht="24.15" customHeight="1">
      <c r="A179" s="41"/>
      <c r="B179" s="42"/>
      <c r="C179" s="216" t="s">
        <v>462</v>
      </c>
      <c r="D179" s="216" t="s">
        <v>218</v>
      </c>
      <c r="E179" s="217" t="s">
        <v>1181</v>
      </c>
      <c r="F179" s="218" t="s">
        <v>1806</v>
      </c>
      <c r="G179" s="219" t="s">
        <v>1183</v>
      </c>
      <c r="H179" s="220">
        <v>21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43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223</v>
      </c>
      <c r="AT179" s="227" t="s">
        <v>218</v>
      </c>
      <c r="AU179" s="227" t="s">
        <v>81</v>
      </c>
      <c r="AY179" s="20" t="s">
        <v>215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223</v>
      </c>
      <c r="BM179" s="227" t="s">
        <v>1206</v>
      </c>
    </row>
    <row r="180" s="12" customFormat="1" ht="22.8" customHeight="1">
      <c r="A180" s="12"/>
      <c r="B180" s="200"/>
      <c r="C180" s="201"/>
      <c r="D180" s="202" t="s">
        <v>71</v>
      </c>
      <c r="E180" s="214" t="s">
        <v>1807</v>
      </c>
      <c r="F180" s="214" t="s">
        <v>1743</v>
      </c>
      <c r="G180" s="201"/>
      <c r="H180" s="201"/>
      <c r="I180" s="204"/>
      <c r="J180" s="215">
        <f>BK180</f>
        <v>0</v>
      </c>
      <c r="K180" s="201"/>
      <c r="L180" s="206"/>
      <c r="M180" s="207"/>
      <c r="N180" s="208"/>
      <c r="O180" s="208"/>
      <c r="P180" s="209">
        <f>SUM(P181:P182)</f>
        <v>0</v>
      </c>
      <c r="Q180" s="208"/>
      <c r="R180" s="209">
        <f>SUM(R181:R182)</f>
        <v>0</v>
      </c>
      <c r="S180" s="208"/>
      <c r="T180" s="210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1" t="s">
        <v>79</v>
      </c>
      <c r="AT180" s="212" t="s">
        <v>71</v>
      </c>
      <c r="AU180" s="212" t="s">
        <v>79</v>
      </c>
      <c r="AY180" s="211" t="s">
        <v>215</v>
      </c>
      <c r="BK180" s="213">
        <f>SUM(BK181:BK182)</f>
        <v>0</v>
      </c>
    </row>
    <row r="181" s="2" customFormat="1" ht="24.15" customHeight="1">
      <c r="A181" s="41"/>
      <c r="B181" s="42"/>
      <c r="C181" s="216" t="s">
        <v>1208</v>
      </c>
      <c r="D181" s="216" t="s">
        <v>218</v>
      </c>
      <c r="E181" s="217" t="s">
        <v>1184</v>
      </c>
      <c r="F181" s="218" t="s">
        <v>1808</v>
      </c>
      <c r="G181" s="219" t="s">
        <v>1183</v>
      </c>
      <c r="H181" s="220">
        <v>8</v>
      </c>
      <c r="I181" s="221"/>
      <c r="J181" s="222">
        <f>ROUND(I181*H181,2)</f>
        <v>0</v>
      </c>
      <c r="K181" s="218" t="s">
        <v>19</v>
      </c>
      <c r="L181" s="47"/>
      <c r="M181" s="223" t="s">
        <v>19</v>
      </c>
      <c r="N181" s="224" t="s">
        <v>43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223</v>
      </c>
      <c r="AT181" s="227" t="s">
        <v>218</v>
      </c>
      <c r="AU181" s="227" t="s">
        <v>81</v>
      </c>
      <c r="AY181" s="20" t="s">
        <v>215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223</v>
      </c>
      <c r="BM181" s="227" t="s">
        <v>1211</v>
      </c>
    </row>
    <row r="182" s="2" customFormat="1" ht="24.15" customHeight="1">
      <c r="A182" s="41"/>
      <c r="B182" s="42"/>
      <c r="C182" s="216" t="s">
        <v>466</v>
      </c>
      <c r="D182" s="216" t="s">
        <v>218</v>
      </c>
      <c r="E182" s="217" t="s">
        <v>1201</v>
      </c>
      <c r="F182" s="218" t="s">
        <v>1809</v>
      </c>
      <c r="G182" s="219" t="s">
        <v>1183</v>
      </c>
      <c r="H182" s="220">
        <v>3</v>
      </c>
      <c r="I182" s="221"/>
      <c r="J182" s="222">
        <f>ROUND(I182*H182,2)</f>
        <v>0</v>
      </c>
      <c r="K182" s="218" t="s">
        <v>19</v>
      </c>
      <c r="L182" s="47"/>
      <c r="M182" s="223" t="s">
        <v>19</v>
      </c>
      <c r="N182" s="224" t="s">
        <v>43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223</v>
      </c>
      <c r="AT182" s="227" t="s">
        <v>218</v>
      </c>
      <c r="AU182" s="227" t="s">
        <v>81</v>
      </c>
      <c r="AY182" s="20" t="s">
        <v>215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223</v>
      </c>
      <c r="BM182" s="227" t="s">
        <v>1215</v>
      </c>
    </row>
    <row r="183" s="12" customFormat="1" ht="22.8" customHeight="1">
      <c r="A183" s="12"/>
      <c r="B183" s="200"/>
      <c r="C183" s="201"/>
      <c r="D183" s="202" t="s">
        <v>71</v>
      </c>
      <c r="E183" s="214" t="s">
        <v>1155</v>
      </c>
      <c r="F183" s="214" t="s">
        <v>1100</v>
      </c>
      <c r="G183" s="201"/>
      <c r="H183" s="201"/>
      <c r="I183" s="204"/>
      <c r="J183" s="215">
        <f>BK183</f>
        <v>0</v>
      </c>
      <c r="K183" s="201"/>
      <c r="L183" s="206"/>
      <c r="M183" s="207"/>
      <c r="N183" s="208"/>
      <c r="O183" s="208"/>
      <c r="P183" s="209">
        <f>SUM(P184:P187)</f>
        <v>0</v>
      </c>
      <c r="Q183" s="208"/>
      <c r="R183" s="209">
        <f>SUM(R184:R187)</f>
        <v>0</v>
      </c>
      <c r="S183" s="208"/>
      <c r="T183" s="210">
        <f>SUM(T184:T187)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1" t="s">
        <v>79</v>
      </c>
      <c r="AT183" s="212" t="s">
        <v>71</v>
      </c>
      <c r="AU183" s="212" t="s">
        <v>79</v>
      </c>
      <c r="AY183" s="211" t="s">
        <v>215</v>
      </c>
      <c r="BK183" s="213">
        <f>SUM(BK184:BK187)</f>
        <v>0</v>
      </c>
    </row>
    <row r="184" s="2" customFormat="1" ht="24.15" customHeight="1">
      <c r="A184" s="41"/>
      <c r="B184" s="42"/>
      <c r="C184" s="216" t="s">
        <v>1217</v>
      </c>
      <c r="D184" s="216" t="s">
        <v>218</v>
      </c>
      <c r="E184" s="217" t="s">
        <v>1178</v>
      </c>
      <c r="F184" s="218" t="s">
        <v>1179</v>
      </c>
      <c r="G184" s="219" t="s">
        <v>692</v>
      </c>
      <c r="H184" s="220">
        <v>4</v>
      </c>
      <c r="I184" s="221"/>
      <c r="J184" s="222">
        <f>ROUND(I184*H184,2)</f>
        <v>0</v>
      </c>
      <c r="K184" s="218" t="s">
        <v>1115</v>
      </c>
      <c r="L184" s="47"/>
      <c r="M184" s="223" t="s">
        <v>19</v>
      </c>
      <c r="N184" s="224" t="s">
        <v>43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223</v>
      </c>
      <c r="AT184" s="227" t="s">
        <v>218</v>
      </c>
      <c r="AU184" s="227" t="s">
        <v>81</v>
      </c>
      <c r="AY184" s="20" t="s">
        <v>215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223</v>
      </c>
      <c r="BM184" s="227" t="s">
        <v>1220</v>
      </c>
    </row>
    <row r="185" s="2" customFormat="1">
      <c r="A185" s="41"/>
      <c r="B185" s="42"/>
      <c r="C185" s="43"/>
      <c r="D185" s="229" t="s">
        <v>224</v>
      </c>
      <c r="E185" s="43"/>
      <c r="F185" s="230" t="s">
        <v>1180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224</v>
      </c>
      <c r="AU185" s="20" t="s">
        <v>81</v>
      </c>
    </row>
    <row r="186" s="2" customFormat="1" ht="16.5" customHeight="1">
      <c r="A186" s="41"/>
      <c r="B186" s="42"/>
      <c r="C186" s="216" t="s">
        <v>746</v>
      </c>
      <c r="D186" s="216" t="s">
        <v>218</v>
      </c>
      <c r="E186" s="217" t="s">
        <v>1244</v>
      </c>
      <c r="F186" s="218" t="s">
        <v>1810</v>
      </c>
      <c r="G186" s="219" t="s">
        <v>1183</v>
      </c>
      <c r="H186" s="220">
        <v>4</v>
      </c>
      <c r="I186" s="221"/>
      <c r="J186" s="222">
        <f>ROUND(I186*H186,2)</f>
        <v>0</v>
      </c>
      <c r="K186" s="218" t="s">
        <v>19</v>
      </c>
      <c r="L186" s="47"/>
      <c r="M186" s="223" t="s">
        <v>19</v>
      </c>
      <c r="N186" s="224" t="s">
        <v>43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223</v>
      </c>
      <c r="AT186" s="227" t="s">
        <v>218</v>
      </c>
      <c r="AU186" s="227" t="s">
        <v>81</v>
      </c>
      <c r="AY186" s="20" t="s">
        <v>215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223</v>
      </c>
      <c r="BM186" s="227" t="s">
        <v>1224</v>
      </c>
    </row>
    <row r="187" s="2" customFormat="1" ht="16.5" customHeight="1">
      <c r="A187" s="41"/>
      <c r="B187" s="42"/>
      <c r="C187" s="216" t="s">
        <v>1226</v>
      </c>
      <c r="D187" s="216" t="s">
        <v>218</v>
      </c>
      <c r="E187" s="217" t="s">
        <v>1247</v>
      </c>
      <c r="F187" s="218" t="s">
        <v>1811</v>
      </c>
      <c r="G187" s="219" t="s">
        <v>1183</v>
      </c>
      <c r="H187" s="220">
        <v>4</v>
      </c>
      <c r="I187" s="221"/>
      <c r="J187" s="222">
        <f>ROUND(I187*H187,2)</f>
        <v>0</v>
      </c>
      <c r="K187" s="218" t="s">
        <v>19</v>
      </c>
      <c r="L187" s="47"/>
      <c r="M187" s="223" t="s">
        <v>19</v>
      </c>
      <c r="N187" s="224" t="s">
        <v>43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223</v>
      </c>
      <c r="AT187" s="227" t="s">
        <v>218</v>
      </c>
      <c r="AU187" s="227" t="s">
        <v>81</v>
      </c>
      <c r="AY187" s="20" t="s">
        <v>215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223</v>
      </c>
      <c r="BM187" s="227" t="s">
        <v>1229</v>
      </c>
    </row>
    <row r="188" s="12" customFormat="1" ht="22.8" customHeight="1">
      <c r="A188" s="12"/>
      <c r="B188" s="200"/>
      <c r="C188" s="201"/>
      <c r="D188" s="202" t="s">
        <v>71</v>
      </c>
      <c r="E188" s="214" t="s">
        <v>1177</v>
      </c>
      <c r="F188" s="214" t="s">
        <v>1094</v>
      </c>
      <c r="G188" s="201"/>
      <c r="H188" s="201"/>
      <c r="I188" s="204"/>
      <c r="J188" s="215">
        <f>BK188</f>
        <v>0</v>
      </c>
      <c r="K188" s="201"/>
      <c r="L188" s="206"/>
      <c r="M188" s="207"/>
      <c r="N188" s="208"/>
      <c r="O188" s="208"/>
      <c r="P188" s="209">
        <f>SUM(P189:P192)</f>
        <v>0</v>
      </c>
      <c r="Q188" s="208"/>
      <c r="R188" s="209">
        <f>SUM(R189:R192)</f>
        <v>0</v>
      </c>
      <c r="S188" s="208"/>
      <c r="T188" s="210">
        <f>SUM(T189:T192)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1" t="s">
        <v>79</v>
      </c>
      <c r="AT188" s="212" t="s">
        <v>71</v>
      </c>
      <c r="AU188" s="212" t="s">
        <v>79</v>
      </c>
      <c r="AY188" s="211" t="s">
        <v>215</v>
      </c>
      <c r="BK188" s="213">
        <f>SUM(BK189:BK192)</f>
        <v>0</v>
      </c>
    </row>
    <row r="189" s="2" customFormat="1" ht="16.5" customHeight="1">
      <c r="A189" s="41"/>
      <c r="B189" s="42"/>
      <c r="C189" s="216" t="s">
        <v>948</v>
      </c>
      <c r="D189" s="216" t="s">
        <v>218</v>
      </c>
      <c r="E189" s="217" t="s">
        <v>1171</v>
      </c>
      <c r="F189" s="218" t="s">
        <v>1172</v>
      </c>
      <c r="G189" s="219" t="s">
        <v>692</v>
      </c>
      <c r="H189" s="220">
        <v>4</v>
      </c>
      <c r="I189" s="221"/>
      <c r="J189" s="222">
        <f>ROUND(I189*H189,2)</f>
        <v>0</v>
      </c>
      <c r="K189" s="218" t="s">
        <v>1115</v>
      </c>
      <c r="L189" s="47"/>
      <c r="M189" s="223" t="s">
        <v>19</v>
      </c>
      <c r="N189" s="224" t="s">
        <v>43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223</v>
      </c>
      <c r="AT189" s="227" t="s">
        <v>218</v>
      </c>
      <c r="AU189" s="227" t="s">
        <v>81</v>
      </c>
      <c r="AY189" s="20" t="s">
        <v>215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223</v>
      </c>
      <c r="BM189" s="227" t="s">
        <v>1233</v>
      </c>
    </row>
    <row r="190" s="2" customFormat="1">
      <c r="A190" s="41"/>
      <c r="B190" s="42"/>
      <c r="C190" s="43"/>
      <c r="D190" s="229" t="s">
        <v>224</v>
      </c>
      <c r="E190" s="43"/>
      <c r="F190" s="230" t="s">
        <v>1173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224</v>
      </c>
      <c r="AU190" s="20" t="s">
        <v>81</v>
      </c>
    </row>
    <row r="191" s="2" customFormat="1" ht="24.15" customHeight="1">
      <c r="A191" s="41"/>
      <c r="B191" s="42"/>
      <c r="C191" s="216" t="s">
        <v>1235</v>
      </c>
      <c r="D191" s="216" t="s">
        <v>218</v>
      </c>
      <c r="E191" s="217" t="s">
        <v>1174</v>
      </c>
      <c r="F191" s="218" t="s">
        <v>1175</v>
      </c>
      <c r="G191" s="219" t="s">
        <v>692</v>
      </c>
      <c r="H191" s="220">
        <v>4</v>
      </c>
      <c r="I191" s="221"/>
      <c r="J191" s="222">
        <f>ROUND(I191*H191,2)</f>
        <v>0</v>
      </c>
      <c r="K191" s="218" t="s">
        <v>1115</v>
      </c>
      <c r="L191" s="47"/>
      <c r="M191" s="223" t="s">
        <v>19</v>
      </c>
      <c r="N191" s="224" t="s">
        <v>43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223</v>
      </c>
      <c r="AT191" s="227" t="s">
        <v>218</v>
      </c>
      <c r="AU191" s="227" t="s">
        <v>81</v>
      </c>
      <c r="AY191" s="20" t="s">
        <v>215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223</v>
      </c>
      <c r="BM191" s="227" t="s">
        <v>1238</v>
      </c>
    </row>
    <row r="192" s="2" customFormat="1">
      <c r="A192" s="41"/>
      <c r="B192" s="42"/>
      <c r="C192" s="43"/>
      <c r="D192" s="229" t="s">
        <v>224</v>
      </c>
      <c r="E192" s="43"/>
      <c r="F192" s="230" t="s">
        <v>1176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224</v>
      </c>
      <c r="AU192" s="20" t="s">
        <v>81</v>
      </c>
    </row>
    <row r="193" s="12" customFormat="1" ht="22.8" customHeight="1">
      <c r="A193" s="12"/>
      <c r="B193" s="200"/>
      <c r="C193" s="201"/>
      <c r="D193" s="202" t="s">
        <v>71</v>
      </c>
      <c r="E193" s="214" t="s">
        <v>1812</v>
      </c>
      <c r="F193" s="214" t="s">
        <v>1753</v>
      </c>
      <c r="G193" s="201"/>
      <c r="H193" s="201"/>
      <c r="I193" s="204"/>
      <c r="J193" s="215">
        <f>BK193</f>
        <v>0</v>
      </c>
      <c r="K193" s="201"/>
      <c r="L193" s="206"/>
      <c r="M193" s="207"/>
      <c r="N193" s="208"/>
      <c r="O193" s="208"/>
      <c r="P193" s="209">
        <f>SUM(P194:P197)</f>
        <v>0</v>
      </c>
      <c r="Q193" s="208"/>
      <c r="R193" s="209">
        <f>SUM(R194:R197)</f>
        <v>0</v>
      </c>
      <c r="S193" s="208"/>
      <c r="T193" s="210">
        <f>SUM(T194:T197)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1" t="s">
        <v>79</v>
      </c>
      <c r="AT193" s="212" t="s">
        <v>71</v>
      </c>
      <c r="AU193" s="212" t="s">
        <v>79</v>
      </c>
      <c r="AY193" s="211" t="s">
        <v>215</v>
      </c>
      <c r="BK193" s="213">
        <f>SUM(BK194:BK197)</f>
        <v>0</v>
      </c>
    </row>
    <row r="194" s="2" customFormat="1" ht="37.8" customHeight="1">
      <c r="A194" s="41"/>
      <c r="B194" s="42"/>
      <c r="C194" s="216" t="s">
        <v>949</v>
      </c>
      <c r="D194" s="216" t="s">
        <v>218</v>
      </c>
      <c r="E194" s="217" t="s">
        <v>1813</v>
      </c>
      <c r="F194" s="218" t="s">
        <v>1814</v>
      </c>
      <c r="G194" s="219" t="s">
        <v>692</v>
      </c>
      <c r="H194" s="220">
        <v>2</v>
      </c>
      <c r="I194" s="221"/>
      <c r="J194" s="222">
        <f>ROUND(I194*H194,2)</f>
        <v>0</v>
      </c>
      <c r="K194" s="218" t="s">
        <v>1115</v>
      </c>
      <c r="L194" s="47"/>
      <c r="M194" s="223" t="s">
        <v>19</v>
      </c>
      <c r="N194" s="224" t="s">
        <v>43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223</v>
      </c>
      <c r="AT194" s="227" t="s">
        <v>218</v>
      </c>
      <c r="AU194" s="227" t="s">
        <v>81</v>
      </c>
      <c r="AY194" s="20" t="s">
        <v>215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223</v>
      </c>
      <c r="BM194" s="227" t="s">
        <v>910</v>
      </c>
    </row>
    <row r="195" s="2" customFormat="1">
      <c r="A195" s="41"/>
      <c r="B195" s="42"/>
      <c r="C195" s="43"/>
      <c r="D195" s="229" t="s">
        <v>224</v>
      </c>
      <c r="E195" s="43"/>
      <c r="F195" s="230" t="s">
        <v>1815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224</v>
      </c>
      <c r="AU195" s="20" t="s">
        <v>81</v>
      </c>
    </row>
    <row r="196" s="2" customFormat="1" ht="33" customHeight="1">
      <c r="A196" s="41"/>
      <c r="B196" s="42"/>
      <c r="C196" s="216" t="s">
        <v>1243</v>
      </c>
      <c r="D196" s="216" t="s">
        <v>218</v>
      </c>
      <c r="E196" s="217" t="s">
        <v>1816</v>
      </c>
      <c r="F196" s="218" t="s">
        <v>1817</v>
      </c>
      <c r="G196" s="219" t="s">
        <v>692</v>
      </c>
      <c r="H196" s="220">
        <v>2</v>
      </c>
      <c r="I196" s="221"/>
      <c r="J196" s="222">
        <f>ROUND(I196*H196,2)</f>
        <v>0</v>
      </c>
      <c r="K196" s="218" t="s">
        <v>1115</v>
      </c>
      <c r="L196" s="47"/>
      <c r="M196" s="223" t="s">
        <v>19</v>
      </c>
      <c r="N196" s="224" t="s">
        <v>43</v>
      </c>
      <c r="O196" s="87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223</v>
      </c>
      <c r="AT196" s="227" t="s">
        <v>218</v>
      </c>
      <c r="AU196" s="227" t="s">
        <v>81</v>
      </c>
      <c r="AY196" s="20" t="s">
        <v>215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20" t="s">
        <v>79</v>
      </c>
      <c r="BK196" s="228">
        <f>ROUND(I196*H196,2)</f>
        <v>0</v>
      </c>
      <c r="BL196" s="20" t="s">
        <v>223</v>
      </c>
      <c r="BM196" s="227" t="s">
        <v>1246</v>
      </c>
    </row>
    <row r="197" s="2" customFormat="1">
      <c r="A197" s="41"/>
      <c r="B197" s="42"/>
      <c r="C197" s="43"/>
      <c r="D197" s="229" t="s">
        <v>224</v>
      </c>
      <c r="E197" s="43"/>
      <c r="F197" s="230" t="s">
        <v>1818</v>
      </c>
      <c r="G197" s="43"/>
      <c r="H197" s="43"/>
      <c r="I197" s="231"/>
      <c r="J197" s="43"/>
      <c r="K197" s="43"/>
      <c r="L197" s="47"/>
      <c r="M197" s="232"/>
      <c r="N197" s="233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224</v>
      </c>
      <c r="AU197" s="20" t="s">
        <v>81</v>
      </c>
    </row>
    <row r="198" s="12" customFormat="1" ht="22.8" customHeight="1">
      <c r="A198" s="12"/>
      <c r="B198" s="200"/>
      <c r="C198" s="201"/>
      <c r="D198" s="202" t="s">
        <v>71</v>
      </c>
      <c r="E198" s="214" t="s">
        <v>1819</v>
      </c>
      <c r="F198" s="214" t="s">
        <v>1191</v>
      </c>
      <c r="G198" s="201"/>
      <c r="H198" s="201"/>
      <c r="I198" s="204"/>
      <c r="J198" s="215">
        <f>BK198</f>
        <v>0</v>
      </c>
      <c r="K198" s="201"/>
      <c r="L198" s="206"/>
      <c r="M198" s="207"/>
      <c r="N198" s="208"/>
      <c r="O198" s="208"/>
      <c r="P198" s="209">
        <f>SUM(P199:P221)</f>
        <v>0</v>
      </c>
      <c r="Q198" s="208"/>
      <c r="R198" s="209">
        <f>SUM(R199:R221)</f>
        <v>0</v>
      </c>
      <c r="S198" s="208"/>
      <c r="T198" s="210">
        <f>SUM(T199:T221)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1" t="s">
        <v>79</v>
      </c>
      <c r="AT198" s="212" t="s">
        <v>71</v>
      </c>
      <c r="AU198" s="212" t="s">
        <v>79</v>
      </c>
      <c r="AY198" s="211" t="s">
        <v>215</v>
      </c>
      <c r="BK198" s="213">
        <f>SUM(BK199:BK221)</f>
        <v>0</v>
      </c>
    </row>
    <row r="199" s="2" customFormat="1" ht="24.15" customHeight="1">
      <c r="A199" s="41"/>
      <c r="B199" s="42"/>
      <c r="C199" s="216" t="s">
        <v>952</v>
      </c>
      <c r="D199" s="216" t="s">
        <v>218</v>
      </c>
      <c r="E199" s="217" t="s">
        <v>1192</v>
      </c>
      <c r="F199" s="218" t="s">
        <v>1193</v>
      </c>
      <c r="G199" s="219" t="s">
        <v>1194</v>
      </c>
      <c r="H199" s="220">
        <v>0.11500000000000001</v>
      </c>
      <c r="I199" s="221"/>
      <c r="J199" s="222">
        <f>ROUND(I199*H199,2)</f>
        <v>0</v>
      </c>
      <c r="K199" s="218" t="s">
        <v>1115</v>
      </c>
      <c r="L199" s="47"/>
      <c r="M199" s="223" t="s">
        <v>19</v>
      </c>
      <c r="N199" s="224" t="s">
        <v>43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223</v>
      </c>
      <c r="AT199" s="227" t="s">
        <v>218</v>
      </c>
      <c r="AU199" s="227" t="s">
        <v>81</v>
      </c>
      <c r="AY199" s="20" t="s">
        <v>215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223</v>
      </c>
      <c r="BM199" s="227" t="s">
        <v>1249</v>
      </c>
    </row>
    <row r="200" s="2" customFormat="1">
      <c r="A200" s="41"/>
      <c r="B200" s="42"/>
      <c r="C200" s="43"/>
      <c r="D200" s="229" t="s">
        <v>224</v>
      </c>
      <c r="E200" s="43"/>
      <c r="F200" s="230" t="s">
        <v>1195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224</v>
      </c>
      <c r="AU200" s="20" t="s">
        <v>81</v>
      </c>
    </row>
    <row r="201" s="2" customFormat="1" ht="21.75" customHeight="1">
      <c r="A201" s="41"/>
      <c r="B201" s="42"/>
      <c r="C201" s="216" t="s">
        <v>1250</v>
      </c>
      <c r="D201" s="216" t="s">
        <v>218</v>
      </c>
      <c r="E201" s="217" t="s">
        <v>1196</v>
      </c>
      <c r="F201" s="218" t="s">
        <v>1197</v>
      </c>
      <c r="G201" s="219" t="s">
        <v>1194</v>
      </c>
      <c r="H201" s="220">
        <v>0.11500000000000001</v>
      </c>
      <c r="I201" s="221"/>
      <c r="J201" s="222">
        <f>ROUND(I201*H201,2)</f>
        <v>0</v>
      </c>
      <c r="K201" s="218" t="s">
        <v>1115</v>
      </c>
      <c r="L201" s="47"/>
      <c r="M201" s="223" t="s">
        <v>19</v>
      </c>
      <c r="N201" s="224" t="s">
        <v>43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223</v>
      </c>
      <c r="AT201" s="227" t="s">
        <v>218</v>
      </c>
      <c r="AU201" s="227" t="s">
        <v>81</v>
      </c>
      <c r="AY201" s="20" t="s">
        <v>215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223</v>
      </c>
      <c r="BM201" s="227" t="s">
        <v>1253</v>
      </c>
    </row>
    <row r="202" s="2" customFormat="1">
      <c r="A202" s="41"/>
      <c r="B202" s="42"/>
      <c r="C202" s="43"/>
      <c r="D202" s="229" t="s">
        <v>224</v>
      </c>
      <c r="E202" s="43"/>
      <c r="F202" s="230" t="s">
        <v>1199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224</v>
      </c>
      <c r="AU202" s="20" t="s">
        <v>81</v>
      </c>
    </row>
    <row r="203" s="2" customFormat="1" ht="16.5" customHeight="1">
      <c r="A203" s="41"/>
      <c r="B203" s="42"/>
      <c r="C203" s="216" t="s">
        <v>955</v>
      </c>
      <c r="D203" s="216" t="s">
        <v>218</v>
      </c>
      <c r="E203" s="217" t="s">
        <v>1251</v>
      </c>
      <c r="F203" s="218" t="s">
        <v>1820</v>
      </c>
      <c r="G203" s="219" t="s">
        <v>1183</v>
      </c>
      <c r="H203" s="220">
        <v>12</v>
      </c>
      <c r="I203" s="221"/>
      <c r="J203" s="222">
        <f>ROUND(I203*H203,2)</f>
        <v>0</v>
      </c>
      <c r="K203" s="218" t="s">
        <v>19</v>
      </c>
      <c r="L203" s="47"/>
      <c r="M203" s="223" t="s">
        <v>19</v>
      </c>
      <c r="N203" s="224" t="s">
        <v>43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223</v>
      </c>
      <c r="AT203" s="227" t="s">
        <v>218</v>
      </c>
      <c r="AU203" s="227" t="s">
        <v>81</v>
      </c>
      <c r="AY203" s="20" t="s">
        <v>215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223</v>
      </c>
      <c r="BM203" s="227" t="s">
        <v>1258</v>
      </c>
    </row>
    <row r="204" s="2" customFormat="1" ht="24.15" customHeight="1">
      <c r="A204" s="41"/>
      <c r="B204" s="42"/>
      <c r="C204" s="216" t="s">
        <v>1260</v>
      </c>
      <c r="D204" s="216" t="s">
        <v>218</v>
      </c>
      <c r="E204" s="217" t="s">
        <v>1265</v>
      </c>
      <c r="F204" s="218" t="s">
        <v>1821</v>
      </c>
      <c r="G204" s="219" t="s">
        <v>1183</v>
      </c>
      <c r="H204" s="220">
        <v>14</v>
      </c>
      <c r="I204" s="221"/>
      <c r="J204" s="222">
        <f>ROUND(I204*H204,2)</f>
        <v>0</v>
      </c>
      <c r="K204" s="218" t="s">
        <v>19</v>
      </c>
      <c r="L204" s="47"/>
      <c r="M204" s="223" t="s">
        <v>19</v>
      </c>
      <c r="N204" s="224" t="s">
        <v>43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223</v>
      </c>
      <c r="AT204" s="227" t="s">
        <v>218</v>
      </c>
      <c r="AU204" s="227" t="s">
        <v>81</v>
      </c>
      <c r="AY204" s="20" t="s">
        <v>215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223</v>
      </c>
      <c r="BM204" s="227" t="s">
        <v>1263</v>
      </c>
    </row>
    <row r="205" s="2" customFormat="1" ht="66.75" customHeight="1">
      <c r="A205" s="41"/>
      <c r="B205" s="42"/>
      <c r="C205" s="216" t="s">
        <v>471</v>
      </c>
      <c r="D205" s="216" t="s">
        <v>218</v>
      </c>
      <c r="E205" s="217" t="s">
        <v>1204</v>
      </c>
      <c r="F205" s="218" t="s">
        <v>1205</v>
      </c>
      <c r="G205" s="219" t="s">
        <v>259</v>
      </c>
      <c r="H205" s="220">
        <v>115</v>
      </c>
      <c r="I205" s="221"/>
      <c r="J205" s="222">
        <f>ROUND(I205*H205,2)</f>
        <v>0</v>
      </c>
      <c r="K205" s="218" t="s">
        <v>1115</v>
      </c>
      <c r="L205" s="47"/>
      <c r="M205" s="223" t="s">
        <v>19</v>
      </c>
      <c r="N205" s="224" t="s">
        <v>43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223</v>
      </c>
      <c r="AT205" s="227" t="s">
        <v>218</v>
      </c>
      <c r="AU205" s="227" t="s">
        <v>81</v>
      </c>
      <c r="AY205" s="20" t="s">
        <v>215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223</v>
      </c>
      <c r="BM205" s="227" t="s">
        <v>1267</v>
      </c>
    </row>
    <row r="206" s="2" customFormat="1">
      <c r="A206" s="41"/>
      <c r="B206" s="42"/>
      <c r="C206" s="43"/>
      <c r="D206" s="229" t="s">
        <v>224</v>
      </c>
      <c r="E206" s="43"/>
      <c r="F206" s="230" t="s">
        <v>1207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224</v>
      </c>
      <c r="AU206" s="20" t="s">
        <v>81</v>
      </c>
    </row>
    <row r="207" s="2" customFormat="1" ht="55.5" customHeight="1">
      <c r="A207" s="41"/>
      <c r="B207" s="42"/>
      <c r="C207" s="216" t="s">
        <v>1268</v>
      </c>
      <c r="D207" s="216" t="s">
        <v>218</v>
      </c>
      <c r="E207" s="217" t="s">
        <v>1209</v>
      </c>
      <c r="F207" s="218" t="s">
        <v>1210</v>
      </c>
      <c r="G207" s="219" t="s">
        <v>259</v>
      </c>
      <c r="H207" s="220">
        <v>115</v>
      </c>
      <c r="I207" s="221"/>
      <c r="J207" s="222">
        <f>ROUND(I207*H207,2)</f>
        <v>0</v>
      </c>
      <c r="K207" s="218" t="s">
        <v>1115</v>
      </c>
      <c r="L207" s="47"/>
      <c r="M207" s="223" t="s">
        <v>19</v>
      </c>
      <c r="N207" s="224" t="s">
        <v>43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223</v>
      </c>
      <c r="AT207" s="227" t="s">
        <v>218</v>
      </c>
      <c r="AU207" s="227" t="s">
        <v>81</v>
      </c>
      <c r="AY207" s="20" t="s">
        <v>215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79</v>
      </c>
      <c r="BK207" s="228">
        <f>ROUND(I207*H207,2)</f>
        <v>0</v>
      </c>
      <c r="BL207" s="20" t="s">
        <v>223</v>
      </c>
      <c r="BM207" s="227" t="s">
        <v>1271</v>
      </c>
    </row>
    <row r="208" s="2" customFormat="1">
      <c r="A208" s="41"/>
      <c r="B208" s="42"/>
      <c r="C208" s="43"/>
      <c r="D208" s="229" t="s">
        <v>224</v>
      </c>
      <c r="E208" s="43"/>
      <c r="F208" s="230" t="s">
        <v>1212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224</v>
      </c>
      <c r="AU208" s="20" t="s">
        <v>81</v>
      </c>
    </row>
    <row r="209" s="2" customFormat="1" ht="37.8" customHeight="1">
      <c r="A209" s="41"/>
      <c r="B209" s="42"/>
      <c r="C209" s="216" t="s">
        <v>478</v>
      </c>
      <c r="D209" s="216" t="s">
        <v>218</v>
      </c>
      <c r="E209" s="217" t="s">
        <v>1218</v>
      </c>
      <c r="F209" s="218" t="s">
        <v>1219</v>
      </c>
      <c r="G209" s="219" t="s">
        <v>259</v>
      </c>
      <c r="H209" s="220">
        <v>246</v>
      </c>
      <c r="I209" s="221"/>
      <c r="J209" s="222">
        <f>ROUND(I209*H209,2)</f>
        <v>0</v>
      </c>
      <c r="K209" s="218" t="s">
        <v>1115</v>
      </c>
      <c r="L209" s="47"/>
      <c r="M209" s="223" t="s">
        <v>19</v>
      </c>
      <c r="N209" s="224" t="s">
        <v>43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223</v>
      </c>
      <c r="AT209" s="227" t="s">
        <v>218</v>
      </c>
      <c r="AU209" s="227" t="s">
        <v>81</v>
      </c>
      <c r="AY209" s="20" t="s">
        <v>215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223</v>
      </c>
      <c r="BM209" s="227" t="s">
        <v>1274</v>
      </c>
    </row>
    <row r="210" s="2" customFormat="1">
      <c r="A210" s="41"/>
      <c r="B210" s="42"/>
      <c r="C210" s="43"/>
      <c r="D210" s="229" t="s">
        <v>224</v>
      </c>
      <c r="E210" s="43"/>
      <c r="F210" s="230" t="s">
        <v>1221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224</v>
      </c>
      <c r="AU210" s="20" t="s">
        <v>81</v>
      </c>
    </row>
    <row r="211" s="2" customFormat="1" ht="33" customHeight="1">
      <c r="A211" s="41"/>
      <c r="B211" s="42"/>
      <c r="C211" s="216" t="s">
        <v>1275</v>
      </c>
      <c r="D211" s="216" t="s">
        <v>218</v>
      </c>
      <c r="E211" s="217" t="s">
        <v>1222</v>
      </c>
      <c r="F211" s="218" t="s">
        <v>1223</v>
      </c>
      <c r="G211" s="219" t="s">
        <v>278</v>
      </c>
      <c r="H211" s="220">
        <v>0.16</v>
      </c>
      <c r="I211" s="221"/>
      <c r="J211" s="222">
        <f>ROUND(I211*H211,2)</f>
        <v>0</v>
      </c>
      <c r="K211" s="218" t="s">
        <v>1115</v>
      </c>
      <c r="L211" s="47"/>
      <c r="M211" s="223" t="s">
        <v>19</v>
      </c>
      <c r="N211" s="224" t="s">
        <v>43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223</v>
      </c>
      <c r="AT211" s="227" t="s">
        <v>218</v>
      </c>
      <c r="AU211" s="227" t="s">
        <v>81</v>
      </c>
      <c r="AY211" s="20" t="s">
        <v>215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79</v>
      </c>
      <c r="BK211" s="228">
        <f>ROUND(I211*H211,2)</f>
        <v>0</v>
      </c>
      <c r="BL211" s="20" t="s">
        <v>223</v>
      </c>
      <c r="BM211" s="227" t="s">
        <v>1278</v>
      </c>
    </row>
    <row r="212" s="2" customFormat="1">
      <c r="A212" s="41"/>
      <c r="B212" s="42"/>
      <c r="C212" s="43"/>
      <c r="D212" s="229" t="s">
        <v>224</v>
      </c>
      <c r="E212" s="43"/>
      <c r="F212" s="230" t="s">
        <v>1225</v>
      </c>
      <c r="G212" s="43"/>
      <c r="H212" s="43"/>
      <c r="I212" s="231"/>
      <c r="J212" s="43"/>
      <c r="K212" s="43"/>
      <c r="L212" s="47"/>
      <c r="M212" s="232"/>
      <c r="N212" s="233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224</v>
      </c>
      <c r="AU212" s="20" t="s">
        <v>81</v>
      </c>
    </row>
    <row r="213" s="2" customFormat="1" ht="44.25" customHeight="1">
      <c r="A213" s="41"/>
      <c r="B213" s="42"/>
      <c r="C213" s="216" t="s">
        <v>484</v>
      </c>
      <c r="D213" s="216" t="s">
        <v>218</v>
      </c>
      <c r="E213" s="217" t="s">
        <v>1231</v>
      </c>
      <c r="F213" s="218" t="s">
        <v>1232</v>
      </c>
      <c r="G213" s="219" t="s">
        <v>278</v>
      </c>
      <c r="H213" s="220">
        <v>4.0300000000000002</v>
      </c>
      <c r="I213" s="221"/>
      <c r="J213" s="222">
        <f>ROUND(I213*H213,2)</f>
        <v>0</v>
      </c>
      <c r="K213" s="218" t="s">
        <v>1115</v>
      </c>
      <c r="L213" s="47"/>
      <c r="M213" s="223" t="s">
        <v>19</v>
      </c>
      <c r="N213" s="224" t="s">
        <v>43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223</v>
      </c>
      <c r="AT213" s="227" t="s">
        <v>218</v>
      </c>
      <c r="AU213" s="227" t="s">
        <v>81</v>
      </c>
      <c r="AY213" s="20" t="s">
        <v>215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223</v>
      </c>
      <c r="BM213" s="227" t="s">
        <v>1281</v>
      </c>
    </row>
    <row r="214" s="2" customFormat="1">
      <c r="A214" s="41"/>
      <c r="B214" s="42"/>
      <c r="C214" s="43"/>
      <c r="D214" s="229" t="s">
        <v>224</v>
      </c>
      <c r="E214" s="43"/>
      <c r="F214" s="230" t="s">
        <v>1234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224</v>
      </c>
      <c r="AU214" s="20" t="s">
        <v>81</v>
      </c>
    </row>
    <row r="215" s="2" customFormat="1" ht="55.5" customHeight="1">
      <c r="A215" s="41"/>
      <c r="B215" s="42"/>
      <c r="C215" s="216" t="s">
        <v>1282</v>
      </c>
      <c r="D215" s="216" t="s">
        <v>218</v>
      </c>
      <c r="E215" s="217" t="s">
        <v>1236</v>
      </c>
      <c r="F215" s="218" t="s">
        <v>1237</v>
      </c>
      <c r="G215" s="219" t="s">
        <v>278</v>
      </c>
      <c r="H215" s="220">
        <v>80.5</v>
      </c>
      <c r="I215" s="221"/>
      <c r="J215" s="222">
        <f>ROUND(I215*H215,2)</f>
        <v>0</v>
      </c>
      <c r="K215" s="218" t="s">
        <v>1115</v>
      </c>
      <c r="L215" s="47"/>
      <c r="M215" s="223" t="s">
        <v>19</v>
      </c>
      <c r="N215" s="224" t="s">
        <v>43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223</v>
      </c>
      <c r="AT215" s="227" t="s">
        <v>218</v>
      </c>
      <c r="AU215" s="227" t="s">
        <v>81</v>
      </c>
      <c r="AY215" s="20" t="s">
        <v>215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223</v>
      </c>
      <c r="BM215" s="227" t="s">
        <v>1285</v>
      </c>
    </row>
    <row r="216" s="2" customFormat="1">
      <c r="A216" s="41"/>
      <c r="B216" s="42"/>
      <c r="C216" s="43"/>
      <c r="D216" s="229" t="s">
        <v>224</v>
      </c>
      <c r="E216" s="43"/>
      <c r="F216" s="230" t="s">
        <v>1239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224</v>
      </c>
      <c r="AU216" s="20" t="s">
        <v>81</v>
      </c>
    </row>
    <row r="217" s="2" customFormat="1" ht="33" customHeight="1">
      <c r="A217" s="41"/>
      <c r="B217" s="42"/>
      <c r="C217" s="216" t="s">
        <v>490</v>
      </c>
      <c r="D217" s="216" t="s">
        <v>218</v>
      </c>
      <c r="E217" s="217" t="s">
        <v>1240</v>
      </c>
      <c r="F217" s="218" t="s">
        <v>1241</v>
      </c>
      <c r="G217" s="219" t="s">
        <v>331</v>
      </c>
      <c r="H217" s="220">
        <v>7.25</v>
      </c>
      <c r="I217" s="221"/>
      <c r="J217" s="222">
        <f>ROUND(I217*H217,2)</f>
        <v>0</v>
      </c>
      <c r="K217" s="218" t="s">
        <v>1115</v>
      </c>
      <c r="L217" s="47"/>
      <c r="M217" s="223" t="s">
        <v>19</v>
      </c>
      <c r="N217" s="224" t="s">
        <v>43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223</v>
      </c>
      <c r="AT217" s="227" t="s">
        <v>218</v>
      </c>
      <c r="AU217" s="227" t="s">
        <v>81</v>
      </c>
      <c r="AY217" s="20" t="s">
        <v>215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223</v>
      </c>
      <c r="BM217" s="227" t="s">
        <v>1289</v>
      </c>
    </row>
    <row r="218" s="2" customFormat="1">
      <c r="A218" s="41"/>
      <c r="B218" s="42"/>
      <c r="C218" s="43"/>
      <c r="D218" s="229" t="s">
        <v>224</v>
      </c>
      <c r="E218" s="43"/>
      <c r="F218" s="230" t="s">
        <v>1242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224</v>
      </c>
      <c r="AU218" s="20" t="s">
        <v>81</v>
      </c>
    </row>
    <row r="219" s="2" customFormat="1" ht="16.5" customHeight="1">
      <c r="A219" s="41"/>
      <c r="B219" s="42"/>
      <c r="C219" s="216" t="s">
        <v>1290</v>
      </c>
      <c r="D219" s="216" t="s">
        <v>218</v>
      </c>
      <c r="E219" s="217" t="s">
        <v>1269</v>
      </c>
      <c r="F219" s="218" t="s">
        <v>1245</v>
      </c>
      <c r="G219" s="219" t="s">
        <v>1183</v>
      </c>
      <c r="H219" s="220">
        <v>4</v>
      </c>
      <c r="I219" s="221"/>
      <c r="J219" s="222">
        <f>ROUND(I219*H219,2)</f>
        <v>0</v>
      </c>
      <c r="K219" s="218" t="s">
        <v>19</v>
      </c>
      <c r="L219" s="47"/>
      <c r="M219" s="223" t="s">
        <v>19</v>
      </c>
      <c r="N219" s="224" t="s">
        <v>43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223</v>
      </c>
      <c r="AT219" s="227" t="s">
        <v>218</v>
      </c>
      <c r="AU219" s="227" t="s">
        <v>81</v>
      </c>
      <c r="AY219" s="20" t="s">
        <v>215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223</v>
      </c>
      <c r="BM219" s="227" t="s">
        <v>1294</v>
      </c>
    </row>
    <row r="220" s="2" customFormat="1" ht="16.5" customHeight="1">
      <c r="A220" s="41"/>
      <c r="B220" s="42"/>
      <c r="C220" s="216" t="s">
        <v>496</v>
      </c>
      <c r="D220" s="216" t="s">
        <v>218</v>
      </c>
      <c r="E220" s="217" t="s">
        <v>1272</v>
      </c>
      <c r="F220" s="218" t="s">
        <v>1248</v>
      </c>
      <c r="G220" s="219" t="s">
        <v>1183</v>
      </c>
      <c r="H220" s="220">
        <v>0.25</v>
      </c>
      <c r="I220" s="221"/>
      <c r="J220" s="222">
        <f>ROUND(I220*H220,2)</f>
        <v>0</v>
      </c>
      <c r="K220" s="218" t="s">
        <v>19</v>
      </c>
      <c r="L220" s="47"/>
      <c r="M220" s="223" t="s">
        <v>19</v>
      </c>
      <c r="N220" s="224" t="s">
        <v>43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223</v>
      </c>
      <c r="AT220" s="227" t="s">
        <v>218</v>
      </c>
      <c r="AU220" s="227" t="s">
        <v>81</v>
      </c>
      <c r="AY220" s="20" t="s">
        <v>215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223</v>
      </c>
      <c r="BM220" s="227" t="s">
        <v>1297</v>
      </c>
    </row>
    <row r="221" s="2" customFormat="1" ht="16.5" customHeight="1">
      <c r="A221" s="41"/>
      <c r="B221" s="42"/>
      <c r="C221" s="216" t="s">
        <v>1298</v>
      </c>
      <c r="D221" s="216" t="s">
        <v>218</v>
      </c>
      <c r="E221" s="217" t="s">
        <v>1276</v>
      </c>
      <c r="F221" s="218" t="s">
        <v>1252</v>
      </c>
      <c r="G221" s="219" t="s">
        <v>1183</v>
      </c>
      <c r="H221" s="220">
        <v>2.5</v>
      </c>
      <c r="I221" s="221"/>
      <c r="J221" s="222">
        <f>ROUND(I221*H221,2)</f>
        <v>0</v>
      </c>
      <c r="K221" s="218" t="s">
        <v>19</v>
      </c>
      <c r="L221" s="47"/>
      <c r="M221" s="223" t="s">
        <v>19</v>
      </c>
      <c r="N221" s="224" t="s">
        <v>43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223</v>
      </c>
      <c r="AT221" s="227" t="s">
        <v>218</v>
      </c>
      <c r="AU221" s="227" t="s">
        <v>81</v>
      </c>
      <c r="AY221" s="20" t="s">
        <v>215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223</v>
      </c>
      <c r="BM221" s="227" t="s">
        <v>1301</v>
      </c>
    </row>
    <row r="222" s="12" customFormat="1" ht="22.8" customHeight="1">
      <c r="A222" s="12"/>
      <c r="B222" s="200"/>
      <c r="C222" s="201"/>
      <c r="D222" s="202" t="s">
        <v>71</v>
      </c>
      <c r="E222" s="214" t="s">
        <v>1822</v>
      </c>
      <c r="F222" s="214" t="s">
        <v>1125</v>
      </c>
      <c r="G222" s="201"/>
      <c r="H222" s="201"/>
      <c r="I222" s="204"/>
      <c r="J222" s="215">
        <f>BK222</f>
        <v>0</v>
      </c>
      <c r="K222" s="201"/>
      <c r="L222" s="206"/>
      <c r="M222" s="207"/>
      <c r="N222" s="208"/>
      <c r="O222" s="208"/>
      <c r="P222" s="209">
        <f>SUM(P223:P233)</f>
        <v>0</v>
      </c>
      <c r="Q222" s="208"/>
      <c r="R222" s="209">
        <f>SUM(R223:R233)</f>
        <v>0</v>
      </c>
      <c r="S222" s="208"/>
      <c r="T222" s="210">
        <f>SUM(T223:T233)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1" t="s">
        <v>79</v>
      </c>
      <c r="AT222" s="212" t="s">
        <v>71</v>
      </c>
      <c r="AU222" s="212" t="s">
        <v>79</v>
      </c>
      <c r="AY222" s="211" t="s">
        <v>215</v>
      </c>
      <c r="BK222" s="213">
        <f>SUM(BK223:BK233)</f>
        <v>0</v>
      </c>
    </row>
    <row r="223" s="2" customFormat="1" ht="16.5" customHeight="1">
      <c r="A223" s="41"/>
      <c r="B223" s="42"/>
      <c r="C223" s="216" t="s">
        <v>501</v>
      </c>
      <c r="D223" s="216" t="s">
        <v>218</v>
      </c>
      <c r="E223" s="217" t="s">
        <v>1283</v>
      </c>
      <c r="F223" s="218" t="s">
        <v>1288</v>
      </c>
      <c r="G223" s="219" t="s">
        <v>1183</v>
      </c>
      <c r="H223" s="220">
        <v>2</v>
      </c>
      <c r="I223" s="221"/>
      <c r="J223" s="222">
        <f>ROUND(I223*H223,2)</f>
        <v>0</v>
      </c>
      <c r="K223" s="218" t="s">
        <v>19</v>
      </c>
      <c r="L223" s="47"/>
      <c r="M223" s="223" t="s">
        <v>19</v>
      </c>
      <c r="N223" s="224" t="s">
        <v>43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223</v>
      </c>
      <c r="AT223" s="227" t="s">
        <v>218</v>
      </c>
      <c r="AU223" s="227" t="s">
        <v>81</v>
      </c>
      <c r="AY223" s="20" t="s">
        <v>215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223</v>
      </c>
      <c r="BM223" s="227" t="s">
        <v>1304</v>
      </c>
    </row>
    <row r="224" s="2" customFormat="1" ht="21.75" customHeight="1">
      <c r="A224" s="41"/>
      <c r="B224" s="42"/>
      <c r="C224" s="216" t="s">
        <v>1305</v>
      </c>
      <c r="D224" s="216" t="s">
        <v>218</v>
      </c>
      <c r="E224" s="217" t="s">
        <v>1291</v>
      </c>
      <c r="F224" s="218" t="s">
        <v>1823</v>
      </c>
      <c r="G224" s="219" t="s">
        <v>1293</v>
      </c>
      <c r="H224" s="220">
        <v>3</v>
      </c>
      <c r="I224" s="221"/>
      <c r="J224" s="222">
        <f>ROUND(I224*H224,2)</f>
        <v>0</v>
      </c>
      <c r="K224" s="218" t="s">
        <v>19</v>
      </c>
      <c r="L224" s="47"/>
      <c r="M224" s="223" t="s">
        <v>19</v>
      </c>
      <c r="N224" s="224" t="s">
        <v>43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223</v>
      </c>
      <c r="AT224" s="227" t="s">
        <v>218</v>
      </c>
      <c r="AU224" s="227" t="s">
        <v>81</v>
      </c>
      <c r="AY224" s="20" t="s">
        <v>215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223</v>
      </c>
      <c r="BM224" s="227" t="s">
        <v>1308</v>
      </c>
    </row>
    <row r="225" s="2" customFormat="1" ht="16.5" customHeight="1">
      <c r="A225" s="41"/>
      <c r="B225" s="42"/>
      <c r="C225" s="216" t="s">
        <v>507</v>
      </c>
      <c r="D225" s="216" t="s">
        <v>218</v>
      </c>
      <c r="E225" s="217" t="s">
        <v>1287</v>
      </c>
      <c r="F225" s="218" t="s">
        <v>1296</v>
      </c>
      <c r="G225" s="219" t="s">
        <v>1183</v>
      </c>
      <c r="H225" s="220">
        <v>8</v>
      </c>
      <c r="I225" s="221"/>
      <c r="J225" s="222">
        <f>ROUND(I225*H225,2)</f>
        <v>0</v>
      </c>
      <c r="K225" s="218" t="s">
        <v>19</v>
      </c>
      <c r="L225" s="47"/>
      <c r="M225" s="223" t="s">
        <v>19</v>
      </c>
      <c r="N225" s="224" t="s">
        <v>43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223</v>
      </c>
      <c r="AT225" s="227" t="s">
        <v>218</v>
      </c>
      <c r="AU225" s="227" t="s">
        <v>81</v>
      </c>
      <c r="AY225" s="20" t="s">
        <v>215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223</v>
      </c>
      <c r="BM225" s="227" t="s">
        <v>1311</v>
      </c>
    </row>
    <row r="226" s="2" customFormat="1" ht="37.8" customHeight="1">
      <c r="A226" s="41"/>
      <c r="B226" s="42"/>
      <c r="C226" s="216" t="s">
        <v>1313</v>
      </c>
      <c r="D226" s="216" t="s">
        <v>218</v>
      </c>
      <c r="E226" s="217" t="s">
        <v>1295</v>
      </c>
      <c r="F226" s="218" t="s">
        <v>1300</v>
      </c>
      <c r="G226" s="219" t="s">
        <v>1183</v>
      </c>
      <c r="H226" s="220">
        <v>17</v>
      </c>
      <c r="I226" s="221"/>
      <c r="J226" s="222">
        <f>ROUND(I226*H226,2)</f>
        <v>0</v>
      </c>
      <c r="K226" s="218" t="s">
        <v>19</v>
      </c>
      <c r="L226" s="47"/>
      <c r="M226" s="223" t="s">
        <v>19</v>
      </c>
      <c r="N226" s="224" t="s">
        <v>43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223</v>
      </c>
      <c r="AT226" s="227" t="s">
        <v>218</v>
      </c>
      <c r="AU226" s="227" t="s">
        <v>81</v>
      </c>
      <c r="AY226" s="20" t="s">
        <v>215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223</v>
      </c>
      <c r="BM226" s="227" t="s">
        <v>1316</v>
      </c>
    </row>
    <row r="227" s="2" customFormat="1" ht="24.15" customHeight="1">
      <c r="A227" s="41"/>
      <c r="B227" s="42"/>
      <c r="C227" s="216" t="s">
        <v>514</v>
      </c>
      <c r="D227" s="216" t="s">
        <v>218</v>
      </c>
      <c r="E227" s="217" t="s">
        <v>1299</v>
      </c>
      <c r="F227" s="218" t="s">
        <v>1307</v>
      </c>
      <c r="G227" s="219" t="s">
        <v>1183</v>
      </c>
      <c r="H227" s="220">
        <v>6</v>
      </c>
      <c r="I227" s="221"/>
      <c r="J227" s="222">
        <f>ROUND(I227*H227,2)</f>
        <v>0</v>
      </c>
      <c r="K227" s="218" t="s">
        <v>19</v>
      </c>
      <c r="L227" s="47"/>
      <c r="M227" s="223" t="s">
        <v>19</v>
      </c>
      <c r="N227" s="224" t="s">
        <v>43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223</v>
      </c>
      <c r="AT227" s="227" t="s">
        <v>218</v>
      </c>
      <c r="AU227" s="227" t="s">
        <v>81</v>
      </c>
      <c r="AY227" s="20" t="s">
        <v>215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223</v>
      </c>
      <c r="BM227" s="227" t="s">
        <v>1320</v>
      </c>
    </row>
    <row r="228" s="2" customFormat="1" ht="44.25" customHeight="1">
      <c r="A228" s="41"/>
      <c r="B228" s="42"/>
      <c r="C228" s="216" t="s">
        <v>1324</v>
      </c>
      <c r="D228" s="216" t="s">
        <v>218</v>
      </c>
      <c r="E228" s="217" t="s">
        <v>1309</v>
      </c>
      <c r="F228" s="218" t="s">
        <v>1310</v>
      </c>
      <c r="G228" s="219" t="s">
        <v>692</v>
      </c>
      <c r="H228" s="220">
        <v>1</v>
      </c>
      <c r="I228" s="221"/>
      <c r="J228" s="222">
        <f>ROUND(I228*H228,2)</f>
        <v>0</v>
      </c>
      <c r="K228" s="218" t="s">
        <v>1115</v>
      </c>
      <c r="L228" s="47"/>
      <c r="M228" s="223" t="s">
        <v>19</v>
      </c>
      <c r="N228" s="224" t="s">
        <v>43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223</v>
      </c>
      <c r="AT228" s="227" t="s">
        <v>218</v>
      </c>
      <c r="AU228" s="227" t="s">
        <v>81</v>
      </c>
      <c r="AY228" s="20" t="s">
        <v>215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223</v>
      </c>
      <c r="BM228" s="227" t="s">
        <v>1328</v>
      </c>
    </row>
    <row r="229" s="2" customFormat="1">
      <c r="A229" s="41"/>
      <c r="B229" s="42"/>
      <c r="C229" s="43"/>
      <c r="D229" s="229" t="s">
        <v>224</v>
      </c>
      <c r="E229" s="43"/>
      <c r="F229" s="230" t="s">
        <v>1312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224</v>
      </c>
      <c r="AU229" s="20" t="s">
        <v>81</v>
      </c>
    </row>
    <row r="230" s="2" customFormat="1" ht="24.15" customHeight="1">
      <c r="A230" s="41"/>
      <c r="B230" s="42"/>
      <c r="C230" s="216" t="s">
        <v>522</v>
      </c>
      <c r="D230" s="216" t="s">
        <v>218</v>
      </c>
      <c r="E230" s="217" t="s">
        <v>1314</v>
      </c>
      <c r="F230" s="218" t="s">
        <v>1315</v>
      </c>
      <c r="G230" s="219" t="s">
        <v>692</v>
      </c>
      <c r="H230" s="220">
        <v>1</v>
      </c>
      <c r="I230" s="221"/>
      <c r="J230" s="222">
        <f>ROUND(I230*H230,2)</f>
        <v>0</v>
      </c>
      <c r="K230" s="218" t="s">
        <v>1115</v>
      </c>
      <c r="L230" s="47"/>
      <c r="M230" s="223" t="s">
        <v>19</v>
      </c>
      <c r="N230" s="224" t="s">
        <v>43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223</v>
      </c>
      <c r="AT230" s="227" t="s">
        <v>218</v>
      </c>
      <c r="AU230" s="227" t="s">
        <v>81</v>
      </c>
      <c r="AY230" s="20" t="s">
        <v>215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223</v>
      </c>
      <c r="BM230" s="227" t="s">
        <v>1532</v>
      </c>
    </row>
    <row r="231" s="2" customFormat="1">
      <c r="A231" s="41"/>
      <c r="B231" s="42"/>
      <c r="C231" s="43"/>
      <c r="D231" s="229" t="s">
        <v>224</v>
      </c>
      <c r="E231" s="43"/>
      <c r="F231" s="230" t="s">
        <v>1317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224</v>
      </c>
      <c r="AU231" s="20" t="s">
        <v>81</v>
      </c>
    </row>
    <row r="232" s="2" customFormat="1" ht="24.15" customHeight="1">
      <c r="A232" s="41"/>
      <c r="B232" s="42"/>
      <c r="C232" s="216" t="s">
        <v>990</v>
      </c>
      <c r="D232" s="216" t="s">
        <v>218</v>
      </c>
      <c r="E232" s="217" t="s">
        <v>1318</v>
      </c>
      <c r="F232" s="218" t="s">
        <v>1319</v>
      </c>
      <c r="G232" s="219" t="s">
        <v>692</v>
      </c>
      <c r="H232" s="220">
        <v>1</v>
      </c>
      <c r="I232" s="221"/>
      <c r="J232" s="222">
        <f>ROUND(I232*H232,2)</f>
        <v>0</v>
      </c>
      <c r="K232" s="218" t="s">
        <v>1115</v>
      </c>
      <c r="L232" s="47"/>
      <c r="M232" s="223" t="s">
        <v>19</v>
      </c>
      <c r="N232" s="224" t="s">
        <v>43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223</v>
      </c>
      <c r="AT232" s="227" t="s">
        <v>218</v>
      </c>
      <c r="AU232" s="227" t="s">
        <v>81</v>
      </c>
      <c r="AY232" s="20" t="s">
        <v>215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223</v>
      </c>
      <c r="BM232" s="227" t="s">
        <v>1533</v>
      </c>
    </row>
    <row r="233" s="2" customFormat="1">
      <c r="A233" s="41"/>
      <c r="B233" s="42"/>
      <c r="C233" s="43"/>
      <c r="D233" s="229" t="s">
        <v>224</v>
      </c>
      <c r="E233" s="43"/>
      <c r="F233" s="230" t="s">
        <v>1321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224</v>
      </c>
      <c r="AU233" s="20" t="s">
        <v>81</v>
      </c>
    </row>
    <row r="234" s="12" customFormat="1" ht="22.8" customHeight="1">
      <c r="A234" s="12"/>
      <c r="B234" s="200"/>
      <c r="C234" s="201"/>
      <c r="D234" s="202" t="s">
        <v>71</v>
      </c>
      <c r="E234" s="214" t="s">
        <v>1391</v>
      </c>
      <c r="F234" s="214" t="s">
        <v>1824</v>
      </c>
      <c r="G234" s="201"/>
      <c r="H234" s="201"/>
      <c r="I234" s="204"/>
      <c r="J234" s="215">
        <f>BK234</f>
        <v>0</v>
      </c>
      <c r="K234" s="201"/>
      <c r="L234" s="206"/>
      <c r="M234" s="207"/>
      <c r="N234" s="208"/>
      <c r="O234" s="208"/>
      <c r="P234" s="209">
        <f>SUM(P235:P240)</f>
        <v>0</v>
      </c>
      <c r="Q234" s="208"/>
      <c r="R234" s="209">
        <f>SUM(R235:R240)</f>
        <v>0</v>
      </c>
      <c r="S234" s="208"/>
      <c r="T234" s="210">
        <f>SUM(T235:T240)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1" t="s">
        <v>81</v>
      </c>
      <c r="AT234" s="212" t="s">
        <v>71</v>
      </c>
      <c r="AU234" s="212" t="s">
        <v>79</v>
      </c>
      <c r="AY234" s="211" t="s">
        <v>215</v>
      </c>
      <c r="BK234" s="213">
        <f>SUM(BK235:BK240)</f>
        <v>0</v>
      </c>
    </row>
    <row r="235" s="2" customFormat="1" ht="24.15" customHeight="1">
      <c r="A235" s="41"/>
      <c r="B235" s="42"/>
      <c r="C235" s="216" t="s">
        <v>526</v>
      </c>
      <c r="D235" s="216" t="s">
        <v>218</v>
      </c>
      <c r="E235" s="217" t="s">
        <v>1825</v>
      </c>
      <c r="F235" s="218" t="s">
        <v>1826</v>
      </c>
      <c r="G235" s="219" t="s">
        <v>635</v>
      </c>
      <c r="H235" s="220">
        <v>1</v>
      </c>
      <c r="I235" s="221"/>
      <c r="J235" s="222">
        <f>ROUND(I235*H235,2)</f>
        <v>0</v>
      </c>
      <c r="K235" s="218" t="s">
        <v>19</v>
      </c>
      <c r="L235" s="47"/>
      <c r="M235" s="223" t="s">
        <v>19</v>
      </c>
      <c r="N235" s="224" t="s">
        <v>43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306</v>
      </c>
      <c r="AT235" s="227" t="s">
        <v>218</v>
      </c>
      <c r="AU235" s="227" t="s">
        <v>81</v>
      </c>
      <c r="AY235" s="20" t="s">
        <v>215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306</v>
      </c>
      <c r="BM235" s="227" t="s">
        <v>1534</v>
      </c>
    </row>
    <row r="236" s="2" customFormat="1" ht="16.5" customHeight="1">
      <c r="A236" s="41"/>
      <c r="B236" s="42"/>
      <c r="C236" s="281" t="s">
        <v>269</v>
      </c>
      <c r="D236" s="281" t="s">
        <v>412</v>
      </c>
      <c r="E236" s="282" t="s">
        <v>1827</v>
      </c>
      <c r="F236" s="283" t="s">
        <v>1828</v>
      </c>
      <c r="G236" s="284" t="s">
        <v>635</v>
      </c>
      <c r="H236" s="285">
        <v>1</v>
      </c>
      <c r="I236" s="286"/>
      <c r="J236" s="287">
        <f>ROUND(I236*H236,2)</f>
        <v>0</v>
      </c>
      <c r="K236" s="283" t="s">
        <v>19</v>
      </c>
      <c r="L236" s="288"/>
      <c r="M236" s="289" t="s">
        <v>19</v>
      </c>
      <c r="N236" s="290" t="s">
        <v>43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350</v>
      </c>
      <c r="AT236" s="227" t="s">
        <v>412</v>
      </c>
      <c r="AU236" s="227" t="s">
        <v>81</v>
      </c>
      <c r="AY236" s="20" t="s">
        <v>215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306</v>
      </c>
      <c r="BM236" s="227" t="s">
        <v>1536</v>
      </c>
    </row>
    <row r="237" s="2" customFormat="1" ht="16.5" customHeight="1">
      <c r="A237" s="41"/>
      <c r="B237" s="42"/>
      <c r="C237" s="216" t="s">
        <v>529</v>
      </c>
      <c r="D237" s="216" t="s">
        <v>218</v>
      </c>
      <c r="E237" s="217" t="s">
        <v>1829</v>
      </c>
      <c r="F237" s="218" t="s">
        <v>1830</v>
      </c>
      <c r="G237" s="219" t="s">
        <v>635</v>
      </c>
      <c r="H237" s="220">
        <v>1</v>
      </c>
      <c r="I237" s="221"/>
      <c r="J237" s="222">
        <f>ROUND(I237*H237,2)</f>
        <v>0</v>
      </c>
      <c r="K237" s="218" t="s">
        <v>19</v>
      </c>
      <c r="L237" s="47"/>
      <c r="M237" s="223" t="s">
        <v>19</v>
      </c>
      <c r="N237" s="224" t="s">
        <v>43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306</v>
      </c>
      <c r="AT237" s="227" t="s">
        <v>218</v>
      </c>
      <c r="AU237" s="227" t="s">
        <v>81</v>
      </c>
      <c r="AY237" s="20" t="s">
        <v>215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306</v>
      </c>
      <c r="BM237" s="227" t="s">
        <v>1538</v>
      </c>
    </row>
    <row r="238" s="2" customFormat="1" ht="37.8" customHeight="1">
      <c r="A238" s="41"/>
      <c r="B238" s="42"/>
      <c r="C238" s="216" t="s">
        <v>1541</v>
      </c>
      <c r="D238" s="216" t="s">
        <v>218</v>
      </c>
      <c r="E238" s="217" t="s">
        <v>1831</v>
      </c>
      <c r="F238" s="218" t="s">
        <v>1832</v>
      </c>
      <c r="G238" s="219" t="s">
        <v>635</v>
      </c>
      <c r="H238" s="220">
        <v>1</v>
      </c>
      <c r="I238" s="221"/>
      <c r="J238" s="222">
        <f>ROUND(I238*H238,2)</f>
        <v>0</v>
      </c>
      <c r="K238" s="218" t="s">
        <v>19</v>
      </c>
      <c r="L238" s="47"/>
      <c r="M238" s="223" t="s">
        <v>19</v>
      </c>
      <c r="N238" s="224" t="s">
        <v>43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306</v>
      </c>
      <c r="AT238" s="227" t="s">
        <v>218</v>
      </c>
      <c r="AU238" s="227" t="s">
        <v>81</v>
      </c>
      <c r="AY238" s="20" t="s">
        <v>215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306</v>
      </c>
      <c r="BM238" s="227" t="s">
        <v>1542</v>
      </c>
    </row>
    <row r="239" s="2" customFormat="1" ht="24.15" customHeight="1">
      <c r="A239" s="41"/>
      <c r="B239" s="42"/>
      <c r="C239" s="216" t="s">
        <v>271</v>
      </c>
      <c r="D239" s="216" t="s">
        <v>218</v>
      </c>
      <c r="E239" s="217" t="s">
        <v>1833</v>
      </c>
      <c r="F239" s="218" t="s">
        <v>1834</v>
      </c>
      <c r="G239" s="219" t="s">
        <v>635</v>
      </c>
      <c r="H239" s="220">
        <v>1</v>
      </c>
      <c r="I239" s="221"/>
      <c r="J239" s="222">
        <f>ROUND(I239*H239,2)</f>
        <v>0</v>
      </c>
      <c r="K239" s="218" t="s">
        <v>19</v>
      </c>
      <c r="L239" s="47"/>
      <c r="M239" s="223" t="s">
        <v>19</v>
      </c>
      <c r="N239" s="224" t="s">
        <v>43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306</v>
      </c>
      <c r="AT239" s="227" t="s">
        <v>218</v>
      </c>
      <c r="AU239" s="227" t="s">
        <v>81</v>
      </c>
      <c r="AY239" s="20" t="s">
        <v>215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306</v>
      </c>
      <c r="BM239" s="227" t="s">
        <v>1545</v>
      </c>
    </row>
    <row r="240" s="2" customFormat="1" ht="24.15" customHeight="1">
      <c r="A240" s="41"/>
      <c r="B240" s="42"/>
      <c r="C240" s="216" t="s">
        <v>1547</v>
      </c>
      <c r="D240" s="216" t="s">
        <v>218</v>
      </c>
      <c r="E240" s="217" t="s">
        <v>1835</v>
      </c>
      <c r="F240" s="218" t="s">
        <v>1836</v>
      </c>
      <c r="G240" s="219" t="s">
        <v>635</v>
      </c>
      <c r="H240" s="220">
        <v>1</v>
      </c>
      <c r="I240" s="221"/>
      <c r="J240" s="222">
        <f>ROUND(I240*H240,2)</f>
        <v>0</v>
      </c>
      <c r="K240" s="218" t="s">
        <v>19</v>
      </c>
      <c r="L240" s="47"/>
      <c r="M240" s="296" t="s">
        <v>19</v>
      </c>
      <c r="N240" s="297" t="s">
        <v>43</v>
      </c>
      <c r="O240" s="293"/>
      <c r="P240" s="298">
        <f>O240*H240</f>
        <v>0</v>
      </c>
      <c r="Q240" s="298">
        <v>0</v>
      </c>
      <c r="R240" s="298">
        <f>Q240*H240</f>
        <v>0</v>
      </c>
      <c r="S240" s="298">
        <v>0</v>
      </c>
      <c r="T240" s="299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306</v>
      </c>
      <c r="AT240" s="227" t="s">
        <v>218</v>
      </c>
      <c r="AU240" s="227" t="s">
        <v>81</v>
      </c>
      <c r="AY240" s="20" t="s">
        <v>215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306</v>
      </c>
      <c r="BM240" s="227" t="s">
        <v>1548</v>
      </c>
    </row>
    <row r="241" s="2" customFormat="1" ht="6.96" customHeight="1">
      <c r="A241" s="41"/>
      <c r="B241" s="62"/>
      <c r="C241" s="63"/>
      <c r="D241" s="63"/>
      <c r="E241" s="63"/>
      <c r="F241" s="63"/>
      <c r="G241" s="63"/>
      <c r="H241" s="63"/>
      <c r="I241" s="63"/>
      <c r="J241" s="63"/>
      <c r="K241" s="63"/>
      <c r="L241" s="47"/>
      <c r="M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</row>
  </sheetData>
  <sheetProtection sheet="1" autoFilter="0" formatColumns="0" formatRows="0" objects="1" scenarios="1" spinCount="100000" saltValue="n7sfMuGit+w3n5Dgbhv6aY7A839UlVzrsumOuBGOt12teHC+TLp9PpMYmQVyZF7svCntvUSWXzJNcN3UGLxF7w==" hashValue="PgbHp4gLsU+5Jv/kMGQt67n6MPORqvoa6zC4CzumQL0r65YeZyB6e9rIIScXs+GDXZo7kkVKptAPwIFuAaqe1g==" algorithmName="SHA-512" password="CC35"/>
  <autoFilter ref="C105:K24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4:H94"/>
    <mergeCell ref="E96:H96"/>
    <mergeCell ref="E98:H98"/>
    <mergeCell ref="L2:V2"/>
  </mergeCells>
  <hyperlinks>
    <hyperlink ref="F163" r:id="rId1" display="https://podminky.urs.cz/item/CS_URS_2024_01/741122122"/>
    <hyperlink ref="F165" r:id="rId2" display="https://podminky.urs.cz/item/CS_URS_2024_01/741124703"/>
    <hyperlink ref="F167" r:id="rId3" display="https://podminky.urs.cz/item/CS_URS_2024_01/741120201"/>
    <hyperlink ref="F170" r:id="rId4" display="https://podminky.urs.cz/item/CS_URS_2024_01/741132103"/>
    <hyperlink ref="F173" r:id="rId5" display="https://podminky.urs.cz/item/CS_URS_2024_01/741420022"/>
    <hyperlink ref="F175" r:id="rId6" display="https://podminky.urs.cz/item/CS_URS_2024_01/741410041"/>
    <hyperlink ref="F178" r:id="rId7" display="https://podminky.urs.cz/item/CS_URS_2024_01/210203901"/>
    <hyperlink ref="F185" r:id="rId8" display="https://podminky.urs.cz/item/CS_URS_2024_01/210204011"/>
    <hyperlink ref="F190" r:id="rId9" display="https://podminky.urs.cz/item/CS_URS_2024_01/210204201"/>
    <hyperlink ref="F192" r:id="rId10" display="https://podminky.urs.cz/item/CS_URS_2024_01/741320041"/>
    <hyperlink ref="F195" r:id="rId11" display="https://podminky.urs.cz/item/CS_URS_2024_01/460905211"/>
    <hyperlink ref="F197" r:id="rId12" display="https://podminky.urs.cz/item/CS_URS_2024_01/741210002"/>
    <hyperlink ref="F200" r:id="rId13" display="https://podminky.urs.cz/item/CS_URS_2024_01/460010024"/>
    <hyperlink ref="F202" r:id="rId14" display="https://podminky.urs.cz/item/CS_URS_2024_01/460010025"/>
    <hyperlink ref="F206" r:id="rId15" display="https://podminky.urs.cz/item/CS_URS_2024_01/460171172"/>
    <hyperlink ref="F208" r:id="rId16" display="https://podminky.urs.cz/item/CS_URS_2024_01/460431182"/>
    <hyperlink ref="F210" r:id="rId17" display="https://podminky.urs.cz/item/CS_URS_2024_01/460791213"/>
    <hyperlink ref="F212" r:id="rId18" display="https://podminky.urs.cz/item/CS_URS_2024_01/460641112"/>
    <hyperlink ref="F214" r:id="rId19" display="https://podminky.urs.cz/item/CS_URS_2024_01/460341113"/>
    <hyperlink ref="F216" r:id="rId20" display="https://podminky.urs.cz/item/CS_URS_2024_01/460341121"/>
    <hyperlink ref="F218" r:id="rId21" display="https://podminky.urs.cz/item/CS_URS_2024_01/460361111"/>
    <hyperlink ref="F229" r:id="rId22" display="https://podminky.urs.cz/item/CS_URS_2024_01/741810002"/>
    <hyperlink ref="F231" r:id="rId23" display="https://podminky.urs.cz/item/CS_URS_2024_01/741820011"/>
    <hyperlink ref="F233" r:id="rId24" display="https://podminky.urs.cz/item/CS_URS_2024_01/741820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5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187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189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ROUND(J91,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ROUND((SUM(BE91:BE499)),  2)</f>
        <v>0</v>
      </c>
      <c r="G35" s="41"/>
      <c r="H35" s="41"/>
      <c r="I35" s="161">
        <v>0.20999999999999999</v>
      </c>
      <c r="J35" s="160">
        <f>ROUND(((SUM(BE91:BE499))*I35),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ROUND((SUM(BF91:BF499)),  2)</f>
        <v>0</v>
      </c>
      <c r="G36" s="41"/>
      <c r="H36" s="41"/>
      <c r="I36" s="161">
        <v>0.12</v>
      </c>
      <c r="J36" s="160">
        <f>ROUND(((SUM(BF91:BF499))*I36),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ROUND((SUM(BG91:BG499)),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ROUND((SUM(BH91:BH499)),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ROUND((SUM(BI91:BI499)),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187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2023-065-01-01 - SO-01 - Dopravní řešení - Přípravné a bourací práce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J92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195</v>
      </c>
      <c r="E65" s="186"/>
      <c r="F65" s="186"/>
      <c r="G65" s="186"/>
      <c r="H65" s="186"/>
      <c r="I65" s="186"/>
      <c r="J65" s="187">
        <f>J93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196</v>
      </c>
      <c r="E66" s="186"/>
      <c r="F66" s="186"/>
      <c r="G66" s="186"/>
      <c r="H66" s="186"/>
      <c r="I66" s="186"/>
      <c r="J66" s="187">
        <f>J191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197</v>
      </c>
      <c r="E67" s="186"/>
      <c r="F67" s="186"/>
      <c r="G67" s="186"/>
      <c r="H67" s="186"/>
      <c r="I67" s="186"/>
      <c r="J67" s="187">
        <f>J247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198</v>
      </c>
      <c r="E68" s="186"/>
      <c r="F68" s="186"/>
      <c r="G68" s="186"/>
      <c r="H68" s="186"/>
      <c r="I68" s="186"/>
      <c r="J68" s="187">
        <f>J401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199</v>
      </c>
      <c r="E69" s="186"/>
      <c r="F69" s="186"/>
      <c r="G69" s="186"/>
      <c r="H69" s="186"/>
      <c r="I69" s="186"/>
      <c r="J69" s="187">
        <f>J457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200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Vědomice - Úprava ulice Na Zavadilce</v>
      </c>
      <c r="F79" s="35"/>
      <c r="G79" s="35"/>
      <c r="H79" s="35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186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1"/>
      <c r="B81" s="42"/>
      <c r="C81" s="43"/>
      <c r="D81" s="43"/>
      <c r="E81" s="173" t="s">
        <v>187</v>
      </c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188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30" customHeight="1">
      <c r="A83" s="41"/>
      <c r="B83" s="42"/>
      <c r="C83" s="43"/>
      <c r="D83" s="43"/>
      <c r="E83" s="72" t="str">
        <f>E11</f>
        <v>2023-065-01-01 - SO-01 - Dopravní řešení - Přípravné a bourací práce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21</v>
      </c>
      <c r="D85" s="43"/>
      <c r="E85" s="43"/>
      <c r="F85" s="30" t="str">
        <f>F14</f>
        <v xml:space="preserve">k.ú. Vědomice </v>
      </c>
      <c r="G85" s="43"/>
      <c r="H85" s="43"/>
      <c r="I85" s="35" t="s">
        <v>23</v>
      </c>
      <c r="J85" s="75" t="str">
        <f>IF(J14="","",J14)</f>
        <v>16. 4. 2024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40.05" customHeight="1">
      <c r="A87" s="41"/>
      <c r="B87" s="42"/>
      <c r="C87" s="35" t="s">
        <v>25</v>
      </c>
      <c r="D87" s="43"/>
      <c r="E87" s="43"/>
      <c r="F87" s="30" t="str">
        <f>E17</f>
        <v>Obec Vědomice, Na Průhonu 270, Roudnice nad Labem</v>
      </c>
      <c r="G87" s="43"/>
      <c r="H87" s="43"/>
      <c r="I87" s="35" t="s">
        <v>31</v>
      </c>
      <c r="J87" s="39" t="str">
        <f>E23</f>
        <v>Ing. arch. Pavel Šulc Ph.D.Krásného 351/8, Praha 6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29</v>
      </c>
      <c r="D88" s="43"/>
      <c r="E88" s="43"/>
      <c r="F88" s="30" t="str">
        <f>IF(E20="","",E20)</f>
        <v>Vyplň údaj</v>
      </c>
      <c r="G88" s="43"/>
      <c r="H88" s="43"/>
      <c r="I88" s="35" t="s">
        <v>34</v>
      </c>
      <c r="J88" s="39" t="str">
        <f>E26</f>
        <v>Ing. Dana Mlejnková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9"/>
      <c r="B90" s="190"/>
      <c r="C90" s="191" t="s">
        <v>201</v>
      </c>
      <c r="D90" s="192" t="s">
        <v>57</v>
      </c>
      <c r="E90" s="192" t="s">
        <v>53</v>
      </c>
      <c r="F90" s="192" t="s">
        <v>54</v>
      </c>
      <c r="G90" s="192" t="s">
        <v>202</v>
      </c>
      <c r="H90" s="192" t="s">
        <v>203</v>
      </c>
      <c r="I90" s="192" t="s">
        <v>204</v>
      </c>
      <c r="J90" s="192" t="s">
        <v>192</v>
      </c>
      <c r="K90" s="193" t="s">
        <v>205</v>
      </c>
      <c r="L90" s="194"/>
      <c r="M90" s="95" t="s">
        <v>19</v>
      </c>
      <c r="N90" s="96" t="s">
        <v>42</v>
      </c>
      <c r="O90" s="96" t="s">
        <v>206</v>
      </c>
      <c r="P90" s="96" t="s">
        <v>207</v>
      </c>
      <c r="Q90" s="96" t="s">
        <v>208</v>
      </c>
      <c r="R90" s="96" t="s">
        <v>209</v>
      </c>
      <c r="S90" s="96" t="s">
        <v>210</v>
      </c>
      <c r="T90" s="97" t="s">
        <v>211</v>
      </c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</row>
    <row r="91" s="2" customFormat="1" ht="22.8" customHeight="1">
      <c r="A91" s="41"/>
      <c r="B91" s="42"/>
      <c r="C91" s="102" t="s">
        <v>212</v>
      </c>
      <c r="D91" s="43"/>
      <c r="E91" s="43"/>
      <c r="F91" s="43"/>
      <c r="G91" s="43"/>
      <c r="H91" s="43"/>
      <c r="I91" s="43"/>
      <c r="J91" s="195">
        <f>BK91</f>
        <v>0</v>
      </c>
      <c r="K91" s="43"/>
      <c r="L91" s="47"/>
      <c r="M91" s="98"/>
      <c r="N91" s="196"/>
      <c r="O91" s="99"/>
      <c r="P91" s="197">
        <f>P92</f>
        <v>0</v>
      </c>
      <c r="Q91" s="99"/>
      <c r="R91" s="197">
        <f>R92</f>
        <v>0.052470000000000003</v>
      </c>
      <c r="S91" s="99"/>
      <c r="T91" s="198">
        <f>T92</f>
        <v>939.76310000000001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71</v>
      </c>
      <c r="AU91" s="20" t="s">
        <v>193</v>
      </c>
      <c r="BK91" s="199">
        <f>BK92</f>
        <v>0</v>
      </c>
    </row>
    <row r="92" s="12" customFormat="1" ht="25.92" customHeight="1">
      <c r="A92" s="12"/>
      <c r="B92" s="200"/>
      <c r="C92" s="201"/>
      <c r="D92" s="202" t="s">
        <v>71</v>
      </c>
      <c r="E92" s="203" t="s">
        <v>213</v>
      </c>
      <c r="F92" s="203" t="s">
        <v>214</v>
      </c>
      <c r="G92" s="201"/>
      <c r="H92" s="201"/>
      <c r="I92" s="204"/>
      <c r="J92" s="205">
        <f>BK92</f>
        <v>0</v>
      </c>
      <c r="K92" s="201"/>
      <c r="L92" s="206"/>
      <c r="M92" s="207"/>
      <c r="N92" s="208"/>
      <c r="O92" s="208"/>
      <c r="P92" s="209">
        <f>P93+P191+P247+P401+P457</f>
        <v>0</v>
      </c>
      <c r="Q92" s="208"/>
      <c r="R92" s="209">
        <f>R93+R191+R247+R401+R457</f>
        <v>0.052470000000000003</v>
      </c>
      <c r="S92" s="208"/>
      <c r="T92" s="210">
        <f>T93+T191+T247+T401+T457</f>
        <v>939.76310000000001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79</v>
      </c>
      <c r="AT92" s="212" t="s">
        <v>71</v>
      </c>
      <c r="AU92" s="212" t="s">
        <v>72</v>
      </c>
      <c r="AY92" s="211" t="s">
        <v>215</v>
      </c>
      <c r="BK92" s="213">
        <f>BK93+BK191+BK247+BK401+BK457</f>
        <v>0</v>
      </c>
    </row>
    <row r="93" s="12" customFormat="1" ht="22.8" customHeight="1">
      <c r="A93" s="12"/>
      <c r="B93" s="200"/>
      <c r="C93" s="201"/>
      <c r="D93" s="202" t="s">
        <v>71</v>
      </c>
      <c r="E93" s="214" t="s">
        <v>216</v>
      </c>
      <c r="F93" s="214" t="s">
        <v>217</v>
      </c>
      <c r="G93" s="201"/>
      <c r="H93" s="201"/>
      <c r="I93" s="204"/>
      <c r="J93" s="215">
        <f>BK93</f>
        <v>0</v>
      </c>
      <c r="K93" s="201"/>
      <c r="L93" s="206"/>
      <c r="M93" s="207"/>
      <c r="N93" s="208"/>
      <c r="O93" s="208"/>
      <c r="P93" s="209">
        <f>SUM(P94:P190)</f>
        <v>0</v>
      </c>
      <c r="Q93" s="208"/>
      <c r="R93" s="209">
        <f>SUM(R94:R190)</f>
        <v>0.052470000000000003</v>
      </c>
      <c r="S93" s="208"/>
      <c r="T93" s="210">
        <f>SUM(T94:T190)</f>
        <v>939.76310000000001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79</v>
      </c>
      <c r="AT93" s="212" t="s">
        <v>71</v>
      </c>
      <c r="AU93" s="212" t="s">
        <v>79</v>
      </c>
      <c r="AY93" s="211" t="s">
        <v>215</v>
      </c>
      <c r="BK93" s="213">
        <f>SUM(BK94:BK190)</f>
        <v>0</v>
      </c>
    </row>
    <row r="94" s="2" customFormat="1" ht="66.75" customHeight="1">
      <c r="A94" s="41"/>
      <c r="B94" s="42"/>
      <c r="C94" s="216" t="s">
        <v>79</v>
      </c>
      <c r="D94" s="216" t="s">
        <v>218</v>
      </c>
      <c r="E94" s="217" t="s">
        <v>219</v>
      </c>
      <c r="F94" s="218" t="s">
        <v>220</v>
      </c>
      <c r="G94" s="219" t="s">
        <v>221</v>
      </c>
      <c r="H94" s="220">
        <v>476.55000000000001</v>
      </c>
      <c r="I94" s="221"/>
      <c r="J94" s="222">
        <f>ROUND(I94*H94,2)</f>
        <v>0</v>
      </c>
      <c r="K94" s="218" t="s">
        <v>222</v>
      </c>
      <c r="L94" s="47"/>
      <c r="M94" s="223" t="s">
        <v>19</v>
      </c>
      <c r="N94" s="224" t="s">
        <v>43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0.41699999999999998</v>
      </c>
      <c r="T94" s="226">
        <f>S94*H94</f>
        <v>198.72135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223</v>
      </c>
      <c r="AT94" s="227" t="s">
        <v>218</v>
      </c>
      <c r="AU94" s="227" t="s">
        <v>81</v>
      </c>
      <c r="AY94" s="20" t="s">
        <v>215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20" t="s">
        <v>79</v>
      </c>
      <c r="BK94" s="228">
        <f>ROUND(I94*H94,2)</f>
        <v>0</v>
      </c>
      <c r="BL94" s="20" t="s">
        <v>223</v>
      </c>
      <c r="BM94" s="227" t="s">
        <v>81</v>
      </c>
    </row>
    <row r="95" s="2" customFormat="1">
      <c r="A95" s="41"/>
      <c r="B95" s="42"/>
      <c r="C95" s="43"/>
      <c r="D95" s="229" t="s">
        <v>224</v>
      </c>
      <c r="E95" s="43"/>
      <c r="F95" s="230" t="s">
        <v>225</v>
      </c>
      <c r="G95" s="43"/>
      <c r="H95" s="43"/>
      <c r="I95" s="231"/>
      <c r="J95" s="43"/>
      <c r="K95" s="43"/>
      <c r="L95" s="47"/>
      <c r="M95" s="232"/>
      <c r="N95" s="233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224</v>
      </c>
      <c r="AU95" s="20" t="s">
        <v>81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227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228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229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227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230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4" customFormat="1">
      <c r="A101" s="14"/>
      <c r="B101" s="245"/>
      <c r="C101" s="246"/>
      <c r="D101" s="236" t="s">
        <v>226</v>
      </c>
      <c r="E101" s="247" t="s">
        <v>19</v>
      </c>
      <c r="F101" s="248" t="s">
        <v>231</v>
      </c>
      <c r="G101" s="246"/>
      <c r="H101" s="249">
        <v>476.55000000000001</v>
      </c>
      <c r="I101" s="250"/>
      <c r="J101" s="246"/>
      <c r="K101" s="246"/>
      <c r="L101" s="251"/>
      <c r="M101" s="252"/>
      <c r="N101" s="253"/>
      <c r="O101" s="253"/>
      <c r="P101" s="253"/>
      <c r="Q101" s="253"/>
      <c r="R101" s="253"/>
      <c r="S101" s="253"/>
      <c r="T101" s="25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5" t="s">
        <v>226</v>
      </c>
      <c r="AU101" s="255" t="s">
        <v>81</v>
      </c>
      <c r="AV101" s="14" t="s">
        <v>81</v>
      </c>
      <c r="AW101" s="14" t="s">
        <v>33</v>
      </c>
      <c r="AX101" s="14" t="s">
        <v>72</v>
      </c>
      <c r="AY101" s="255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232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5" customFormat="1">
      <c r="A103" s="15"/>
      <c r="B103" s="256"/>
      <c r="C103" s="257"/>
      <c r="D103" s="236" t="s">
        <v>226</v>
      </c>
      <c r="E103" s="258" t="s">
        <v>19</v>
      </c>
      <c r="F103" s="259" t="s">
        <v>233</v>
      </c>
      <c r="G103" s="257"/>
      <c r="H103" s="260">
        <v>476.55000000000001</v>
      </c>
      <c r="I103" s="261"/>
      <c r="J103" s="257"/>
      <c r="K103" s="257"/>
      <c r="L103" s="262"/>
      <c r="M103" s="263"/>
      <c r="N103" s="264"/>
      <c r="O103" s="264"/>
      <c r="P103" s="264"/>
      <c r="Q103" s="264"/>
      <c r="R103" s="264"/>
      <c r="S103" s="264"/>
      <c r="T103" s="26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6" t="s">
        <v>226</v>
      </c>
      <c r="AU103" s="266" t="s">
        <v>81</v>
      </c>
      <c r="AV103" s="15" t="s">
        <v>223</v>
      </c>
      <c r="AW103" s="15" t="s">
        <v>33</v>
      </c>
      <c r="AX103" s="15" t="s">
        <v>79</v>
      </c>
      <c r="AY103" s="266" t="s">
        <v>215</v>
      </c>
    </row>
    <row r="104" s="2" customFormat="1" ht="66.75" customHeight="1">
      <c r="A104" s="41"/>
      <c r="B104" s="42"/>
      <c r="C104" s="216" t="s">
        <v>81</v>
      </c>
      <c r="D104" s="216" t="s">
        <v>218</v>
      </c>
      <c r="E104" s="217" t="s">
        <v>234</v>
      </c>
      <c r="F104" s="218" t="s">
        <v>235</v>
      </c>
      <c r="G104" s="219" t="s">
        <v>221</v>
      </c>
      <c r="H104" s="220">
        <v>70.349999999999994</v>
      </c>
      <c r="I104" s="221"/>
      <c r="J104" s="222">
        <f>ROUND(I104*H104,2)</f>
        <v>0</v>
      </c>
      <c r="K104" s="218" t="s">
        <v>222</v>
      </c>
      <c r="L104" s="47"/>
      <c r="M104" s="223" t="s">
        <v>19</v>
      </c>
      <c r="N104" s="224" t="s">
        <v>43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0.625</v>
      </c>
      <c r="T104" s="226">
        <f>S104*H104</f>
        <v>43.96875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223</v>
      </c>
      <c r="AT104" s="227" t="s">
        <v>218</v>
      </c>
      <c r="AU104" s="227" t="s">
        <v>81</v>
      </c>
      <c r="AY104" s="20" t="s">
        <v>215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223</v>
      </c>
      <c r="BM104" s="227" t="s">
        <v>236</v>
      </c>
    </row>
    <row r="105" s="2" customFormat="1">
      <c r="A105" s="41"/>
      <c r="B105" s="42"/>
      <c r="C105" s="43"/>
      <c r="D105" s="229" t="s">
        <v>224</v>
      </c>
      <c r="E105" s="43"/>
      <c r="F105" s="230" t="s">
        <v>237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224</v>
      </c>
      <c r="AU105" s="20" t="s">
        <v>81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238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3" customFormat="1">
      <c r="A107" s="13"/>
      <c r="B107" s="234"/>
      <c r="C107" s="235"/>
      <c r="D107" s="236" t="s">
        <v>226</v>
      </c>
      <c r="E107" s="237" t="s">
        <v>19</v>
      </c>
      <c r="F107" s="238" t="s">
        <v>228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226</v>
      </c>
      <c r="AU107" s="244" t="s">
        <v>81</v>
      </c>
      <c r="AV107" s="13" t="s">
        <v>79</v>
      </c>
      <c r="AW107" s="13" t="s">
        <v>33</v>
      </c>
      <c r="AX107" s="13" t="s">
        <v>72</v>
      </c>
      <c r="AY107" s="244" t="s">
        <v>215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229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238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239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4" customFormat="1">
      <c r="A111" s="14"/>
      <c r="B111" s="245"/>
      <c r="C111" s="246"/>
      <c r="D111" s="236" t="s">
        <v>226</v>
      </c>
      <c r="E111" s="247" t="s">
        <v>19</v>
      </c>
      <c r="F111" s="248" t="s">
        <v>240</v>
      </c>
      <c r="G111" s="246"/>
      <c r="H111" s="249">
        <v>70.349999999999994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226</v>
      </c>
      <c r="AU111" s="255" t="s">
        <v>81</v>
      </c>
      <c r="AV111" s="14" t="s">
        <v>81</v>
      </c>
      <c r="AW111" s="14" t="s">
        <v>33</v>
      </c>
      <c r="AX111" s="14" t="s">
        <v>72</v>
      </c>
      <c r="AY111" s="255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232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5" customFormat="1">
      <c r="A113" s="15"/>
      <c r="B113" s="256"/>
      <c r="C113" s="257"/>
      <c r="D113" s="236" t="s">
        <v>226</v>
      </c>
      <c r="E113" s="258" t="s">
        <v>19</v>
      </c>
      <c r="F113" s="259" t="s">
        <v>233</v>
      </c>
      <c r="G113" s="257"/>
      <c r="H113" s="260">
        <v>70.349999999999994</v>
      </c>
      <c r="I113" s="261"/>
      <c r="J113" s="257"/>
      <c r="K113" s="257"/>
      <c r="L113" s="262"/>
      <c r="M113" s="263"/>
      <c r="N113" s="264"/>
      <c r="O113" s="264"/>
      <c r="P113" s="264"/>
      <c r="Q113" s="264"/>
      <c r="R113" s="264"/>
      <c r="S113" s="264"/>
      <c r="T113" s="26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6" t="s">
        <v>226</v>
      </c>
      <c r="AU113" s="266" t="s">
        <v>81</v>
      </c>
      <c r="AV113" s="15" t="s">
        <v>223</v>
      </c>
      <c r="AW113" s="15" t="s">
        <v>33</v>
      </c>
      <c r="AX113" s="15" t="s">
        <v>79</v>
      </c>
      <c r="AY113" s="266" t="s">
        <v>215</v>
      </c>
    </row>
    <row r="114" s="2" customFormat="1" ht="62.7" customHeight="1">
      <c r="A114" s="41"/>
      <c r="B114" s="42"/>
      <c r="C114" s="216" t="s">
        <v>105</v>
      </c>
      <c r="D114" s="216" t="s">
        <v>218</v>
      </c>
      <c r="E114" s="217" t="s">
        <v>241</v>
      </c>
      <c r="F114" s="218" t="s">
        <v>242</v>
      </c>
      <c r="G114" s="219" t="s">
        <v>221</v>
      </c>
      <c r="H114" s="220">
        <v>501</v>
      </c>
      <c r="I114" s="221"/>
      <c r="J114" s="222">
        <f>ROUND(I114*H114,2)</f>
        <v>0</v>
      </c>
      <c r="K114" s="218" t="s">
        <v>222</v>
      </c>
      <c r="L114" s="47"/>
      <c r="M114" s="223" t="s">
        <v>19</v>
      </c>
      <c r="N114" s="224" t="s">
        <v>43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0.625</v>
      </c>
      <c r="T114" s="226">
        <f>S114*H114</f>
        <v>313.125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223</v>
      </c>
      <c r="AT114" s="227" t="s">
        <v>218</v>
      </c>
      <c r="AU114" s="227" t="s">
        <v>81</v>
      </c>
      <c r="AY114" s="20" t="s">
        <v>215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223</v>
      </c>
      <c r="BM114" s="227" t="s">
        <v>243</v>
      </c>
    </row>
    <row r="115" s="2" customFormat="1">
      <c r="A115" s="41"/>
      <c r="B115" s="42"/>
      <c r="C115" s="43"/>
      <c r="D115" s="229" t="s">
        <v>224</v>
      </c>
      <c r="E115" s="43"/>
      <c r="F115" s="230" t="s">
        <v>244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224</v>
      </c>
      <c r="AU115" s="20" t="s">
        <v>81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228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229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238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230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4" customFormat="1">
      <c r="A120" s="14"/>
      <c r="B120" s="245"/>
      <c r="C120" s="246"/>
      <c r="D120" s="236" t="s">
        <v>226</v>
      </c>
      <c r="E120" s="247" t="s">
        <v>19</v>
      </c>
      <c r="F120" s="248" t="s">
        <v>245</v>
      </c>
      <c r="G120" s="246"/>
      <c r="H120" s="249">
        <v>227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226</v>
      </c>
      <c r="AU120" s="255" t="s">
        <v>81</v>
      </c>
      <c r="AV120" s="14" t="s">
        <v>81</v>
      </c>
      <c r="AW120" s="14" t="s">
        <v>33</v>
      </c>
      <c r="AX120" s="14" t="s">
        <v>72</v>
      </c>
      <c r="AY120" s="255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232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228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229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238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3" customFormat="1">
      <c r="A125" s="13"/>
      <c r="B125" s="234"/>
      <c r="C125" s="235"/>
      <c r="D125" s="236" t="s">
        <v>226</v>
      </c>
      <c r="E125" s="237" t="s">
        <v>19</v>
      </c>
      <c r="F125" s="238" t="s">
        <v>246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226</v>
      </c>
      <c r="AU125" s="244" t="s">
        <v>81</v>
      </c>
      <c r="AV125" s="13" t="s">
        <v>79</v>
      </c>
      <c r="AW125" s="13" t="s">
        <v>33</v>
      </c>
      <c r="AX125" s="13" t="s">
        <v>72</v>
      </c>
      <c r="AY125" s="244" t="s">
        <v>215</v>
      </c>
    </row>
    <row r="126" s="14" customFormat="1">
      <c r="A126" s="14"/>
      <c r="B126" s="245"/>
      <c r="C126" s="246"/>
      <c r="D126" s="236" t="s">
        <v>226</v>
      </c>
      <c r="E126" s="247" t="s">
        <v>19</v>
      </c>
      <c r="F126" s="248" t="s">
        <v>247</v>
      </c>
      <c r="G126" s="246"/>
      <c r="H126" s="249">
        <v>274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226</v>
      </c>
      <c r="AU126" s="255" t="s">
        <v>81</v>
      </c>
      <c r="AV126" s="14" t="s">
        <v>81</v>
      </c>
      <c r="AW126" s="14" t="s">
        <v>33</v>
      </c>
      <c r="AX126" s="14" t="s">
        <v>72</v>
      </c>
      <c r="AY126" s="255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232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5" customFormat="1">
      <c r="A128" s="15"/>
      <c r="B128" s="256"/>
      <c r="C128" s="257"/>
      <c r="D128" s="236" t="s">
        <v>226</v>
      </c>
      <c r="E128" s="258" t="s">
        <v>19</v>
      </c>
      <c r="F128" s="259" t="s">
        <v>233</v>
      </c>
      <c r="G128" s="257"/>
      <c r="H128" s="260">
        <v>501</v>
      </c>
      <c r="I128" s="261"/>
      <c r="J128" s="257"/>
      <c r="K128" s="257"/>
      <c r="L128" s="262"/>
      <c r="M128" s="263"/>
      <c r="N128" s="264"/>
      <c r="O128" s="264"/>
      <c r="P128" s="264"/>
      <c r="Q128" s="264"/>
      <c r="R128" s="264"/>
      <c r="S128" s="264"/>
      <c r="T128" s="26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6" t="s">
        <v>226</v>
      </c>
      <c r="AU128" s="266" t="s">
        <v>81</v>
      </c>
      <c r="AV128" s="15" t="s">
        <v>223</v>
      </c>
      <c r="AW128" s="15" t="s">
        <v>33</v>
      </c>
      <c r="AX128" s="15" t="s">
        <v>79</v>
      </c>
      <c r="AY128" s="266" t="s">
        <v>215</v>
      </c>
    </row>
    <row r="129" s="2" customFormat="1" ht="44.25" customHeight="1">
      <c r="A129" s="41"/>
      <c r="B129" s="42"/>
      <c r="C129" s="216" t="s">
        <v>223</v>
      </c>
      <c r="D129" s="216" t="s">
        <v>218</v>
      </c>
      <c r="E129" s="217" t="s">
        <v>248</v>
      </c>
      <c r="F129" s="218" t="s">
        <v>249</v>
      </c>
      <c r="G129" s="219" t="s">
        <v>221</v>
      </c>
      <c r="H129" s="220">
        <v>1749</v>
      </c>
      <c r="I129" s="221"/>
      <c r="J129" s="222">
        <f>ROUND(I129*H129,2)</f>
        <v>0</v>
      </c>
      <c r="K129" s="218" t="s">
        <v>222</v>
      </c>
      <c r="L129" s="47"/>
      <c r="M129" s="223" t="s">
        <v>19</v>
      </c>
      <c r="N129" s="224" t="s">
        <v>43</v>
      </c>
      <c r="O129" s="87"/>
      <c r="P129" s="225">
        <f>O129*H129</f>
        <v>0</v>
      </c>
      <c r="Q129" s="225">
        <v>3.0000000000000001E-05</v>
      </c>
      <c r="R129" s="225">
        <f>Q129*H129</f>
        <v>0.052470000000000003</v>
      </c>
      <c r="S129" s="225">
        <v>0.091999999999999998</v>
      </c>
      <c r="T129" s="226">
        <f>S129*H129</f>
        <v>160.90799999999999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223</v>
      </c>
      <c r="AT129" s="227" t="s">
        <v>218</v>
      </c>
      <c r="AU129" s="227" t="s">
        <v>81</v>
      </c>
      <c r="AY129" s="20" t="s">
        <v>215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223</v>
      </c>
      <c r="BM129" s="227" t="s">
        <v>250</v>
      </c>
    </row>
    <row r="130" s="2" customFormat="1">
      <c r="A130" s="41"/>
      <c r="B130" s="42"/>
      <c r="C130" s="43"/>
      <c r="D130" s="229" t="s">
        <v>224</v>
      </c>
      <c r="E130" s="43"/>
      <c r="F130" s="230" t="s">
        <v>251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224</v>
      </c>
      <c r="AU130" s="20" t="s">
        <v>81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252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228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3" customFormat="1">
      <c r="A133" s="13"/>
      <c r="B133" s="234"/>
      <c r="C133" s="235"/>
      <c r="D133" s="236" t="s">
        <v>226</v>
      </c>
      <c r="E133" s="237" t="s">
        <v>19</v>
      </c>
      <c r="F133" s="238" t="s">
        <v>229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226</v>
      </c>
      <c r="AU133" s="244" t="s">
        <v>81</v>
      </c>
      <c r="AV133" s="13" t="s">
        <v>79</v>
      </c>
      <c r="AW133" s="13" t="s">
        <v>33</v>
      </c>
      <c r="AX133" s="13" t="s">
        <v>72</v>
      </c>
      <c r="AY133" s="244" t="s">
        <v>215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252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3" customFormat="1">
      <c r="A135" s="13"/>
      <c r="B135" s="234"/>
      <c r="C135" s="235"/>
      <c r="D135" s="236" t="s">
        <v>226</v>
      </c>
      <c r="E135" s="237" t="s">
        <v>19</v>
      </c>
      <c r="F135" s="238" t="s">
        <v>239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226</v>
      </c>
      <c r="AU135" s="244" t="s">
        <v>81</v>
      </c>
      <c r="AV135" s="13" t="s">
        <v>79</v>
      </c>
      <c r="AW135" s="13" t="s">
        <v>33</v>
      </c>
      <c r="AX135" s="13" t="s">
        <v>72</v>
      </c>
      <c r="AY135" s="244" t="s">
        <v>215</v>
      </c>
    </row>
    <row r="136" s="14" customFormat="1">
      <c r="A136" s="14"/>
      <c r="B136" s="245"/>
      <c r="C136" s="246"/>
      <c r="D136" s="236" t="s">
        <v>226</v>
      </c>
      <c r="E136" s="247" t="s">
        <v>19</v>
      </c>
      <c r="F136" s="248" t="s">
        <v>253</v>
      </c>
      <c r="G136" s="246"/>
      <c r="H136" s="249">
        <v>686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226</v>
      </c>
      <c r="AU136" s="255" t="s">
        <v>81</v>
      </c>
      <c r="AV136" s="14" t="s">
        <v>81</v>
      </c>
      <c r="AW136" s="14" t="s">
        <v>33</v>
      </c>
      <c r="AX136" s="14" t="s">
        <v>72</v>
      </c>
      <c r="AY136" s="255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232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228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229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252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230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4" customFormat="1">
      <c r="A142" s="14"/>
      <c r="B142" s="245"/>
      <c r="C142" s="246"/>
      <c r="D142" s="236" t="s">
        <v>226</v>
      </c>
      <c r="E142" s="247" t="s">
        <v>19</v>
      </c>
      <c r="F142" s="248" t="s">
        <v>254</v>
      </c>
      <c r="G142" s="246"/>
      <c r="H142" s="249">
        <v>1019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226</v>
      </c>
      <c r="AU142" s="255" t="s">
        <v>81</v>
      </c>
      <c r="AV142" s="14" t="s">
        <v>81</v>
      </c>
      <c r="AW142" s="14" t="s">
        <v>33</v>
      </c>
      <c r="AX142" s="14" t="s">
        <v>72</v>
      </c>
      <c r="AY142" s="255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232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228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229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252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3" customFormat="1">
      <c r="A147" s="13"/>
      <c r="B147" s="234"/>
      <c r="C147" s="235"/>
      <c r="D147" s="236" t="s">
        <v>226</v>
      </c>
      <c r="E147" s="237" t="s">
        <v>19</v>
      </c>
      <c r="F147" s="238" t="s">
        <v>246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226</v>
      </c>
      <c r="AU147" s="244" t="s">
        <v>81</v>
      </c>
      <c r="AV147" s="13" t="s">
        <v>79</v>
      </c>
      <c r="AW147" s="13" t="s">
        <v>33</v>
      </c>
      <c r="AX147" s="13" t="s">
        <v>72</v>
      </c>
      <c r="AY147" s="244" t="s">
        <v>215</v>
      </c>
    </row>
    <row r="148" s="14" customFormat="1">
      <c r="A148" s="14"/>
      <c r="B148" s="245"/>
      <c r="C148" s="246"/>
      <c r="D148" s="236" t="s">
        <v>226</v>
      </c>
      <c r="E148" s="247" t="s">
        <v>19</v>
      </c>
      <c r="F148" s="248" t="s">
        <v>255</v>
      </c>
      <c r="G148" s="246"/>
      <c r="H148" s="249">
        <v>44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226</v>
      </c>
      <c r="AU148" s="255" t="s">
        <v>81</v>
      </c>
      <c r="AV148" s="14" t="s">
        <v>81</v>
      </c>
      <c r="AW148" s="14" t="s">
        <v>33</v>
      </c>
      <c r="AX148" s="14" t="s">
        <v>72</v>
      </c>
      <c r="AY148" s="255" t="s">
        <v>215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232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5" customFormat="1">
      <c r="A150" s="15"/>
      <c r="B150" s="256"/>
      <c r="C150" s="257"/>
      <c r="D150" s="236" t="s">
        <v>226</v>
      </c>
      <c r="E150" s="258" t="s">
        <v>19</v>
      </c>
      <c r="F150" s="259" t="s">
        <v>233</v>
      </c>
      <c r="G150" s="257"/>
      <c r="H150" s="260">
        <v>1749</v>
      </c>
      <c r="I150" s="261"/>
      <c r="J150" s="257"/>
      <c r="K150" s="257"/>
      <c r="L150" s="262"/>
      <c r="M150" s="263"/>
      <c r="N150" s="264"/>
      <c r="O150" s="264"/>
      <c r="P150" s="264"/>
      <c r="Q150" s="264"/>
      <c r="R150" s="264"/>
      <c r="S150" s="264"/>
      <c r="T150" s="26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6" t="s">
        <v>226</v>
      </c>
      <c r="AU150" s="266" t="s">
        <v>81</v>
      </c>
      <c r="AV150" s="15" t="s">
        <v>223</v>
      </c>
      <c r="AW150" s="15" t="s">
        <v>33</v>
      </c>
      <c r="AX150" s="15" t="s">
        <v>79</v>
      </c>
      <c r="AY150" s="266" t="s">
        <v>215</v>
      </c>
    </row>
    <row r="151" s="2" customFormat="1" ht="49.05" customHeight="1">
      <c r="A151" s="41"/>
      <c r="B151" s="42"/>
      <c r="C151" s="216" t="s">
        <v>256</v>
      </c>
      <c r="D151" s="216" t="s">
        <v>218</v>
      </c>
      <c r="E151" s="217" t="s">
        <v>257</v>
      </c>
      <c r="F151" s="218" t="s">
        <v>258</v>
      </c>
      <c r="G151" s="219" t="s">
        <v>259</v>
      </c>
      <c r="H151" s="220">
        <v>1088</v>
      </c>
      <c r="I151" s="221"/>
      <c r="J151" s="222">
        <f>ROUND(I151*H151,2)</f>
        <v>0</v>
      </c>
      <c r="K151" s="218" t="s">
        <v>222</v>
      </c>
      <c r="L151" s="47"/>
      <c r="M151" s="223" t="s">
        <v>19</v>
      </c>
      <c r="N151" s="224" t="s">
        <v>43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0.20499999999999999</v>
      </c>
      <c r="T151" s="226">
        <f>S151*H151</f>
        <v>223.03999999999999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223</v>
      </c>
      <c r="AT151" s="227" t="s">
        <v>218</v>
      </c>
      <c r="AU151" s="227" t="s">
        <v>81</v>
      </c>
      <c r="AY151" s="20" t="s">
        <v>215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223</v>
      </c>
      <c r="BM151" s="227" t="s">
        <v>260</v>
      </c>
    </row>
    <row r="152" s="2" customFormat="1">
      <c r="A152" s="41"/>
      <c r="B152" s="42"/>
      <c r="C152" s="43"/>
      <c r="D152" s="229" t="s">
        <v>224</v>
      </c>
      <c r="E152" s="43"/>
      <c r="F152" s="230" t="s">
        <v>261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224</v>
      </c>
      <c r="AU152" s="20" t="s">
        <v>81</v>
      </c>
    </row>
    <row r="153" s="13" customFormat="1">
      <c r="A153" s="13"/>
      <c r="B153" s="234"/>
      <c r="C153" s="235"/>
      <c r="D153" s="236" t="s">
        <v>226</v>
      </c>
      <c r="E153" s="237" t="s">
        <v>19</v>
      </c>
      <c r="F153" s="238" t="s">
        <v>262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226</v>
      </c>
      <c r="AU153" s="244" t="s">
        <v>81</v>
      </c>
      <c r="AV153" s="13" t="s">
        <v>79</v>
      </c>
      <c r="AW153" s="13" t="s">
        <v>33</v>
      </c>
      <c r="AX153" s="13" t="s">
        <v>72</v>
      </c>
      <c r="AY153" s="244" t="s">
        <v>215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228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3" customFormat="1">
      <c r="A155" s="13"/>
      <c r="B155" s="234"/>
      <c r="C155" s="235"/>
      <c r="D155" s="236" t="s">
        <v>226</v>
      </c>
      <c r="E155" s="237" t="s">
        <v>19</v>
      </c>
      <c r="F155" s="238" t="s">
        <v>229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226</v>
      </c>
      <c r="AU155" s="244" t="s">
        <v>81</v>
      </c>
      <c r="AV155" s="13" t="s">
        <v>79</v>
      </c>
      <c r="AW155" s="13" t="s">
        <v>33</v>
      </c>
      <c r="AX155" s="13" t="s">
        <v>72</v>
      </c>
      <c r="AY155" s="244" t="s">
        <v>215</v>
      </c>
    </row>
    <row r="156" s="13" customFormat="1">
      <c r="A156" s="13"/>
      <c r="B156" s="234"/>
      <c r="C156" s="235"/>
      <c r="D156" s="236" t="s">
        <v>226</v>
      </c>
      <c r="E156" s="237" t="s">
        <v>19</v>
      </c>
      <c r="F156" s="238" t="s">
        <v>263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226</v>
      </c>
      <c r="AU156" s="244" t="s">
        <v>81</v>
      </c>
      <c r="AV156" s="13" t="s">
        <v>79</v>
      </c>
      <c r="AW156" s="13" t="s">
        <v>33</v>
      </c>
      <c r="AX156" s="13" t="s">
        <v>72</v>
      </c>
      <c r="AY156" s="244" t="s">
        <v>215</v>
      </c>
    </row>
    <row r="157" s="13" customFormat="1">
      <c r="A157" s="13"/>
      <c r="B157" s="234"/>
      <c r="C157" s="235"/>
      <c r="D157" s="236" t="s">
        <v>226</v>
      </c>
      <c r="E157" s="237" t="s">
        <v>19</v>
      </c>
      <c r="F157" s="238" t="s">
        <v>239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226</v>
      </c>
      <c r="AU157" s="244" t="s">
        <v>81</v>
      </c>
      <c r="AV157" s="13" t="s">
        <v>79</v>
      </c>
      <c r="AW157" s="13" t="s">
        <v>33</v>
      </c>
      <c r="AX157" s="13" t="s">
        <v>72</v>
      </c>
      <c r="AY157" s="244" t="s">
        <v>215</v>
      </c>
    </row>
    <row r="158" s="14" customFormat="1">
      <c r="A158" s="14"/>
      <c r="B158" s="245"/>
      <c r="C158" s="246"/>
      <c r="D158" s="236" t="s">
        <v>226</v>
      </c>
      <c r="E158" s="247" t="s">
        <v>19</v>
      </c>
      <c r="F158" s="248" t="s">
        <v>264</v>
      </c>
      <c r="G158" s="246"/>
      <c r="H158" s="249">
        <v>181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226</v>
      </c>
      <c r="AU158" s="255" t="s">
        <v>81</v>
      </c>
      <c r="AV158" s="14" t="s">
        <v>81</v>
      </c>
      <c r="AW158" s="14" t="s">
        <v>33</v>
      </c>
      <c r="AX158" s="14" t="s">
        <v>72</v>
      </c>
      <c r="AY158" s="255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265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228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229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3" customFormat="1">
      <c r="A162" s="13"/>
      <c r="B162" s="234"/>
      <c r="C162" s="235"/>
      <c r="D162" s="236" t="s">
        <v>226</v>
      </c>
      <c r="E162" s="237" t="s">
        <v>19</v>
      </c>
      <c r="F162" s="238" t="s">
        <v>263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226</v>
      </c>
      <c r="AU162" s="244" t="s">
        <v>81</v>
      </c>
      <c r="AV162" s="13" t="s">
        <v>79</v>
      </c>
      <c r="AW162" s="13" t="s">
        <v>33</v>
      </c>
      <c r="AX162" s="13" t="s">
        <v>72</v>
      </c>
      <c r="AY162" s="244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230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4" customFormat="1">
      <c r="A164" s="14"/>
      <c r="B164" s="245"/>
      <c r="C164" s="246"/>
      <c r="D164" s="236" t="s">
        <v>226</v>
      </c>
      <c r="E164" s="247" t="s">
        <v>19</v>
      </c>
      <c r="F164" s="248" t="s">
        <v>266</v>
      </c>
      <c r="G164" s="246"/>
      <c r="H164" s="249">
        <v>193.5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226</v>
      </c>
      <c r="AU164" s="255" t="s">
        <v>81</v>
      </c>
      <c r="AV164" s="14" t="s">
        <v>81</v>
      </c>
      <c r="AW164" s="14" t="s">
        <v>33</v>
      </c>
      <c r="AX164" s="14" t="s">
        <v>72</v>
      </c>
      <c r="AY164" s="255" t="s">
        <v>215</v>
      </c>
    </row>
    <row r="165" s="13" customFormat="1">
      <c r="A165" s="13"/>
      <c r="B165" s="234"/>
      <c r="C165" s="235"/>
      <c r="D165" s="236" t="s">
        <v>226</v>
      </c>
      <c r="E165" s="237" t="s">
        <v>19</v>
      </c>
      <c r="F165" s="238" t="s">
        <v>265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226</v>
      </c>
      <c r="AU165" s="244" t="s">
        <v>81</v>
      </c>
      <c r="AV165" s="13" t="s">
        <v>79</v>
      </c>
      <c r="AW165" s="13" t="s">
        <v>33</v>
      </c>
      <c r="AX165" s="13" t="s">
        <v>72</v>
      </c>
      <c r="AY165" s="244" t="s">
        <v>215</v>
      </c>
    </row>
    <row r="166" s="13" customFormat="1">
      <c r="A166" s="13"/>
      <c r="B166" s="234"/>
      <c r="C166" s="235"/>
      <c r="D166" s="236" t="s">
        <v>226</v>
      </c>
      <c r="E166" s="237" t="s">
        <v>19</v>
      </c>
      <c r="F166" s="238" t="s">
        <v>228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226</v>
      </c>
      <c r="AU166" s="244" t="s">
        <v>81</v>
      </c>
      <c r="AV166" s="13" t="s">
        <v>79</v>
      </c>
      <c r="AW166" s="13" t="s">
        <v>33</v>
      </c>
      <c r="AX166" s="13" t="s">
        <v>72</v>
      </c>
      <c r="AY166" s="244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229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263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246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4" customFormat="1">
      <c r="A170" s="14"/>
      <c r="B170" s="245"/>
      <c r="C170" s="246"/>
      <c r="D170" s="236" t="s">
        <v>226</v>
      </c>
      <c r="E170" s="247" t="s">
        <v>19</v>
      </c>
      <c r="F170" s="248" t="s">
        <v>267</v>
      </c>
      <c r="G170" s="246"/>
      <c r="H170" s="249">
        <v>246.5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226</v>
      </c>
      <c r="AU170" s="255" t="s">
        <v>81</v>
      </c>
      <c r="AV170" s="14" t="s">
        <v>81</v>
      </c>
      <c r="AW170" s="14" t="s">
        <v>33</v>
      </c>
      <c r="AX170" s="14" t="s">
        <v>72</v>
      </c>
      <c r="AY170" s="255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265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228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3" customFormat="1">
      <c r="A173" s="13"/>
      <c r="B173" s="234"/>
      <c r="C173" s="235"/>
      <c r="D173" s="236" t="s">
        <v>226</v>
      </c>
      <c r="E173" s="237" t="s">
        <v>19</v>
      </c>
      <c r="F173" s="238" t="s">
        <v>229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226</v>
      </c>
      <c r="AU173" s="244" t="s">
        <v>81</v>
      </c>
      <c r="AV173" s="13" t="s">
        <v>79</v>
      </c>
      <c r="AW173" s="13" t="s">
        <v>33</v>
      </c>
      <c r="AX173" s="13" t="s">
        <v>72</v>
      </c>
      <c r="AY173" s="244" t="s">
        <v>215</v>
      </c>
    </row>
    <row r="174" s="13" customFormat="1">
      <c r="A174" s="13"/>
      <c r="B174" s="234"/>
      <c r="C174" s="235"/>
      <c r="D174" s="236" t="s">
        <v>226</v>
      </c>
      <c r="E174" s="237" t="s">
        <v>19</v>
      </c>
      <c r="F174" s="238" t="s">
        <v>268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226</v>
      </c>
      <c r="AU174" s="244" t="s">
        <v>81</v>
      </c>
      <c r="AV174" s="13" t="s">
        <v>79</v>
      </c>
      <c r="AW174" s="13" t="s">
        <v>33</v>
      </c>
      <c r="AX174" s="13" t="s">
        <v>72</v>
      </c>
      <c r="AY174" s="244" t="s">
        <v>215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239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4" customFormat="1">
      <c r="A176" s="14"/>
      <c r="B176" s="245"/>
      <c r="C176" s="246"/>
      <c r="D176" s="236" t="s">
        <v>226</v>
      </c>
      <c r="E176" s="247" t="s">
        <v>19</v>
      </c>
      <c r="F176" s="248" t="s">
        <v>269</v>
      </c>
      <c r="G176" s="246"/>
      <c r="H176" s="249">
        <v>85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226</v>
      </c>
      <c r="AU176" s="255" t="s">
        <v>81</v>
      </c>
      <c r="AV176" s="14" t="s">
        <v>81</v>
      </c>
      <c r="AW176" s="14" t="s">
        <v>33</v>
      </c>
      <c r="AX176" s="14" t="s">
        <v>72</v>
      </c>
      <c r="AY176" s="255" t="s">
        <v>215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265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228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229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270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3" customFormat="1">
      <c r="A181" s="13"/>
      <c r="B181" s="234"/>
      <c r="C181" s="235"/>
      <c r="D181" s="236" t="s">
        <v>226</v>
      </c>
      <c r="E181" s="237" t="s">
        <v>19</v>
      </c>
      <c r="F181" s="238" t="s">
        <v>230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226</v>
      </c>
      <c r="AU181" s="244" t="s">
        <v>81</v>
      </c>
      <c r="AV181" s="13" t="s">
        <v>79</v>
      </c>
      <c r="AW181" s="13" t="s">
        <v>33</v>
      </c>
      <c r="AX181" s="13" t="s">
        <v>72</v>
      </c>
      <c r="AY181" s="244" t="s">
        <v>215</v>
      </c>
    </row>
    <row r="182" s="14" customFormat="1">
      <c r="A182" s="14"/>
      <c r="B182" s="245"/>
      <c r="C182" s="246"/>
      <c r="D182" s="236" t="s">
        <v>226</v>
      </c>
      <c r="E182" s="247" t="s">
        <v>19</v>
      </c>
      <c r="F182" s="248" t="s">
        <v>271</v>
      </c>
      <c r="G182" s="246"/>
      <c r="H182" s="249">
        <v>88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226</v>
      </c>
      <c r="AU182" s="255" t="s">
        <v>81</v>
      </c>
      <c r="AV182" s="14" t="s">
        <v>81</v>
      </c>
      <c r="AW182" s="14" t="s">
        <v>33</v>
      </c>
      <c r="AX182" s="14" t="s">
        <v>72</v>
      </c>
      <c r="AY182" s="255" t="s">
        <v>215</v>
      </c>
    </row>
    <row r="183" s="13" customFormat="1">
      <c r="A183" s="13"/>
      <c r="B183" s="234"/>
      <c r="C183" s="235"/>
      <c r="D183" s="236" t="s">
        <v>226</v>
      </c>
      <c r="E183" s="237" t="s">
        <v>19</v>
      </c>
      <c r="F183" s="238" t="s">
        <v>265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226</v>
      </c>
      <c r="AU183" s="244" t="s">
        <v>81</v>
      </c>
      <c r="AV183" s="13" t="s">
        <v>79</v>
      </c>
      <c r="AW183" s="13" t="s">
        <v>33</v>
      </c>
      <c r="AX183" s="13" t="s">
        <v>72</v>
      </c>
      <c r="AY183" s="244" t="s">
        <v>215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228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229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3" customFormat="1">
      <c r="A186" s="13"/>
      <c r="B186" s="234"/>
      <c r="C186" s="235"/>
      <c r="D186" s="236" t="s">
        <v>226</v>
      </c>
      <c r="E186" s="237" t="s">
        <v>19</v>
      </c>
      <c r="F186" s="238" t="s">
        <v>272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226</v>
      </c>
      <c r="AU186" s="244" t="s">
        <v>81</v>
      </c>
      <c r="AV186" s="13" t="s">
        <v>79</v>
      </c>
      <c r="AW186" s="13" t="s">
        <v>33</v>
      </c>
      <c r="AX186" s="13" t="s">
        <v>72</v>
      </c>
      <c r="AY186" s="244" t="s">
        <v>215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246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4" customFormat="1">
      <c r="A188" s="14"/>
      <c r="B188" s="245"/>
      <c r="C188" s="246"/>
      <c r="D188" s="236" t="s">
        <v>226</v>
      </c>
      <c r="E188" s="247" t="s">
        <v>19</v>
      </c>
      <c r="F188" s="248" t="s">
        <v>273</v>
      </c>
      <c r="G188" s="246"/>
      <c r="H188" s="249">
        <v>294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226</v>
      </c>
      <c r="AU188" s="255" t="s">
        <v>81</v>
      </c>
      <c r="AV188" s="14" t="s">
        <v>81</v>
      </c>
      <c r="AW188" s="14" t="s">
        <v>33</v>
      </c>
      <c r="AX188" s="14" t="s">
        <v>72</v>
      </c>
      <c r="AY188" s="255" t="s">
        <v>215</v>
      </c>
    </row>
    <row r="189" s="13" customFormat="1">
      <c r="A189" s="13"/>
      <c r="B189" s="234"/>
      <c r="C189" s="235"/>
      <c r="D189" s="236" t="s">
        <v>226</v>
      </c>
      <c r="E189" s="237" t="s">
        <v>19</v>
      </c>
      <c r="F189" s="238" t="s">
        <v>265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226</v>
      </c>
      <c r="AU189" s="244" t="s">
        <v>81</v>
      </c>
      <c r="AV189" s="13" t="s">
        <v>79</v>
      </c>
      <c r="AW189" s="13" t="s">
        <v>33</v>
      </c>
      <c r="AX189" s="13" t="s">
        <v>72</v>
      </c>
      <c r="AY189" s="244" t="s">
        <v>215</v>
      </c>
    </row>
    <row r="190" s="15" customFormat="1">
      <c r="A190" s="15"/>
      <c r="B190" s="256"/>
      <c r="C190" s="257"/>
      <c r="D190" s="236" t="s">
        <v>226</v>
      </c>
      <c r="E190" s="258" t="s">
        <v>19</v>
      </c>
      <c r="F190" s="259" t="s">
        <v>233</v>
      </c>
      <c r="G190" s="257"/>
      <c r="H190" s="260">
        <v>1088</v>
      </c>
      <c r="I190" s="261"/>
      <c r="J190" s="257"/>
      <c r="K190" s="257"/>
      <c r="L190" s="262"/>
      <c r="M190" s="263"/>
      <c r="N190" s="264"/>
      <c r="O190" s="264"/>
      <c r="P190" s="264"/>
      <c r="Q190" s="264"/>
      <c r="R190" s="264"/>
      <c r="S190" s="264"/>
      <c r="T190" s="26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6" t="s">
        <v>226</v>
      </c>
      <c r="AU190" s="266" t="s">
        <v>81</v>
      </c>
      <c r="AV190" s="15" t="s">
        <v>223</v>
      </c>
      <c r="AW190" s="15" t="s">
        <v>33</v>
      </c>
      <c r="AX190" s="15" t="s">
        <v>79</v>
      </c>
      <c r="AY190" s="266" t="s">
        <v>215</v>
      </c>
    </row>
    <row r="191" s="12" customFormat="1" ht="22.8" customHeight="1">
      <c r="A191" s="12"/>
      <c r="B191" s="200"/>
      <c r="C191" s="201"/>
      <c r="D191" s="202" t="s">
        <v>71</v>
      </c>
      <c r="E191" s="214" t="s">
        <v>8</v>
      </c>
      <c r="F191" s="214" t="s">
        <v>274</v>
      </c>
      <c r="G191" s="201"/>
      <c r="H191" s="201"/>
      <c r="I191" s="204"/>
      <c r="J191" s="215">
        <f>BK191</f>
        <v>0</v>
      </c>
      <c r="K191" s="201"/>
      <c r="L191" s="206"/>
      <c r="M191" s="207"/>
      <c r="N191" s="208"/>
      <c r="O191" s="208"/>
      <c r="P191" s="209">
        <f>SUM(P192:P246)</f>
        <v>0</v>
      </c>
      <c r="Q191" s="208"/>
      <c r="R191" s="209">
        <f>SUM(R192:R246)</f>
        <v>0</v>
      </c>
      <c r="S191" s="208"/>
      <c r="T191" s="210">
        <f>SUM(T192:T246)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1" t="s">
        <v>79</v>
      </c>
      <c r="AT191" s="212" t="s">
        <v>71</v>
      </c>
      <c r="AU191" s="212" t="s">
        <v>79</v>
      </c>
      <c r="AY191" s="211" t="s">
        <v>215</v>
      </c>
      <c r="BK191" s="213">
        <f>SUM(BK192:BK246)</f>
        <v>0</v>
      </c>
    </row>
    <row r="192" s="2" customFormat="1" ht="24.15" customHeight="1">
      <c r="A192" s="41"/>
      <c r="B192" s="42"/>
      <c r="C192" s="216" t="s">
        <v>275</v>
      </c>
      <c r="D192" s="216" t="s">
        <v>218</v>
      </c>
      <c r="E192" s="217" t="s">
        <v>276</v>
      </c>
      <c r="F192" s="218" t="s">
        <v>277</v>
      </c>
      <c r="G192" s="219" t="s">
        <v>278</v>
      </c>
      <c r="H192" s="220">
        <v>47.700000000000003</v>
      </c>
      <c r="I192" s="221"/>
      <c r="J192" s="222">
        <f>ROUND(I192*H192,2)</f>
        <v>0</v>
      </c>
      <c r="K192" s="218" t="s">
        <v>222</v>
      </c>
      <c r="L192" s="47"/>
      <c r="M192" s="223" t="s">
        <v>19</v>
      </c>
      <c r="N192" s="224" t="s">
        <v>43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223</v>
      </c>
      <c r="AT192" s="227" t="s">
        <v>218</v>
      </c>
      <c r="AU192" s="227" t="s">
        <v>81</v>
      </c>
      <c r="AY192" s="20" t="s">
        <v>215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223</v>
      </c>
      <c r="BM192" s="227" t="s">
        <v>279</v>
      </c>
    </row>
    <row r="193" s="2" customFormat="1">
      <c r="A193" s="41"/>
      <c r="B193" s="42"/>
      <c r="C193" s="43"/>
      <c r="D193" s="229" t="s">
        <v>224</v>
      </c>
      <c r="E193" s="43"/>
      <c r="F193" s="230" t="s">
        <v>280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224</v>
      </c>
      <c r="AU193" s="20" t="s">
        <v>81</v>
      </c>
    </row>
    <row r="194" s="13" customFormat="1">
      <c r="A194" s="13"/>
      <c r="B194" s="234"/>
      <c r="C194" s="235"/>
      <c r="D194" s="236" t="s">
        <v>226</v>
      </c>
      <c r="E194" s="237" t="s">
        <v>19</v>
      </c>
      <c r="F194" s="238" t="s">
        <v>228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226</v>
      </c>
      <c r="AU194" s="244" t="s">
        <v>81</v>
      </c>
      <c r="AV194" s="13" t="s">
        <v>79</v>
      </c>
      <c r="AW194" s="13" t="s">
        <v>33</v>
      </c>
      <c r="AX194" s="13" t="s">
        <v>72</v>
      </c>
      <c r="AY194" s="244" t="s">
        <v>215</v>
      </c>
    </row>
    <row r="195" s="13" customFormat="1">
      <c r="A195" s="13"/>
      <c r="B195" s="234"/>
      <c r="C195" s="235"/>
      <c r="D195" s="236" t="s">
        <v>226</v>
      </c>
      <c r="E195" s="237" t="s">
        <v>19</v>
      </c>
      <c r="F195" s="238" t="s">
        <v>229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226</v>
      </c>
      <c r="AU195" s="244" t="s">
        <v>81</v>
      </c>
      <c r="AV195" s="13" t="s">
        <v>79</v>
      </c>
      <c r="AW195" s="13" t="s">
        <v>33</v>
      </c>
      <c r="AX195" s="13" t="s">
        <v>72</v>
      </c>
      <c r="AY195" s="244" t="s">
        <v>215</v>
      </c>
    </row>
    <row r="196" s="13" customFormat="1">
      <c r="A196" s="13"/>
      <c r="B196" s="234"/>
      <c r="C196" s="235"/>
      <c r="D196" s="236" t="s">
        <v>226</v>
      </c>
      <c r="E196" s="237" t="s">
        <v>19</v>
      </c>
      <c r="F196" s="238" t="s">
        <v>281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226</v>
      </c>
      <c r="AU196" s="244" t="s">
        <v>81</v>
      </c>
      <c r="AV196" s="13" t="s">
        <v>79</v>
      </c>
      <c r="AW196" s="13" t="s">
        <v>33</v>
      </c>
      <c r="AX196" s="13" t="s">
        <v>72</v>
      </c>
      <c r="AY196" s="244" t="s">
        <v>215</v>
      </c>
    </row>
    <row r="197" s="13" customFormat="1">
      <c r="A197" s="13"/>
      <c r="B197" s="234"/>
      <c r="C197" s="235"/>
      <c r="D197" s="236" t="s">
        <v>226</v>
      </c>
      <c r="E197" s="237" t="s">
        <v>19</v>
      </c>
      <c r="F197" s="238" t="s">
        <v>239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226</v>
      </c>
      <c r="AU197" s="244" t="s">
        <v>81</v>
      </c>
      <c r="AV197" s="13" t="s">
        <v>79</v>
      </c>
      <c r="AW197" s="13" t="s">
        <v>33</v>
      </c>
      <c r="AX197" s="13" t="s">
        <v>72</v>
      </c>
      <c r="AY197" s="244" t="s">
        <v>215</v>
      </c>
    </row>
    <row r="198" s="14" customFormat="1">
      <c r="A198" s="14"/>
      <c r="B198" s="245"/>
      <c r="C198" s="246"/>
      <c r="D198" s="236" t="s">
        <v>226</v>
      </c>
      <c r="E198" s="247" t="s">
        <v>19</v>
      </c>
      <c r="F198" s="248" t="s">
        <v>282</v>
      </c>
      <c r="G198" s="246"/>
      <c r="H198" s="249">
        <v>8.6999999999999993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226</v>
      </c>
      <c r="AU198" s="255" t="s">
        <v>81</v>
      </c>
      <c r="AV198" s="14" t="s">
        <v>81</v>
      </c>
      <c r="AW198" s="14" t="s">
        <v>33</v>
      </c>
      <c r="AX198" s="14" t="s">
        <v>72</v>
      </c>
      <c r="AY198" s="255" t="s">
        <v>215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232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6" customFormat="1">
      <c r="A200" s="16"/>
      <c r="B200" s="267"/>
      <c r="C200" s="268"/>
      <c r="D200" s="236" t="s">
        <v>226</v>
      </c>
      <c r="E200" s="269" t="s">
        <v>19</v>
      </c>
      <c r="F200" s="270" t="s">
        <v>283</v>
      </c>
      <c r="G200" s="268"/>
      <c r="H200" s="271">
        <v>8.6999999999999993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77" t="s">
        <v>226</v>
      </c>
      <c r="AU200" s="277" t="s">
        <v>81</v>
      </c>
      <c r="AV200" s="16" t="s">
        <v>105</v>
      </c>
      <c r="AW200" s="16" t="s">
        <v>33</v>
      </c>
      <c r="AX200" s="16" t="s">
        <v>72</v>
      </c>
      <c r="AY200" s="277" t="s">
        <v>215</v>
      </c>
    </row>
    <row r="201" s="13" customFormat="1">
      <c r="A201" s="13"/>
      <c r="B201" s="234"/>
      <c r="C201" s="235"/>
      <c r="D201" s="236" t="s">
        <v>226</v>
      </c>
      <c r="E201" s="237" t="s">
        <v>19</v>
      </c>
      <c r="F201" s="238" t="s">
        <v>228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226</v>
      </c>
      <c r="AU201" s="244" t="s">
        <v>81</v>
      </c>
      <c r="AV201" s="13" t="s">
        <v>79</v>
      </c>
      <c r="AW201" s="13" t="s">
        <v>33</v>
      </c>
      <c r="AX201" s="13" t="s">
        <v>72</v>
      </c>
      <c r="AY201" s="244" t="s">
        <v>215</v>
      </c>
    </row>
    <row r="202" s="13" customFormat="1">
      <c r="A202" s="13"/>
      <c r="B202" s="234"/>
      <c r="C202" s="235"/>
      <c r="D202" s="236" t="s">
        <v>226</v>
      </c>
      <c r="E202" s="237" t="s">
        <v>19</v>
      </c>
      <c r="F202" s="238" t="s">
        <v>229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226</v>
      </c>
      <c r="AU202" s="244" t="s">
        <v>81</v>
      </c>
      <c r="AV202" s="13" t="s">
        <v>79</v>
      </c>
      <c r="AW202" s="13" t="s">
        <v>33</v>
      </c>
      <c r="AX202" s="13" t="s">
        <v>72</v>
      </c>
      <c r="AY202" s="244" t="s">
        <v>215</v>
      </c>
    </row>
    <row r="203" s="13" customFormat="1">
      <c r="A203" s="13"/>
      <c r="B203" s="234"/>
      <c r="C203" s="235"/>
      <c r="D203" s="236" t="s">
        <v>226</v>
      </c>
      <c r="E203" s="237" t="s">
        <v>19</v>
      </c>
      <c r="F203" s="238" t="s">
        <v>284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226</v>
      </c>
      <c r="AU203" s="244" t="s">
        <v>81</v>
      </c>
      <c r="AV203" s="13" t="s">
        <v>79</v>
      </c>
      <c r="AW203" s="13" t="s">
        <v>33</v>
      </c>
      <c r="AX203" s="13" t="s">
        <v>72</v>
      </c>
      <c r="AY203" s="244" t="s">
        <v>215</v>
      </c>
    </row>
    <row r="204" s="13" customFormat="1">
      <c r="A204" s="13"/>
      <c r="B204" s="234"/>
      <c r="C204" s="235"/>
      <c r="D204" s="236" t="s">
        <v>226</v>
      </c>
      <c r="E204" s="237" t="s">
        <v>19</v>
      </c>
      <c r="F204" s="238" t="s">
        <v>246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226</v>
      </c>
      <c r="AU204" s="244" t="s">
        <v>81</v>
      </c>
      <c r="AV204" s="13" t="s">
        <v>79</v>
      </c>
      <c r="AW204" s="13" t="s">
        <v>33</v>
      </c>
      <c r="AX204" s="13" t="s">
        <v>72</v>
      </c>
      <c r="AY204" s="244" t="s">
        <v>215</v>
      </c>
    </row>
    <row r="205" s="14" customFormat="1">
      <c r="A205" s="14"/>
      <c r="B205" s="245"/>
      <c r="C205" s="246"/>
      <c r="D205" s="236" t="s">
        <v>226</v>
      </c>
      <c r="E205" s="247" t="s">
        <v>19</v>
      </c>
      <c r="F205" s="248" t="s">
        <v>285</v>
      </c>
      <c r="G205" s="246"/>
      <c r="H205" s="249">
        <v>10.199999999999999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226</v>
      </c>
      <c r="AU205" s="255" t="s">
        <v>81</v>
      </c>
      <c r="AV205" s="14" t="s">
        <v>81</v>
      </c>
      <c r="AW205" s="14" t="s">
        <v>33</v>
      </c>
      <c r="AX205" s="14" t="s">
        <v>72</v>
      </c>
      <c r="AY205" s="255" t="s">
        <v>215</v>
      </c>
    </row>
    <row r="206" s="13" customFormat="1">
      <c r="A206" s="13"/>
      <c r="B206" s="234"/>
      <c r="C206" s="235"/>
      <c r="D206" s="236" t="s">
        <v>226</v>
      </c>
      <c r="E206" s="237" t="s">
        <v>19</v>
      </c>
      <c r="F206" s="238" t="s">
        <v>286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226</v>
      </c>
      <c r="AU206" s="244" t="s">
        <v>81</v>
      </c>
      <c r="AV206" s="13" t="s">
        <v>79</v>
      </c>
      <c r="AW206" s="13" t="s">
        <v>33</v>
      </c>
      <c r="AX206" s="13" t="s">
        <v>72</v>
      </c>
      <c r="AY206" s="244" t="s">
        <v>215</v>
      </c>
    </row>
    <row r="207" s="16" customFormat="1">
      <c r="A207" s="16"/>
      <c r="B207" s="267"/>
      <c r="C207" s="268"/>
      <c r="D207" s="236" t="s">
        <v>226</v>
      </c>
      <c r="E207" s="269" t="s">
        <v>19</v>
      </c>
      <c r="F207" s="270" t="s">
        <v>283</v>
      </c>
      <c r="G207" s="268"/>
      <c r="H207" s="271">
        <v>10.199999999999999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T207" s="277" t="s">
        <v>226</v>
      </c>
      <c r="AU207" s="277" t="s">
        <v>81</v>
      </c>
      <c r="AV207" s="16" t="s">
        <v>105</v>
      </c>
      <c r="AW207" s="16" t="s">
        <v>33</v>
      </c>
      <c r="AX207" s="16" t="s">
        <v>72</v>
      </c>
      <c r="AY207" s="277" t="s">
        <v>215</v>
      </c>
    </row>
    <row r="208" s="13" customFormat="1">
      <c r="A208" s="13"/>
      <c r="B208" s="234"/>
      <c r="C208" s="235"/>
      <c r="D208" s="236" t="s">
        <v>226</v>
      </c>
      <c r="E208" s="237" t="s">
        <v>19</v>
      </c>
      <c r="F208" s="238" t="s">
        <v>287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226</v>
      </c>
      <c r="AU208" s="244" t="s">
        <v>81</v>
      </c>
      <c r="AV208" s="13" t="s">
        <v>79</v>
      </c>
      <c r="AW208" s="13" t="s">
        <v>33</v>
      </c>
      <c r="AX208" s="13" t="s">
        <v>72</v>
      </c>
      <c r="AY208" s="244" t="s">
        <v>215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228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3" customFormat="1">
      <c r="A210" s="13"/>
      <c r="B210" s="234"/>
      <c r="C210" s="235"/>
      <c r="D210" s="236" t="s">
        <v>226</v>
      </c>
      <c r="E210" s="237" t="s">
        <v>19</v>
      </c>
      <c r="F210" s="238" t="s">
        <v>229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226</v>
      </c>
      <c r="AU210" s="244" t="s">
        <v>81</v>
      </c>
      <c r="AV210" s="13" t="s">
        <v>79</v>
      </c>
      <c r="AW210" s="13" t="s">
        <v>33</v>
      </c>
      <c r="AX210" s="13" t="s">
        <v>72</v>
      </c>
      <c r="AY210" s="244" t="s">
        <v>215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288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3" customFormat="1">
      <c r="A212" s="13"/>
      <c r="B212" s="234"/>
      <c r="C212" s="235"/>
      <c r="D212" s="236" t="s">
        <v>226</v>
      </c>
      <c r="E212" s="237" t="s">
        <v>19</v>
      </c>
      <c r="F212" s="238" t="s">
        <v>239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226</v>
      </c>
      <c r="AU212" s="244" t="s">
        <v>81</v>
      </c>
      <c r="AV212" s="13" t="s">
        <v>79</v>
      </c>
      <c r="AW212" s="13" t="s">
        <v>33</v>
      </c>
      <c r="AX212" s="13" t="s">
        <v>72</v>
      </c>
      <c r="AY212" s="244" t="s">
        <v>215</v>
      </c>
    </row>
    <row r="213" s="14" customFormat="1">
      <c r="A213" s="14"/>
      <c r="B213" s="245"/>
      <c r="C213" s="246"/>
      <c r="D213" s="236" t="s">
        <v>226</v>
      </c>
      <c r="E213" s="247" t="s">
        <v>19</v>
      </c>
      <c r="F213" s="248" t="s">
        <v>289</v>
      </c>
      <c r="G213" s="246"/>
      <c r="H213" s="249">
        <v>6.2999999999999998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226</v>
      </c>
      <c r="AU213" s="255" t="s">
        <v>81</v>
      </c>
      <c r="AV213" s="14" t="s">
        <v>81</v>
      </c>
      <c r="AW213" s="14" t="s">
        <v>33</v>
      </c>
      <c r="AX213" s="14" t="s">
        <v>72</v>
      </c>
      <c r="AY213" s="255" t="s">
        <v>215</v>
      </c>
    </row>
    <row r="214" s="13" customFormat="1">
      <c r="A214" s="13"/>
      <c r="B214" s="234"/>
      <c r="C214" s="235"/>
      <c r="D214" s="236" t="s">
        <v>226</v>
      </c>
      <c r="E214" s="237" t="s">
        <v>19</v>
      </c>
      <c r="F214" s="238" t="s">
        <v>286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226</v>
      </c>
      <c r="AU214" s="244" t="s">
        <v>81</v>
      </c>
      <c r="AV214" s="13" t="s">
        <v>79</v>
      </c>
      <c r="AW214" s="13" t="s">
        <v>33</v>
      </c>
      <c r="AX214" s="13" t="s">
        <v>72</v>
      </c>
      <c r="AY214" s="244" t="s">
        <v>215</v>
      </c>
    </row>
    <row r="215" s="13" customFormat="1">
      <c r="A215" s="13"/>
      <c r="B215" s="234"/>
      <c r="C215" s="235"/>
      <c r="D215" s="236" t="s">
        <v>226</v>
      </c>
      <c r="E215" s="237" t="s">
        <v>19</v>
      </c>
      <c r="F215" s="238" t="s">
        <v>228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226</v>
      </c>
      <c r="AU215" s="244" t="s">
        <v>81</v>
      </c>
      <c r="AV215" s="13" t="s">
        <v>79</v>
      </c>
      <c r="AW215" s="13" t="s">
        <v>33</v>
      </c>
      <c r="AX215" s="13" t="s">
        <v>72</v>
      </c>
      <c r="AY215" s="244" t="s">
        <v>215</v>
      </c>
    </row>
    <row r="216" s="13" customFormat="1">
      <c r="A216" s="13"/>
      <c r="B216" s="234"/>
      <c r="C216" s="235"/>
      <c r="D216" s="236" t="s">
        <v>226</v>
      </c>
      <c r="E216" s="237" t="s">
        <v>19</v>
      </c>
      <c r="F216" s="238" t="s">
        <v>229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226</v>
      </c>
      <c r="AU216" s="244" t="s">
        <v>81</v>
      </c>
      <c r="AV216" s="13" t="s">
        <v>79</v>
      </c>
      <c r="AW216" s="13" t="s">
        <v>33</v>
      </c>
      <c r="AX216" s="13" t="s">
        <v>72</v>
      </c>
      <c r="AY216" s="244" t="s">
        <v>215</v>
      </c>
    </row>
    <row r="217" s="13" customFormat="1">
      <c r="A217" s="13"/>
      <c r="B217" s="234"/>
      <c r="C217" s="235"/>
      <c r="D217" s="236" t="s">
        <v>226</v>
      </c>
      <c r="E217" s="237" t="s">
        <v>19</v>
      </c>
      <c r="F217" s="238" t="s">
        <v>288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226</v>
      </c>
      <c r="AU217" s="244" t="s">
        <v>81</v>
      </c>
      <c r="AV217" s="13" t="s">
        <v>79</v>
      </c>
      <c r="AW217" s="13" t="s">
        <v>33</v>
      </c>
      <c r="AX217" s="13" t="s">
        <v>72</v>
      </c>
      <c r="AY217" s="244" t="s">
        <v>215</v>
      </c>
    </row>
    <row r="218" s="13" customFormat="1">
      <c r="A218" s="13"/>
      <c r="B218" s="234"/>
      <c r="C218" s="235"/>
      <c r="D218" s="236" t="s">
        <v>226</v>
      </c>
      <c r="E218" s="237" t="s">
        <v>19</v>
      </c>
      <c r="F218" s="238" t="s">
        <v>230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226</v>
      </c>
      <c r="AU218" s="244" t="s">
        <v>81</v>
      </c>
      <c r="AV218" s="13" t="s">
        <v>79</v>
      </c>
      <c r="AW218" s="13" t="s">
        <v>33</v>
      </c>
      <c r="AX218" s="13" t="s">
        <v>72</v>
      </c>
      <c r="AY218" s="244" t="s">
        <v>215</v>
      </c>
    </row>
    <row r="219" s="14" customFormat="1">
      <c r="A219" s="14"/>
      <c r="B219" s="245"/>
      <c r="C219" s="246"/>
      <c r="D219" s="236" t="s">
        <v>226</v>
      </c>
      <c r="E219" s="247" t="s">
        <v>19</v>
      </c>
      <c r="F219" s="248" t="s">
        <v>290</v>
      </c>
      <c r="G219" s="246"/>
      <c r="H219" s="249">
        <v>14.4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226</v>
      </c>
      <c r="AU219" s="255" t="s">
        <v>81</v>
      </c>
      <c r="AV219" s="14" t="s">
        <v>81</v>
      </c>
      <c r="AW219" s="14" t="s">
        <v>33</v>
      </c>
      <c r="AX219" s="14" t="s">
        <v>72</v>
      </c>
      <c r="AY219" s="255" t="s">
        <v>215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286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228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229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3" customFormat="1">
      <c r="A223" s="13"/>
      <c r="B223" s="234"/>
      <c r="C223" s="235"/>
      <c r="D223" s="236" t="s">
        <v>226</v>
      </c>
      <c r="E223" s="237" t="s">
        <v>19</v>
      </c>
      <c r="F223" s="238" t="s">
        <v>288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226</v>
      </c>
      <c r="AU223" s="244" t="s">
        <v>81</v>
      </c>
      <c r="AV223" s="13" t="s">
        <v>79</v>
      </c>
      <c r="AW223" s="13" t="s">
        <v>33</v>
      </c>
      <c r="AX223" s="13" t="s">
        <v>72</v>
      </c>
      <c r="AY223" s="244" t="s">
        <v>215</v>
      </c>
    </row>
    <row r="224" s="13" customFormat="1">
      <c r="A224" s="13"/>
      <c r="B224" s="234"/>
      <c r="C224" s="235"/>
      <c r="D224" s="236" t="s">
        <v>226</v>
      </c>
      <c r="E224" s="237" t="s">
        <v>19</v>
      </c>
      <c r="F224" s="238" t="s">
        <v>246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226</v>
      </c>
      <c r="AU224" s="244" t="s">
        <v>81</v>
      </c>
      <c r="AV224" s="13" t="s">
        <v>79</v>
      </c>
      <c r="AW224" s="13" t="s">
        <v>33</v>
      </c>
      <c r="AX224" s="13" t="s">
        <v>72</v>
      </c>
      <c r="AY224" s="244" t="s">
        <v>215</v>
      </c>
    </row>
    <row r="225" s="14" customFormat="1">
      <c r="A225" s="14"/>
      <c r="B225" s="245"/>
      <c r="C225" s="246"/>
      <c r="D225" s="236" t="s">
        <v>226</v>
      </c>
      <c r="E225" s="247" t="s">
        <v>19</v>
      </c>
      <c r="F225" s="248" t="s">
        <v>291</v>
      </c>
      <c r="G225" s="246"/>
      <c r="H225" s="249">
        <v>8.0999999999999996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226</v>
      </c>
      <c r="AU225" s="255" t="s">
        <v>81</v>
      </c>
      <c r="AV225" s="14" t="s">
        <v>81</v>
      </c>
      <c r="AW225" s="14" t="s">
        <v>33</v>
      </c>
      <c r="AX225" s="14" t="s">
        <v>72</v>
      </c>
      <c r="AY225" s="255" t="s">
        <v>215</v>
      </c>
    </row>
    <row r="226" s="13" customFormat="1">
      <c r="A226" s="13"/>
      <c r="B226" s="234"/>
      <c r="C226" s="235"/>
      <c r="D226" s="236" t="s">
        <v>226</v>
      </c>
      <c r="E226" s="237" t="s">
        <v>19</v>
      </c>
      <c r="F226" s="238" t="s">
        <v>286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226</v>
      </c>
      <c r="AU226" s="244" t="s">
        <v>81</v>
      </c>
      <c r="AV226" s="13" t="s">
        <v>79</v>
      </c>
      <c r="AW226" s="13" t="s">
        <v>33</v>
      </c>
      <c r="AX226" s="13" t="s">
        <v>72</v>
      </c>
      <c r="AY226" s="244" t="s">
        <v>215</v>
      </c>
    </row>
    <row r="227" s="16" customFormat="1">
      <c r="A227" s="16"/>
      <c r="B227" s="267"/>
      <c r="C227" s="268"/>
      <c r="D227" s="236" t="s">
        <v>226</v>
      </c>
      <c r="E227" s="269" t="s">
        <v>19</v>
      </c>
      <c r="F227" s="270" t="s">
        <v>283</v>
      </c>
      <c r="G227" s="268"/>
      <c r="H227" s="271">
        <v>28.800000000000001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77" t="s">
        <v>226</v>
      </c>
      <c r="AU227" s="277" t="s">
        <v>81</v>
      </c>
      <c r="AV227" s="16" t="s">
        <v>105</v>
      </c>
      <c r="AW227" s="16" t="s">
        <v>33</v>
      </c>
      <c r="AX227" s="16" t="s">
        <v>72</v>
      </c>
      <c r="AY227" s="277" t="s">
        <v>215</v>
      </c>
    </row>
    <row r="228" s="15" customFormat="1">
      <c r="A228" s="15"/>
      <c r="B228" s="256"/>
      <c r="C228" s="257"/>
      <c r="D228" s="236" t="s">
        <v>226</v>
      </c>
      <c r="E228" s="258" t="s">
        <v>19</v>
      </c>
      <c r="F228" s="259" t="s">
        <v>233</v>
      </c>
      <c r="G228" s="257"/>
      <c r="H228" s="260">
        <v>47.700000000000003</v>
      </c>
      <c r="I228" s="261"/>
      <c r="J228" s="257"/>
      <c r="K228" s="257"/>
      <c r="L228" s="262"/>
      <c r="M228" s="263"/>
      <c r="N228" s="264"/>
      <c r="O228" s="264"/>
      <c r="P228" s="264"/>
      <c r="Q228" s="264"/>
      <c r="R228" s="264"/>
      <c r="S228" s="264"/>
      <c r="T228" s="26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6" t="s">
        <v>226</v>
      </c>
      <c r="AU228" s="266" t="s">
        <v>81</v>
      </c>
      <c r="AV228" s="15" t="s">
        <v>223</v>
      </c>
      <c r="AW228" s="15" t="s">
        <v>33</v>
      </c>
      <c r="AX228" s="15" t="s">
        <v>79</v>
      </c>
      <c r="AY228" s="266" t="s">
        <v>215</v>
      </c>
    </row>
    <row r="229" s="2" customFormat="1" ht="33" customHeight="1">
      <c r="A229" s="41"/>
      <c r="B229" s="42"/>
      <c r="C229" s="216" t="s">
        <v>292</v>
      </c>
      <c r="D229" s="216" t="s">
        <v>218</v>
      </c>
      <c r="E229" s="217" t="s">
        <v>293</v>
      </c>
      <c r="F229" s="218" t="s">
        <v>294</v>
      </c>
      <c r="G229" s="219" t="s">
        <v>278</v>
      </c>
      <c r="H229" s="220">
        <v>70.055999999999997</v>
      </c>
      <c r="I229" s="221"/>
      <c r="J229" s="222">
        <f>ROUND(I229*H229,2)</f>
        <v>0</v>
      </c>
      <c r="K229" s="218" t="s">
        <v>222</v>
      </c>
      <c r="L229" s="47"/>
      <c r="M229" s="223" t="s">
        <v>19</v>
      </c>
      <c r="N229" s="224" t="s">
        <v>43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223</v>
      </c>
      <c r="AT229" s="227" t="s">
        <v>218</v>
      </c>
      <c r="AU229" s="227" t="s">
        <v>81</v>
      </c>
      <c r="AY229" s="20" t="s">
        <v>215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223</v>
      </c>
      <c r="BM229" s="227" t="s">
        <v>295</v>
      </c>
    </row>
    <row r="230" s="2" customFormat="1">
      <c r="A230" s="41"/>
      <c r="B230" s="42"/>
      <c r="C230" s="43"/>
      <c r="D230" s="229" t="s">
        <v>224</v>
      </c>
      <c r="E230" s="43"/>
      <c r="F230" s="230" t="s">
        <v>296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224</v>
      </c>
      <c r="AU230" s="20" t="s">
        <v>81</v>
      </c>
    </row>
    <row r="231" s="13" customFormat="1">
      <c r="A231" s="13"/>
      <c r="B231" s="234"/>
      <c r="C231" s="235"/>
      <c r="D231" s="236" t="s">
        <v>226</v>
      </c>
      <c r="E231" s="237" t="s">
        <v>19</v>
      </c>
      <c r="F231" s="238" t="s">
        <v>228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226</v>
      </c>
      <c r="AU231" s="244" t="s">
        <v>81</v>
      </c>
      <c r="AV231" s="13" t="s">
        <v>79</v>
      </c>
      <c r="AW231" s="13" t="s">
        <v>33</v>
      </c>
      <c r="AX231" s="13" t="s">
        <v>72</v>
      </c>
      <c r="AY231" s="244" t="s">
        <v>215</v>
      </c>
    </row>
    <row r="232" s="13" customFormat="1">
      <c r="A232" s="13"/>
      <c r="B232" s="234"/>
      <c r="C232" s="235"/>
      <c r="D232" s="236" t="s">
        <v>226</v>
      </c>
      <c r="E232" s="237" t="s">
        <v>19</v>
      </c>
      <c r="F232" s="238" t="s">
        <v>229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226</v>
      </c>
      <c r="AU232" s="244" t="s">
        <v>81</v>
      </c>
      <c r="AV232" s="13" t="s">
        <v>79</v>
      </c>
      <c r="AW232" s="13" t="s">
        <v>33</v>
      </c>
      <c r="AX232" s="13" t="s">
        <v>72</v>
      </c>
      <c r="AY232" s="244" t="s">
        <v>215</v>
      </c>
    </row>
    <row r="233" s="13" customFormat="1">
      <c r="A233" s="13"/>
      <c r="B233" s="234"/>
      <c r="C233" s="235"/>
      <c r="D233" s="236" t="s">
        <v>226</v>
      </c>
      <c r="E233" s="237" t="s">
        <v>19</v>
      </c>
      <c r="F233" s="238" t="s">
        <v>281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226</v>
      </c>
      <c r="AU233" s="244" t="s">
        <v>81</v>
      </c>
      <c r="AV233" s="13" t="s">
        <v>79</v>
      </c>
      <c r="AW233" s="13" t="s">
        <v>33</v>
      </c>
      <c r="AX233" s="13" t="s">
        <v>72</v>
      </c>
      <c r="AY233" s="244" t="s">
        <v>215</v>
      </c>
    </row>
    <row r="234" s="13" customFormat="1">
      <c r="A234" s="13"/>
      <c r="B234" s="234"/>
      <c r="C234" s="235"/>
      <c r="D234" s="236" t="s">
        <v>226</v>
      </c>
      <c r="E234" s="237" t="s">
        <v>19</v>
      </c>
      <c r="F234" s="238" t="s">
        <v>230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226</v>
      </c>
      <c r="AU234" s="244" t="s">
        <v>81</v>
      </c>
      <c r="AV234" s="13" t="s">
        <v>79</v>
      </c>
      <c r="AW234" s="13" t="s">
        <v>33</v>
      </c>
      <c r="AX234" s="13" t="s">
        <v>72</v>
      </c>
      <c r="AY234" s="244" t="s">
        <v>215</v>
      </c>
    </row>
    <row r="235" s="14" customFormat="1">
      <c r="A235" s="14"/>
      <c r="B235" s="245"/>
      <c r="C235" s="246"/>
      <c r="D235" s="236" t="s">
        <v>226</v>
      </c>
      <c r="E235" s="247" t="s">
        <v>19</v>
      </c>
      <c r="F235" s="248" t="s">
        <v>297</v>
      </c>
      <c r="G235" s="246"/>
      <c r="H235" s="249">
        <v>70.055999999999997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226</v>
      </c>
      <c r="AU235" s="255" t="s">
        <v>81</v>
      </c>
      <c r="AV235" s="14" t="s">
        <v>81</v>
      </c>
      <c r="AW235" s="14" t="s">
        <v>33</v>
      </c>
      <c r="AX235" s="14" t="s">
        <v>72</v>
      </c>
      <c r="AY235" s="255" t="s">
        <v>215</v>
      </c>
    </row>
    <row r="236" s="13" customFormat="1">
      <c r="A236" s="13"/>
      <c r="B236" s="234"/>
      <c r="C236" s="235"/>
      <c r="D236" s="236" t="s">
        <v>226</v>
      </c>
      <c r="E236" s="237" t="s">
        <v>19</v>
      </c>
      <c r="F236" s="238" t="s">
        <v>232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226</v>
      </c>
      <c r="AU236" s="244" t="s">
        <v>81</v>
      </c>
      <c r="AV236" s="13" t="s">
        <v>79</v>
      </c>
      <c r="AW236" s="13" t="s">
        <v>33</v>
      </c>
      <c r="AX236" s="13" t="s">
        <v>72</v>
      </c>
      <c r="AY236" s="244" t="s">
        <v>215</v>
      </c>
    </row>
    <row r="237" s="15" customFormat="1">
      <c r="A237" s="15"/>
      <c r="B237" s="256"/>
      <c r="C237" s="257"/>
      <c r="D237" s="236" t="s">
        <v>226</v>
      </c>
      <c r="E237" s="258" t="s">
        <v>19</v>
      </c>
      <c r="F237" s="259" t="s">
        <v>233</v>
      </c>
      <c r="G237" s="257"/>
      <c r="H237" s="260">
        <v>70.055999999999997</v>
      </c>
      <c r="I237" s="261"/>
      <c r="J237" s="257"/>
      <c r="K237" s="257"/>
      <c r="L237" s="262"/>
      <c r="M237" s="263"/>
      <c r="N237" s="264"/>
      <c r="O237" s="264"/>
      <c r="P237" s="264"/>
      <c r="Q237" s="264"/>
      <c r="R237" s="264"/>
      <c r="S237" s="264"/>
      <c r="T237" s="26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66" t="s">
        <v>226</v>
      </c>
      <c r="AU237" s="266" t="s">
        <v>81</v>
      </c>
      <c r="AV237" s="15" t="s">
        <v>223</v>
      </c>
      <c r="AW237" s="15" t="s">
        <v>33</v>
      </c>
      <c r="AX237" s="15" t="s">
        <v>79</v>
      </c>
      <c r="AY237" s="266" t="s">
        <v>215</v>
      </c>
    </row>
    <row r="238" s="2" customFormat="1" ht="33" customHeight="1">
      <c r="A238" s="41"/>
      <c r="B238" s="42"/>
      <c r="C238" s="216" t="s">
        <v>298</v>
      </c>
      <c r="D238" s="216" t="s">
        <v>218</v>
      </c>
      <c r="E238" s="217" t="s">
        <v>299</v>
      </c>
      <c r="F238" s="218" t="s">
        <v>300</v>
      </c>
      <c r="G238" s="219" t="s">
        <v>278</v>
      </c>
      <c r="H238" s="220">
        <v>105</v>
      </c>
      <c r="I238" s="221"/>
      <c r="J238" s="222">
        <f>ROUND(I238*H238,2)</f>
        <v>0</v>
      </c>
      <c r="K238" s="218" t="s">
        <v>222</v>
      </c>
      <c r="L238" s="47"/>
      <c r="M238" s="223" t="s">
        <v>19</v>
      </c>
      <c r="N238" s="224" t="s">
        <v>43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223</v>
      </c>
      <c r="AT238" s="227" t="s">
        <v>218</v>
      </c>
      <c r="AU238" s="227" t="s">
        <v>81</v>
      </c>
      <c r="AY238" s="20" t="s">
        <v>215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223</v>
      </c>
      <c r="BM238" s="227" t="s">
        <v>301</v>
      </c>
    </row>
    <row r="239" s="2" customFormat="1">
      <c r="A239" s="41"/>
      <c r="B239" s="42"/>
      <c r="C239" s="43"/>
      <c r="D239" s="229" t="s">
        <v>224</v>
      </c>
      <c r="E239" s="43"/>
      <c r="F239" s="230" t="s">
        <v>302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224</v>
      </c>
      <c r="AU239" s="20" t="s">
        <v>81</v>
      </c>
    </row>
    <row r="240" s="13" customFormat="1">
      <c r="A240" s="13"/>
      <c r="B240" s="234"/>
      <c r="C240" s="235"/>
      <c r="D240" s="236" t="s">
        <v>226</v>
      </c>
      <c r="E240" s="237" t="s">
        <v>19</v>
      </c>
      <c r="F240" s="238" t="s">
        <v>303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226</v>
      </c>
      <c r="AU240" s="244" t="s">
        <v>81</v>
      </c>
      <c r="AV240" s="13" t="s">
        <v>79</v>
      </c>
      <c r="AW240" s="13" t="s">
        <v>33</v>
      </c>
      <c r="AX240" s="13" t="s">
        <v>72</v>
      </c>
      <c r="AY240" s="244" t="s">
        <v>215</v>
      </c>
    </row>
    <row r="241" s="13" customFormat="1">
      <c r="A241" s="13"/>
      <c r="B241" s="234"/>
      <c r="C241" s="235"/>
      <c r="D241" s="236" t="s">
        <v>226</v>
      </c>
      <c r="E241" s="237" t="s">
        <v>19</v>
      </c>
      <c r="F241" s="238" t="s">
        <v>228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226</v>
      </c>
      <c r="AU241" s="244" t="s">
        <v>81</v>
      </c>
      <c r="AV241" s="13" t="s">
        <v>79</v>
      </c>
      <c r="AW241" s="13" t="s">
        <v>33</v>
      </c>
      <c r="AX241" s="13" t="s">
        <v>72</v>
      </c>
      <c r="AY241" s="244" t="s">
        <v>215</v>
      </c>
    </row>
    <row r="242" s="13" customFormat="1">
      <c r="A242" s="13"/>
      <c r="B242" s="234"/>
      <c r="C242" s="235"/>
      <c r="D242" s="236" t="s">
        <v>226</v>
      </c>
      <c r="E242" s="237" t="s">
        <v>19</v>
      </c>
      <c r="F242" s="238" t="s">
        <v>229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226</v>
      </c>
      <c r="AU242" s="244" t="s">
        <v>81</v>
      </c>
      <c r="AV242" s="13" t="s">
        <v>79</v>
      </c>
      <c r="AW242" s="13" t="s">
        <v>33</v>
      </c>
      <c r="AX242" s="13" t="s">
        <v>72</v>
      </c>
      <c r="AY242" s="244" t="s">
        <v>215</v>
      </c>
    </row>
    <row r="243" s="13" customFormat="1">
      <c r="A243" s="13"/>
      <c r="B243" s="234"/>
      <c r="C243" s="235"/>
      <c r="D243" s="236" t="s">
        <v>226</v>
      </c>
      <c r="E243" s="237" t="s">
        <v>19</v>
      </c>
      <c r="F243" s="238" t="s">
        <v>304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226</v>
      </c>
      <c r="AU243" s="244" t="s">
        <v>81</v>
      </c>
      <c r="AV243" s="13" t="s">
        <v>79</v>
      </c>
      <c r="AW243" s="13" t="s">
        <v>33</v>
      </c>
      <c r="AX243" s="13" t="s">
        <v>72</v>
      </c>
      <c r="AY243" s="244" t="s">
        <v>215</v>
      </c>
    </row>
    <row r="244" s="14" customFormat="1">
      <c r="A244" s="14"/>
      <c r="B244" s="245"/>
      <c r="C244" s="246"/>
      <c r="D244" s="236" t="s">
        <v>226</v>
      </c>
      <c r="E244" s="247" t="s">
        <v>19</v>
      </c>
      <c r="F244" s="248" t="s">
        <v>305</v>
      </c>
      <c r="G244" s="246"/>
      <c r="H244" s="249">
        <v>105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226</v>
      </c>
      <c r="AU244" s="255" t="s">
        <v>81</v>
      </c>
      <c r="AV244" s="14" t="s">
        <v>81</v>
      </c>
      <c r="AW244" s="14" t="s">
        <v>33</v>
      </c>
      <c r="AX244" s="14" t="s">
        <v>72</v>
      </c>
      <c r="AY244" s="255" t="s">
        <v>215</v>
      </c>
    </row>
    <row r="245" s="13" customFormat="1">
      <c r="A245" s="13"/>
      <c r="B245" s="234"/>
      <c r="C245" s="235"/>
      <c r="D245" s="236" t="s">
        <v>226</v>
      </c>
      <c r="E245" s="237" t="s">
        <v>19</v>
      </c>
      <c r="F245" s="238" t="s">
        <v>286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226</v>
      </c>
      <c r="AU245" s="244" t="s">
        <v>81</v>
      </c>
      <c r="AV245" s="13" t="s">
        <v>79</v>
      </c>
      <c r="AW245" s="13" t="s">
        <v>33</v>
      </c>
      <c r="AX245" s="13" t="s">
        <v>72</v>
      </c>
      <c r="AY245" s="244" t="s">
        <v>215</v>
      </c>
    </row>
    <row r="246" s="15" customFormat="1">
      <c r="A246" s="15"/>
      <c r="B246" s="256"/>
      <c r="C246" s="257"/>
      <c r="D246" s="236" t="s">
        <v>226</v>
      </c>
      <c r="E246" s="258" t="s">
        <v>19</v>
      </c>
      <c r="F246" s="259" t="s">
        <v>233</v>
      </c>
      <c r="G246" s="257"/>
      <c r="H246" s="260">
        <v>105</v>
      </c>
      <c r="I246" s="261"/>
      <c r="J246" s="257"/>
      <c r="K246" s="257"/>
      <c r="L246" s="262"/>
      <c r="M246" s="263"/>
      <c r="N246" s="264"/>
      <c r="O246" s="264"/>
      <c r="P246" s="264"/>
      <c r="Q246" s="264"/>
      <c r="R246" s="264"/>
      <c r="S246" s="264"/>
      <c r="T246" s="26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6" t="s">
        <v>226</v>
      </c>
      <c r="AU246" s="266" t="s">
        <v>81</v>
      </c>
      <c r="AV246" s="15" t="s">
        <v>223</v>
      </c>
      <c r="AW246" s="15" t="s">
        <v>33</v>
      </c>
      <c r="AX246" s="15" t="s">
        <v>79</v>
      </c>
      <c r="AY246" s="266" t="s">
        <v>215</v>
      </c>
    </row>
    <row r="247" s="12" customFormat="1" ht="22.8" customHeight="1">
      <c r="A247" s="12"/>
      <c r="B247" s="200"/>
      <c r="C247" s="201"/>
      <c r="D247" s="202" t="s">
        <v>71</v>
      </c>
      <c r="E247" s="214" t="s">
        <v>306</v>
      </c>
      <c r="F247" s="214" t="s">
        <v>307</v>
      </c>
      <c r="G247" s="201"/>
      <c r="H247" s="201"/>
      <c r="I247" s="204"/>
      <c r="J247" s="215">
        <f>BK247</f>
        <v>0</v>
      </c>
      <c r="K247" s="201"/>
      <c r="L247" s="206"/>
      <c r="M247" s="207"/>
      <c r="N247" s="208"/>
      <c r="O247" s="208"/>
      <c r="P247" s="209">
        <f>SUM(P248:P400)</f>
        <v>0</v>
      </c>
      <c r="Q247" s="208"/>
      <c r="R247" s="209">
        <f>SUM(R248:R400)</f>
        <v>0</v>
      </c>
      <c r="S247" s="208"/>
      <c r="T247" s="210">
        <f>SUM(T248:T400)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1" t="s">
        <v>79</v>
      </c>
      <c r="AT247" s="212" t="s">
        <v>71</v>
      </c>
      <c r="AU247" s="212" t="s">
        <v>79</v>
      </c>
      <c r="AY247" s="211" t="s">
        <v>215</v>
      </c>
      <c r="BK247" s="213">
        <f>SUM(BK248:BK400)</f>
        <v>0</v>
      </c>
    </row>
    <row r="248" s="2" customFormat="1" ht="62.7" customHeight="1">
      <c r="A248" s="41"/>
      <c r="B248" s="42"/>
      <c r="C248" s="216" t="s">
        <v>308</v>
      </c>
      <c r="D248" s="216" t="s">
        <v>218</v>
      </c>
      <c r="E248" s="217" t="s">
        <v>309</v>
      </c>
      <c r="F248" s="218" t="s">
        <v>310</v>
      </c>
      <c r="G248" s="219" t="s">
        <v>278</v>
      </c>
      <c r="H248" s="220">
        <v>222.756</v>
      </c>
      <c r="I248" s="221"/>
      <c r="J248" s="222">
        <f>ROUND(I248*H248,2)</f>
        <v>0</v>
      </c>
      <c r="K248" s="218" t="s">
        <v>222</v>
      </c>
      <c r="L248" s="47"/>
      <c r="M248" s="223" t="s">
        <v>19</v>
      </c>
      <c r="N248" s="224" t="s">
        <v>43</v>
      </c>
      <c r="O248" s="87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223</v>
      </c>
      <c r="AT248" s="227" t="s">
        <v>218</v>
      </c>
      <c r="AU248" s="227" t="s">
        <v>81</v>
      </c>
      <c r="AY248" s="20" t="s">
        <v>215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223</v>
      </c>
      <c r="BM248" s="227" t="s">
        <v>311</v>
      </c>
    </row>
    <row r="249" s="2" customFormat="1">
      <c r="A249" s="41"/>
      <c r="B249" s="42"/>
      <c r="C249" s="43"/>
      <c r="D249" s="229" t="s">
        <v>224</v>
      </c>
      <c r="E249" s="43"/>
      <c r="F249" s="230" t="s">
        <v>312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224</v>
      </c>
      <c r="AU249" s="20" t="s">
        <v>81</v>
      </c>
    </row>
    <row r="250" s="13" customFormat="1">
      <c r="A250" s="13"/>
      <c r="B250" s="234"/>
      <c r="C250" s="235"/>
      <c r="D250" s="236" t="s">
        <v>226</v>
      </c>
      <c r="E250" s="237" t="s">
        <v>19</v>
      </c>
      <c r="F250" s="238" t="s">
        <v>228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226</v>
      </c>
      <c r="AU250" s="244" t="s">
        <v>81</v>
      </c>
      <c r="AV250" s="13" t="s">
        <v>79</v>
      </c>
      <c r="AW250" s="13" t="s">
        <v>33</v>
      </c>
      <c r="AX250" s="13" t="s">
        <v>72</v>
      </c>
      <c r="AY250" s="244" t="s">
        <v>215</v>
      </c>
    </row>
    <row r="251" s="13" customFormat="1">
      <c r="A251" s="13"/>
      <c r="B251" s="234"/>
      <c r="C251" s="235"/>
      <c r="D251" s="236" t="s">
        <v>226</v>
      </c>
      <c r="E251" s="237" t="s">
        <v>19</v>
      </c>
      <c r="F251" s="238" t="s">
        <v>229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226</v>
      </c>
      <c r="AU251" s="244" t="s">
        <v>81</v>
      </c>
      <c r="AV251" s="13" t="s">
        <v>79</v>
      </c>
      <c r="AW251" s="13" t="s">
        <v>33</v>
      </c>
      <c r="AX251" s="13" t="s">
        <v>72</v>
      </c>
      <c r="AY251" s="244" t="s">
        <v>215</v>
      </c>
    </row>
    <row r="252" s="13" customFormat="1">
      <c r="A252" s="13"/>
      <c r="B252" s="234"/>
      <c r="C252" s="235"/>
      <c r="D252" s="236" t="s">
        <v>226</v>
      </c>
      <c r="E252" s="237" t="s">
        <v>19</v>
      </c>
      <c r="F252" s="238" t="s">
        <v>281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226</v>
      </c>
      <c r="AU252" s="244" t="s">
        <v>81</v>
      </c>
      <c r="AV252" s="13" t="s">
        <v>79</v>
      </c>
      <c r="AW252" s="13" t="s">
        <v>33</v>
      </c>
      <c r="AX252" s="13" t="s">
        <v>72</v>
      </c>
      <c r="AY252" s="244" t="s">
        <v>215</v>
      </c>
    </row>
    <row r="253" s="13" customFormat="1">
      <c r="A253" s="13"/>
      <c r="B253" s="234"/>
      <c r="C253" s="235"/>
      <c r="D253" s="236" t="s">
        <v>226</v>
      </c>
      <c r="E253" s="237" t="s">
        <v>19</v>
      </c>
      <c r="F253" s="238" t="s">
        <v>239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226</v>
      </c>
      <c r="AU253" s="244" t="s">
        <v>81</v>
      </c>
      <c r="AV253" s="13" t="s">
        <v>79</v>
      </c>
      <c r="AW253" s="13" t="s">
        <v>33</v>
      </c>
      <c r="AX253" s="13" t="s">
        <v>72</v>
      </c>
      <c r="AY253" s="244" t="s">
        <v>215</v>
      </c>
    </row>
    <row r="254" s="14" customFormat="1">
      <c r="A254" s="14"/>
      <c r="B254" s="245"/>
      <c r="C254" s="246"/>
      <c r="D254" s="236" t="s">
        <v>226</v>
      </c>
      <c r="E254" s="247" t="s">
        <v>19</v>
      </c>
      <c r="F254" s="248" t="s">
        <v>282</v>
      </c>
      <c r="G254" s="246"/>
      <c r="H254" s="249">
        <v>8.6999999999999993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226</v>
      </c>
      <c r="AU254" s="255" t="s">
        <v>81</v>
      </c>
      <c r="AV254" s="14" t="s">
        <v>81</v>
      </c>
      <c r="AW254" s="14" t="s">
        <v>33</v>
      </c>
      <c r="AX254" s="14" t="s">
        <v>72</v>
      </c>
      <c r="AY254" s="255" t="s">
        <v>215</v>
      </c>
    </row>
    <row r="255" s="13" customFormat="1">
      <c r="A255" s="13"/>
      <c r="B255" s="234"/>
      <c r="C255" s="235"/>
      <c r="D255" s="236" t="s">
        <v>226</v>
      </c>
      <c r="E255" s="237" t="s">
        <v>19</v>
      </c>
      <c r="F255" s="238" t="s">
        <v>232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226</v>
      </c>
      <c r="AU255" s="244" t="s">
        <v>81</v>
      </c>
      <c r="AV255" s="13" t="s">
        <v>79</v>
      </c>
      <c r="AW255" s="13" t="s">
        <v>33</v>
      </c>
      <c r="AX255" s="13" t="s">
        <v>72</v>
      </c>
      <c r="AY255" s="244" t="s">
        <v>215</v>
      </c>
    </row>
    <row r="256" s="16" customFormat="1">
      <c r="A256" s="16"/>
      <c r="B256" s="267"/>
      <c r="C256" s="268"/>
      <c r="D256" s="236" t="s">
        <v>226</v>
      </c>
      <c r="E256" s="269" t="s">
        <v>19</v>
      </c>
      <c r="F256" s="270" t="s">
        <v>283</v>
      </c>
      <c r="G256" s="268"/>
      <c r="H256" s="271">
        <v>8.6999999999999993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77" t="s">
        <v>226</v>
      </c>
      <c r="AU256" s="277" t="s">
        <v>81</v>
      </c>
      <c r="AV256" s="16" t="s">
        <v>105</v>
      </c>
      <c r="AW256" s="16" t="s">
        <v>33</v>
      </c>
      <c r="AX256" s="16" t="s">
        <v>72</v>
      </c>
      <c r="AY256" s="277" t="s">
        <v>215</v>
      </c>
    </row>
    <row r="257" s="13" customFormat="1">
      <c r="A257" s="13"/>
      <c r="B257" s="234"/>
      <c r="C257" s="235"/>
      <c r="D257" s="236" t="s">
        <v>226</v>
      </c>
      <c r="E257" s="237" t="s">
        <v>19</v>
      </c>
      <c r="F257" s="238" t="s">
        <v>228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226</v>
      </c>
      <c r="AU257" s="244" t="s">
        <v>81</v>
      </c>
      <c r="AV257" s="13" t="s">
        <v>79</v>
      </c>
      <c r="AW257" s="13" t="s">
        <v>33</v>
      </c>
      <c r="AX257" s="13" t="s">
        <v>72</v>
      </c>
      <c r="AY257" s="244" t="s">
        <v>215</v>
      </c>
    </row>
    <row r="258" s="13" customFormat="1">
      <c r="A258" s="13"/>
      <c r="B258" s="234"/>
      <c r="C258" s="235"/>
      <c r="D258" s="236" t="s">
        <v>226</v>
      </c>
      <c r="E258" s="237" t="s">
        <v>19</v>
      </c>
      <c r="F258" s="238" t="s">
        <v>229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226</v>
      </c>
      <c r="AU258" s="244" t="s">
        <v>81</v>
      </c>
      <c r="AV258" s="13" t="s">
        <v>79</v>
      </c>
      <c r="AW258" s="13" t="s">
        <v>33</v>
      </c>
      <c r="AX258" s="13" t="s">
        <v>72</v>
      </c>
      <c r="AY258" s="244" t="s">
        <v>215</v>
      </c>
    </row>
    <row r="259" s="13" customFormat="1">
      <c r="A259" s="13"/>
      <c r="B259" s="234"/>
      <c r="C259" s="235"/>
      <c r="D259" s="236" t="s">
        <v>226</v>
      </c>
      <c r="E259" s="237" t="s">
        <v>19</v>
      </c>
      <c r="F259" s="238" t="s">
        <v>284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226</v>
      </c>
      <c r="AU259" s="244" t="s">
        <v>81</v>
      </c>
      <c r="AV259" s="13" t="s">
        <v>79</v>
      </c>
      <c r="AW259" s="13" t="s">
        <v>33</v>
      </c>
      <c r="AX259" s="13" t="s">
        <v>72</v>
      </c>
      <c r="AY259" s="244" t="s">
        <v>215</v>
      </c>
    </row>
    <row r="260" s="13" customFormat="1">
      <c r="A260" s="13"/>
      <c r="B260" s="234"/>
      <c r="C260" s="235"/>
      <c r="D260" s="236" t="s">
        <v>226</v>
      </c>
      <c r="E260" s="237" t="s">
        <v>19</v>
      </c>
      <c r="F260" s="238" t="s">
        <v>246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226</v>
      </c>
      <c r="AU260" s="244" t="s">
        <v>81</v>
      </c>
      <c r="AV260" s="13" t="s">
        <v>79</v>
      </c>
      <c r="AW260" s="13" t="s">
        <v>33</v>
      </c>
      <c r="AX260" s="13" t="s">
        <v>72</v>
      </c>
      <c r="AY260" s="244" t="s">
        <v>215</v>
      </c>
    </row>
    <row r="261" s="14" customFormat="1">
      <c r="A261" s="14"/>
      <c r="B261" s="245"/>
      <c r="C261" s="246"/>
      <c r="D261" s="236" t="s">
        <v>226</v>
      </c>
      <c r="E261" s="247" t="s">
        <v>19</v>
      </c>
      <c r="F261" s="248" t="s">
        <v>285</v>
      </c>
      <c r="G261" s="246"/>
      <c r="H261" s="249">
        <v>10.199999999999999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226</v>
      </c>
      <c r="AU261" s="255" t="s">
        <v>81</v>
      </c>
      <c r="AV261" s="14" t="s">
        <v>81</v>
      </c>
      <c r="AW261" s="14" t="s">
        <v>33</v>
      </c>
      <c r="AX261" s="14" t="s">
        <v>72</v>
      </c>
      <c r="AY261" s="255" t="s">
        <v>215</v>
      </c>
    </row>
    <row r="262" s="13" customFormat="1">
      <c r="A262" s="13"/>
      <c r="B262" s="234"/>
      <c r="C262" s="235"/>
      <c r="D262" s="236" t="s">
        <v>226</v>
      </c>
      <c r="E262" s="237" t="s">
        <v>19</v>
      </c>
      <c r="F262" s="238" t="s">
        <v>286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226</v>
      </c>
      <c r="AU262" s="244" t="s">
        <v>81</v>
      </c>
      <c r="AV262" s="13" t="s">
        <v>79</v>
      </c>
      <c r="AW262" s="13" t="s">
        <v>33</v>
      </c>
      <c r="AX262" s="13" t="s">
        <v>72</v>
      </c>
      <c r="AY262" s="244" t="s">
        <v>215</v>
      </c>
    </row>
    <row r="263" s="16" customFormat="1">
      <c r="A263" s="16"/>
      <c r="B263" s="267"/>
      <c r="C263" s="268"/>
      <c r="D263" s="236" t="s">
        <v>226</v>
      </c>
      <c r="E263" s="269" t="s">
        <v>19</v>
      </c>
      <c r="F263" s="270" t="s">
        <v>283</v>
      </c>
      <c r="G263" s="268"/>
      <c r="H263" s="271">
        <v>10.199999999999999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277" t="s">
        <v>226</v>
      </c>
      <c r="AU263" s="277" t="s">
        <v>81</v>
      </c>
      <c r="AV263" s="16" t="s">
        <v>105</v>
      </c>
      <c r="AW263" s="16" t="s">
        <v>33</v>
      </c>
      <c r="AX263" s="16" t="s">
        <v>72</v>
      </c>
      <c r="AY263" s="277" t="s">
        <v>215</v>
      </c>
    </row>
    <row r="264" s="13" customFormat="1">
      <c r="A264" s="13"/>
      <c r="B264" s="234"/>
      <c r="C264" s="235"/>
      <c r="D264" s="236" t="s">
        <v>226</v>
      </c>
      <c r="E264" s="237" t="s">
        <v>19</v>
      </c>
      <c r="F264" s="238" t="s">
        <v>287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226</v>
      </c>
      <c r="AU264" s="244" t="s">
        <v>81</v>
      </c>
      <c r="AV264" s="13" t="s">
        <v>79</v>
      </c>
      <c r="AW264" s="13" t="s">
        <v>33</v>
      </c>
      <c r="AX264" s="13" t="s">
        <v>72</v>
      </c>
      <c r="AY264" s="244" t="s">
        <v>215</v>
      </c>
    </row>
    <row r="265" s="13" customFormat="1">
      <c r="A265" s="13"/>
      <c r="B265" s="234"/>
      <c r="C265" s="235"/>
      <c r="D265" s="236" t="s">
        <v>226</v>
      </c>
      <c r="E265" s="237" t="s">
        <v>19</v>
      </c>
      <c r="F265" s="238" t="s">
        <v>228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226</v>
      </c>
      <c r="AU265" s="244" t="s">
        <v>81</v>
      </c>
      <c r="AV265" s="13" t="s">
        <v>79</v>
      </c>
      <c r="AW265" s="13" t="s">
        <v>33</v>
      </c>
      <c r="AX265" s="13" t="s">
        <v>72</v>
      </c>
      <c r="AY265" s="244" t="s">
        <v>215</v>
      </c>
    </row>
    <row r="266" s="13" customFormat="1">
      <c r="A266" s="13"/>
      <c r="B266" s="234"/>
      <c r="C266" s="235"/>
      <c r="D266" s="236" t="s">
        <v>226</v>
      </c>
      <c r="E266" s="237" t="s">
        <v>19</v>
      </c>
      <c r="F266" s="238" t="s">
        <v>229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226</v>
      </c>
      <c r="AU266" s="244" t="s">
        <v>81</v>
      </c>
      <c r="AV266" s="13" t="s">
        <v>79</v>
      </c>
      <c r="AW266" s="13" t="s">
        <v>33</v>
      </c>
      <c r="AX266" s="13" t="s">
        <v>72</v>
      </c>
      <c r="AY266" s="244" t="s">
        <v>215</v>
      </c>
    </row>
    <row r="267" s="13" customFormat="1">
      <c r="A267" s="13"/>
      <c r="B267" s="234"/>
      <c r="C267" s="235"/>
      <c r="D267" s="236" t="s">
        <v>226</v>
      </c>
      <c r="E267" s="237" t="s">
        <v>19</v>
      </c>
      <c r="F267" s="238" t="s">
        <v>288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226</v>
      </c>
      <c r="AU267" s="244" t="s">
        <v>81</v>
      </c>
      <c r="AV267" s="13" t="s">
        <v>79</v>
      </c>
      <c r="AW267" s="13" t="s">
        <v>33</v>
      </c>
      <c r="AX267" s="13" t="s">
        <v>72</v>
      </c>
      <c r="AY267" s="244" t="s">
        <v>215</v>
      </c>
    </row>
    <row r="268" s="13" customFormat="1">
      <c r="A268" s="13"/>
      <c r="B268" s="234"/>
      <c r="C268" s="235"/>
      <c r="D268" s="236" t="s">
        <v>226</v>
      </c>
      <c r="E268" s="237" t="s">
        <v>19</v>
      </c>
      <c r="F268" s="238" t="s">
        <v>239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226</v>
      </c>
      <c r="AU268" s="244" t="s">
        <v>81</v>
      </c>
      <c r="AV268" s="13" t="s">
        <v>79</v>
      </c>
      <c r="AW268" s="13" t="s">
        <v>33</v>
      </c>
      <c r="AX268" s="13" t="s">
        <v>72</v>
      </c>
      <c r="AY268" s="244" t="s">
        <v>215</v>
      </c>
    </row>
    <row r="269" s="14" customFormat="1">
      <c r="A269" s="14"/>
      <c r="B269" s="245"/>
      <c r="C269" s="246"/>
      <c r="D269" s="236" t="s">
        <v>226</v>
      </c>
      <c r="E269" s="247" t="s">
        <v>19</v>
      </c>
      <c r="F269" s="248" t="s">
        <v>289</v>
      </c>
      <c r="G269" s="246"/>
      <c r="H269" s="249">
        <v>6.2999999999999998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226</v>
      </c>
      <c r="AU269" s="255" t="s">
        <v>81</v>
      </c>
      <c r="AV269" s="14" t="s">
        <v>81</v>
      </c>
      <c r="AW269" s="14" t="s">
        <v>33</v>
      </c>
      <c r="AX269" s="14" t="s">
        <v>72</v>
      </c>
      <c r="AY269" s="255" t="s">
        <v>215</v>
      </c>
    </row>
    <row r="270" s="13" customFormat="1">
      <c r="A270" s="13"/>
      <c r="B270" s="234"/>
      <c r="C270" s="235"/>
      <c r="D270" s="236" t="s">
        <v>226</v>
      </c>
      <c r="E270" s="237" t="s">
        <v>19</v>
      </c>
      <c r="F270" s="238" t="s">
        <v>286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226</v>
      </c>
      <c r="AU270" s="244" t="s">
        <v>81</v>
      </c>
      <c r="AV270" s="13" t="s">
        <v>79</v>
      </c>
      <c r="AW270" s="13" t="s">
        <v>33</v>
      </c>
      <c r="AX270" s="13" t="s">
        <v>72</v>
      </c>
      <c r="AY270" s="244" t="s">
        <v>215</v>
      </c>
    </row>
    <row r="271" s="13" customFormat="1">
      <c r="A271" s="13"/>
      <c r="B271" s="234"/>
      <c r="C271" s="235"/>
      <c r="D271" s="236" t="s">
        <v>226</v>
      </c>
      <c r="E271" s="237" t="s">
        <v>19</v>
      </c>
      <c r="F271" s="238" t="s">
        <v>228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226</v>
      </c>
      <c r="AU271" s="244" t="s">
        <v>81</v>
      </c>
      <c r="AV271" s="13" t="s">
        <v>79</v>
      </c>
      <c r="AW271" s="13" t="s">
        <v>33</v>
      </c>
      <c r="AX271" s="13" t="s">
        <v>72</v>
      </c>
      <c r="AY271" s="244" t="s">
        <v>215</v>
      </c>
    </row>
    <row r="272" s="13" customFormat="1">
      <c r="A272" s="13"/>
      <c r="B272" s="234"/>
      <c r="C272" s="235"/>
      <c r="D272" s="236" t="s">
        <v>226</v>
      </c>
      <c r="E272" s="237" t="s">
        <v>19</v>
      </c>
      <c r="F272" s="238" t="s">
        <v>229</v>
      </c>
      <c r="G272" s="235"/>
      <c r="H272" s="237" t="s">
        <v>19</v>
      </c>
      <c r="I272" s="239"/>
      <c r="J272" s="235"/>
      <c r="K272" s="235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226</v>
      </c>
      <c r="AU272" s="244" t="s">
        <v>81</v>
      </c>
      <c r="AV272" s="13" t="s">
        <v>79</v>
      </c>
      <c r="AW272" s="13" t="s">
        <v>33</v>
      </c>
      <c r="AX272" s="13" t="s">
        <v>72</v>
      </c>
      <c r="AY272" s="244" t="s">
        <v>215</v>
      </c>
    </row>
    <row r="273" s="13" customFormat="1">
      <c r="A273" s="13"/>
      <c r="B273" s="234"/>
      <c r="C273" s="235"/>
      <c r="D273" s="236" t="s">
        <v>226</v>
      </c>
      <c r="E273" s="237" t="s">
        <v>19</v>
      </c>
      <c r="F273" s="238" t="s">
        <v>288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226</v>
      </c>
      <c r="AU273" s="244" t="s">
        <v>81</v>
      </c>
      <c r="AV273" s="13" t="s">
        <v>79</v>
      </c>
      <c r="AW273" s="13" t="s">
        <v>33</v>
      </c>
      <c r="AX273" s="13" t="s">
        <v>72</v>
      </c>
      <c r="AY273" s="244" t="s">
        <v>215</v>
      </c>
    </row>
    <row r="274" s="13" customFormat="1">
      <c r="A274" s="13"/>
      <c r="B274" s="234"/>
      <c r="C274" s="235"/>
      <c r="D274" s="236" t="s">
        <v>226</v>
      </c>
      <c r="E274" s="237" t="s">
        <v>19</v>
      </c>
      <c r="F274" s="238" t="s">
        <v>230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226</v>
      </c>
      <c r="AU274" s="244" t="s">
        <v>81</v>
      </c>
      <c r="AV274" s="13" t="s">
        <v>79</v>
      </c>
      <c r="AW274" s="13" t="s">
        <v>33</v>
      </c>
      <c r="AX274" s="13" t="s">
        <v>72</v>
      </c>
      <c r="AY274" s="244" t="s">
        <v>215</v>
      </c>
    </row>
    <row r="275" s="14" customFormat="1">
      <c r="A275" s="14"/>
      <c r="B275" s="245"/>
      <c r="C275" s="246"/>
      <c r="D275" s="236" t="s">
        <v>226</v>
      </c>
      <c r="E275" s="247" t="s">
        <v>19</v>
      </c>
      <c r="F275" s="248" t="s">
        <v>290</v>
      </c>
      <c r="G275" s="246"/>
      <c r="H275" s="249">
        <v>14.4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226</v>
      </c>
      <c r="AU275" s="255" t="s">
        <v>81</v>
      </c>
      <c r="AV275" s="14" t="s">
        <v>81</v>
      </c>
      <c r="AW275" s="14" t="s">
        <v>33</v>
      </c>
      <c r="AX275" s="14" t="s">
        <v>72</v>
      </c>
      <c r="AY275" s="255" t="s">
        <v>215</v>
      </c>
    </row>
    <row r="276" s="13" customFormat="1">
      <c r="A276" s="13"/>
      <c r="B276" s="234"/>
      <c r="C276" s="235"/>
      <c r="D276" s="236" t="s">
        <v>226</v>
      </c>
      <c r="E276" s="237" t="s">
        <v>19</v>
      </c>
      <c r="F276" s="238" t="s">
        <v>286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226</v>
      </c>
      <c r="AU276" s="244" t="s">
        <v>81</v>
      </c>
      <c r="AV276" s="13" t="s">
        <v>79</v>
      </c>
      <c r="AW276" s="13" t="s">
        <v>33</v>
      </c>
      <c r="AX276" s="13" t="s">
        <v>72</v>
      </c>
      <c r="AY276" s="244" t="s">
        <v>215</v>
      </c>
    </row>
    <row r="277" s="13" customFormat="1">
      <c r="A277" s="13"/>
      <c r="B277" s="234"/>
      <c r="C277" s="235"/>
      <c r="D277" s="236" t="s">
        <v>226</v>
      </c>
      <c r="E277" s="237" t="s">
        <v>19</v>
      </c>
      <c r="F277" s="238" t="s">
        <v>228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226</v>
      </c>
      <c r="AU277" s="244" t="s">
        <v>81</v>
      </c>
      <c r="AV277" s="13" t="s">
        <v>79</v>
      </c>
      <c r="AW277" s="13" t="s">
        <v>33</v>
      </c>
      <c r="AX277" s="13" t="s">
        <v>72</v>
      </c>
      <c r="AY277" s="244" t="s">
        <v>215</v>
      </c>
    </row>
    <row r="278" s="13" customFormat="1">
      <c r="A278" s="13"/>
      <c r="B278" s="234"/>
      <c r="C278" s="235"/>
      <c r="D278" s="236" t="s">
        <v>226</v>
      </c>
      <c r="E278" s="237" t="s">
        <v>19</v>
      </c>
      <c r="F278" s="238" t="s">
        <v>229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226</v>
      </c>
      <c r="AU278" s="244" t="s">
        <v>81</v>
      </c>
      <c r="AV278" s="13" t="s">
        <v>79</v>
      </c>
      <c r="AW278" s="13" t="s">
        <v>33</v>
      </c>
      <c r="AX278" s="13" t="s">
        <v>72</v>
      </c>
      <c r="AY278" s="244" t="s">
        <v>215</v>
      </c>
    </row>
    <row r="279" s="13" customFormat="1">
      <c r="A279" s="13"/>
      <c r="B279" s="234"/>
      <c r="C279" s="235"/>
      <c r="D279" s="236" t="s">
        <v>226</v>
      </c>
      <c r="E279" s="237" t="s">
        <v>19</v>
      </c>
      <c r="F279" s="238" t="s">
        <v>288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226</v>
      </c>
      <c r="AU279" s="244" t="s">
        <v>81</v>
      </c>
      <c r="AV279" s="13" t="s">
        <v>79</v>
      </c>
      <c r="AW279" s="13" t="s">
        <v>33</v>
      </c>
      <c r="AX279" s="13" t="s">
        <v>72</v>
      </c>
      <c r="AY279" s="244" t="s">
        <v>215</v>
      </c>
    </row>
    <row r="280" s="13" customFormat="1">
      <c r="A280" s="13"/>
      <c r="B280" s="234"/>
      <c r="C280" s="235"/>
      <c r="D280" s="236" t="s">
        <v>226</v>
      </c>
      <c r="E280" s="237" t="s">
        <v>19</v>
      </c>
      <c r="F280" s="238" t="s">
        <v>246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226</v>
      </c>
      <c r="AU280" s="244" t="s">
        <v>81</v>
      </c>
      <c r="AV280" s="13" t="s">
        <v>79</v>
      </c>
      <c r="AW280" s="13" t="s">
        <v>33</v>
      </c>
      <c r="AX280" s="13" t="s">
        <v>72</v>
      </c>
      <c r="AY280" s="244" t="s">
        <v>215</v>
      </c>
    </row>
    <row r="281" s="14" customFormat="1">
      <c r="A281" s="14"/>
      <c r="B281" s="245"/>
      <c r="C281" s="246"/>
      <c r="D281" s="236" t="s">
        <v>226</v>
      </c>
      <c r="E281" s="247" t="s">
        <v>19</v>
      </c>
      <c r="F281" s="248" t="s">
        <v>291</v>
      </c>
      <c r="G281" s="246"/>
      <c r="H281" s="249">
        <v>8.0999999999999996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226</v>
      </c>
      <c r="AU281" s="255" t="s">
        <v>81</v>
      </c>
      <c r="AV281" s="14" t="s">
        <v>81</v>
      </c>
      <c r="AW281" s="14" t="s">
        <v>33</v>
      </c>
      <c r="AX281" s="14" t="s">
        <v>72</v>
      </c>
      <c r="AY281" s="255" t="s">
        <v>215</v>
      </c>
    </row>
    <row r="282" s="13" customFormat="1">
      <c r="A282" s="13"/>
      <c r="B282" s="234"/>
      <c r="C282" s="235"/>
      <c r="D282" s="236" t="s">
        <v>226</v>
      </c>
      <c r="E282" s="237" t="s">
        <v>19</v>
      </c>
      <c r="F282" s="238" t="s">
        <v>286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226</v>
      </c>
      <c r="AU282" s="244" t="s">
        <v>81</v>
      </c>
      <c r="AV282" s="13" t="s">
        <v>79</v>
      </c>
      <c r="AW282" s="13" t="s">
        <v>33</v>
      </c>
      <c r="AX282" s="13" t="s">
        <v>72</v>
      </c>
      <c r="AY282" s="244" t="s">
        <v>215</v>
      </c>
    </row>
    <row r="283" s="16" customFormat="1">
      <c r="A283" s="16"/>
      <c r="B283" s="267"/>
      <c r="C283" s="268"/>
      <c r="D283" s="236" t="s">
        <v>226</v>
      </c>
      <c r="E283" s="269" t="s">
        <v>19</v>
      </c>
      <c r="F283" s="270" t="s">
        <v>283</v>
      </c>
      <c r="G283" s="268"/>
      <c r="H283" s="271">
        <v>28.800000000000001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T283" s="277" t="s">
        <v>226</v>
      </c>
      <c r="AU283" s="277" t="s">
        <v>81</v>
      </c>
      <c r="AV283" s="16" t="s">
        <v>105</v>
      </c>
      <c r="AW283" s="16" t="s">
        <v>33</v>
      </c>
      <c r="AX283" s="16" t="s">
        <v>72</v>
      </c>
      <c r="AY283" s="277" t="s">
        <v>215</v>
      </c>
    </row>
    <row r="284" s="13" customFormat="1">
      <c r="A284" s="13"/>
      <c r="B284" s="234"/>
      <c r="C284" s="235"/>
      <c r="D284" s="236" t="s">
        <v>226</v>
      </c>
      <c r="E284" s="237" t="s">
        <v>19</v>
      </c>
      <c r="F284" s="238" t="s">
        <v>228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226</v>
      </c>
      <c r="AU284" s="244" t="s">
        <v>81</v>
      </c>
      <c r="AV284" s="13" t="s">
        <v>79</v>
      </c>
      <c r="AW284" s="13" t="s">
        <v>33</v>
      </c>
      <c r="AX284" s="13" t="s">
        <v>72</v>
      </c>
      <c r="AY284" s="244" t="s">
        <v>215</v>
      </c>
    </row>
    <row r="285" s="13" customFormat="1">
      <c r="A285" s="13"/>
      <c r="B285" s="234"/>
      <c r="C285" s="235"/>
      <c r="D285" s="236" t="s">
        <v>226</v>
      </c>
      <c r="E285" s="237" t="s">
        <v>19</v>
      </c>
      <c r="F285" s="238" t="s">
        <v>229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226</v>
      </c>
      <c r="AU285" s="244" t="s">
        <v>81</v>
      </c>
      <c r="AV285" s="13" t="s">
        <v>79</v>
      </c>
      <c r="AW285" s="13" t="s">
        <v>33</v>
      </c>
      <c r="AX285" s="13" t="s">
        <v>72</v>
      </c>
      <c r="AY285" s="244" t="s">
        <v>215</v>
      </c>
    </row>
    <row r="286" s="13" customFormat="1">
      <c r="A286" s="13"/>
      <c r="B286" s="234"/>
      <c r="C286" s="235"/>
      <c r="D286" s="236" t="s">
        <v>226</v>
      </c>
      <c r="E286" s="237" t="s">
        <v>19</v>
      </c>
      <c r="F286" s="238" t="s">
        <v>281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226</v>
      </c>
      <c r="AU286" s="244" t="s">
        <v>81</v>
      </c>
      <c r="AV286" s="13" t="s">
        <v>79</v>
      </c>
      <c r="AW286" s="13" t="s">
        <v>33</v>
      </c>
      <c r="AX286" s="13" t="s">
        <v>72</v>
      </c>
      <c r="AY286" s="244" t="s">
        <v>215</v>
      </c>
    </row>
    <row r="287" s="13" customFormat="1">
      <c r="A287" s="13"/>
      <c r="B287" s="234"/>
      <c r="C287" s="235"/>
      <c r="D287" s="236" t="s">
        <v>226</v>
      </c>
      <c r="E287" s="237" t="s">
        <v>19</v>
      </c>
      <c r="F287" s="238" t="s">
        <v>230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226</v>
      </c>
      <c r="AU287" s="244" t="s">
        <v>81</v>
      </c>
      <c r="AV287" s="13" t="s">
        <v>79</v>
      </c>
      <c r="AW287" s="13" t="s">
        <v>33</v>
      </c>
      <c r="AX287" s="13" t="s">
        <v>72</v>
      </c>
      <c r="AY287" s="244" t="s">
        <v>215</v>
      </c>
    </row>
    <row r="288" s="14" customFormat="1">
      <c r="A288" s="14"/>
      <c r="B288" s="245"/>
      <c r="C288" s="246"/>
      <c r="D288" s="236" t="s">
        <v>226</v>
      </c>
      <c r="E288" s="247" t="s">
        <v>19</v>
      </c>
      <c r="F288" s="248" t="s">
        <v>297</v>
      </c>
      <c r="G288" s="246"/>
      <c r="H288" s="249">
        <v>70.055999999999997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226</v>
      </c>
      <c r="AU288" s="255" t="s">
        <v>81</v>
      </c>
      <c r="AV288" s="14" t="s">
        <v>81</v>
      </c>
      <c r="AW288" s="14" t="s">
        <v>33</v>
      </c>
      <c r="AX288" s="14" t="s">
        <v>72</v>
      </c>
      <c r="AY288" s="255" t="s">
        <v>215</v>
      </c>
    </row>
    <row r="289" s="13" customFormat="1">
      <c r="A289" s="13"/>
      <c r="B289" s="234"/>
      <c r="C289" s="235"/>
      <c r="D289" s="236" t="s">
        <v>226</v>
      </c>
      <c r="E289" s="237" t="s">
        <v>19</v>
      </c>
      <c r="F289" s="238" t="s">
        <v>232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226</v>
      </c>
      <c r="AU289" s="244" t="s">
        <v>81</v>
      </c>
      <c r="AV289" s="13" t="s">
        <v>79</v>
      </c>
      <c r="AW289" s="13" t="s">
        <v>33</v>
      </c>
      <c r="AX289" s="13" t="s">
        <v>72</v>
      </c>
      <c r="AY289" s="244" t="s">
        <v>215</v>
      </c>
    </row>
    <row r="290" s="16" customFormat="1">
      <c r="A290" s="16"/>
      <c r="B290" s="267"/>
      <c r="C290" s="268"/>
      <c r="D290" s="236" t="s">
        <v>226</v>
      </c>
      <c r="E290" s="269" t="s">
        <v>19</v>
      </c>
      <c r="F290" s="270" t="s">
        <v>283</v>
      </c>
      <c r="G290" s="268"/>
      <c r="H290" s="271">
        <v>70.055999999999997</v>
      </c>
      <c r="I290" s="272"/>
      <c r="J290" s="268"/>
      <c r="K290" s="268"/>
      <c r="L290" s="273"/>
      <c r="M290" s="274"/>
      <c r="N290" s="275"/>
      <c r="O290" s="275"/>
      <c r="P290" s="275"/>
      <c r="Q290" s="275"/>
      <c r="R290" s="275"/>
      <c r="S290" s="275"/>
      <c r="T290" s="27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T290" s="277" t="s">
        <v>226</v>
      </c>
      <c r="AU290" s="277" t="s">
        <v>81</v>
      </c>
      <c r="AV290" s="16" t="s">
        <v>105</v>
      </c>
      <c r="AW290" s="16" t="s">
        <v>33</v>
      </c>
      <c r="AX290" s="16" t="s">
        <v>72</v>
      </c>
      <c r="AY290" s="277" t="s">
        <v>215</v>
      </c>
    </row>
    <row r="291" s="13" customFormat="1">
      <c r="A291" s="13"/>
      <c r="B291" s="234"/>
      <c r="C291" s="235"/>
      <c r="D291" s="236" t="s">
        <v>226</v>
      </c>
      <c r="E291" s="237" t="s">
        <v>19</v>
      </c>
      <c r="F291" s="238" t="s">
        <v>303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226</v>
      </c>
      <c r="AU291" s="244" t="s">
        <v>81</v>
      </c>
      <c r="AV291" s="13" t="s">
        <v>79</v>
      </c>
      <c r="AW291" s="13" t="s">
        <v>33</v>
      </c>
      <c r="AX291" s="13" t="s">
        <v>72</v>
      </c>
      <c r="AY291" s="244" t="s">
        <v>215</v>
      </c>
    </row>
    <row r="292" s="13" customFormat="1">
      <c r="A292" s="13"/>
      <c r="B292" s="234"/>
      <c r="C292" s="235"/>
      <c r="D292" s="236" t="s">
        <v>226</v>
      </c>
      <c r="E292" s="237" t="s">
        <v>19</v>
      </c>
      <c r="F292" s="238" t="s">
        <v>228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226</v>
      </c>
      <c r="AU292" s="244" t="s">
        <v>81</v>
      </c>
      <c r="AV292" s="13" t="s">
        <v>79</v>
      </c>
      <c r="AW292" s="13" t="s">
        <v>33</v>
      </c>
      <c r="AX292" s="13" t="s">
        <v>72</v>
      </c>
      <c r="AY292" s="244" t="s">
        <v>215</v>
      </c>
    </row>
    <row r="293" s="13" customFormat="1">
      <c r="A293" s="13"/>
      <c r="B293" s="234"/>
      <c r="C293" s="235"/>
      <c r="D293" s="236" t="s">
        <v>226</v>
      </c>
      <c r="E293" s="237" t="s">
        <v>19</v>
      </c>
      <c r="F293" s="238" t="s">
        <v>229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226</v>
      </c>
      <c r="AU293" s="244" t="s">
        <v>81</v>
      </c>
      <c r="AV293" s="13" t="s">
        <v>79</v>
      </c>
      <c r="AW293" s="13" t="s">
        <v>33</v>
      </c>
      <c r="AX293" s="13" t="s">
        <v>72</v>
      </c>
      <c r="AY293" s="244" t="s">
        <v>215</v>
      </c>
    </row>
    <row r="294" s="13" customFormat="1">
      <c r="A294" s="13"/>
      <c r="B294" s="234"/>
      <c r="C294" s="235"/>
      <c r="D294" s="236" t="s">
        <v>226</v>
      </c>
      <c r="E294" s="237" t="s">
        <v>19</v>
      </c>
      <c r="F294" s="238" t="s">
        <v>304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226</v>
      </c>
      <c r="AU294" s="244" t="s">
        <v>81</v>
      </c>
      <c r="AV294" s="13" t="s">
        <v>79</v>
      </c>
      <c r="AW294" s="13" t="s">
        <v>33</v>
      </c>
      <c r="AX294" s="13" t="s">
        <v>72</v>
      </c>
      <c r="AY294" s="244" t="s">
        <v>215</v>
      </c>
    </row>
    <row r="295" s="14" customFormat="1">
      <c r="A295" s="14"/>
      <c r="B295" s="245"/>
      <c r="C295" s="246"/>
      <c r="D295" s="236" t="s">
        <v>226</v>
      </c>
      <c r="E295" s="247" t="s">
        <v>19</v>
      </c>
      <c r="F295" s="248" t="s">
        <v>305</v>
      </c>
      <c r="G295" s="246"/>
      <c r="H295" s="249">
        <v>105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226</v>
      </c>
      <c r="AU295" s="255" t="s">
        <v>81</v>
      </c>
      <c r="AV295" s="14" t="s">
        <v>81</v>
      </c>
      <c r="AW295" s="14" t="s">
        <v>33</v>
      </c>
      <c r="AX295" s="14" t="s">
        <v>72</v>
      </c>
      <c r="AY295" s="255" t="s">
        <v>215</v>
      </c>
    </row>
    <row r="296" s="13" customFormat="1">
      <c r="A296" s="13"/>
      <c r="B296" s="234"/>
      <c r="C296" s="235"/>
      <c r="D296" s="236" t="s">
        <v>226</v>
      </c>
      <c r="E296" s="237" t="s">
        <v>19</v>
      </c>
      <c r="F296" s="238" t="s">
        <v>286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226</v>
      </c>
      <c r="AU296" s="244" t="s">
        <v>81</v>
      </c>
      <c r="AV296" s="13" t="s">
        <v>79</v>
      </c>
      <c r="AW296" s="13" t="s">
        <v>33</v>
      </c>
      <c r="AX296" s="13" t="s">
        <v>72</v>
      </c>
      <c r="AY296" s="244" t="s">
        <v>215</v>
      </c>
    </row>
    <row r="297" s="16" customFormat="1">
      <c r="A297" s="16"/>
      <c r="B297" s="267"/>
      <c r="C297" s="268"/>
      <c r="D297" s="236" t="s">
        <v>226</v>
      </c>
      <c r="E297" s="269" t="s">
        <v>19</v>
      </c>
      <c r="F297" s="270" t="s">
        <v>283</v>
      </c>
      <c r="G297" s="268"/>
      <c r="H297" s="271">
        <v>105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T297" s="277" t="s">
        <v>226</v>
      </c>
      <c r="AU297" s="277" t="s">
        <v>81</v>
      </c>
      <c r="AV297" s="16" t="s">
        <v>105</v>
      </c>
      <c r="AW297" s="16" t="s">
        <v>33</v>
      </c>
      <c r="AX297" s="16" t="s">
        <v>72</v>
      </c>
      <c r="AY297" s="277" t="s">
        <v>215</v>
      </c>
    </row>
    <row r="298" s="15" customFormat="1">
      <c r="A298" s="15"/>
      <c r="B298" s="256"/>
      <c r="C298" s="257"/>
      <c r="D298" s="236" t="s">
        <v>226</v>
      </c>
      <c r="E298" s="258" t="s">
        <v>19</v>
      </c>
      <c r="F298" s="259" t="s">
        <v>233</v>
      </c>
      <c r="G298" s="257"/>
      <c r="H298" s="260">
        <v>222.756</v>
      </c>
      <c r="I298" s="261"/>
      <c r="J298" s="257"/>
      <c r="K298" s="257"/>
      <c r="L298" s="262"/>
      <c r="M298" s="263"/>
      <c r="N298" s="264"/>
      <c r="O298" s="264"/>
      <c r="P298" s="264"/>
      <c r="Q298" s="264"/>
      <c r="R298" s="264"/>
      <c r="S298" s="264"/>
      <c r="T298" s="26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66" t="s">
        <v>226</v>
      </c>
      <c r="AU298" s="266" t="s">
        <v>81</v>
      </c>
      <c r="AV298" s="15" t="s">
        <v>223</v>
      </c>
      <c r="AW298" s="15" t="s">
        <v>33</v>
      </c>
      <c r="AX298" s="15" t="s">
        <v>79</v>
      </c>
      <c r="AY298" s="266" t="s">
        <v>215</v>
      </c>
    </row>
    <row r="299" s="2" customFormat="1" ht="66.75" customHeight="1">
      <c r="A299" s="41"/>
      <c r="B299" s="42"/>
      <c r="C299" s="216" t="s">
        <v>313</v>
      </c>
      <c r="D299" s="216" t="s">
        <v>218</v>
      </c>
      <c r="E299" s="217" t="s">
        <v>314</v>
      </c>
      <c r="F299" s="218" t="s">
        <v>315</v>
      </c>
      <c r="G299" s="219" t="s">
        <v>278</v>
      </c>
      <c r="H299" s="220">
        <v>222.756</v>
      </c>
      <c r="I299" s="221"/>
      <c r="J299" s="222">
        <f>ROUND(I299*H299,2)</f>
        <v>0</v>
      </c>
      <c r="K299" s="218" t="s">
        <v>222</v>
      </c>
      <c r="L299" s="47"/>
      <c r="M299" s="223" t="s">
        <v>19</v>
      </c>
      <c r="N299" s="224" t="s">
        <v>43</v>
      </c>
      <c r="O299" s="87"/>
      <c r="P299" s="225">
        <f>O299*H299</f>
        <v>0</v>
      </c>
      <c r="Q299" s="225">
        <v>0</v>
      </c>
      <c r="R299" s="225">
        <f>Q299*H299</f>
        <v>0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223</v>
      </c>
      <c r="AT299" s="227" t="s">
        <v>218</v>
      </c>
      <c r="AU299" s="227" t="s">
        <v>81</v>
      </c>
      <c r="AY299" s="20" t="s">
        <v>215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223</v>
      </c>
      <c r="BM299" s="227" t="s">
        <v>316</v>
      </c>
    </row>
    <row r="300" s="2" customFormat="1">
      <c r="A300" s="41"/>
      <c r="B300" s="42"/>
      <c r="C300" s="43"/>
      <c r="D300" s="229" t="s">
        <v>224</v>
      </c>
      <c r="E300" s="43"/>
      <c r="F300" s="230" t="s">
        <v>317</v>
      </c>
      <c r="G300" s="43"/>
      <c r="H300" s="43"/>
      <c r="I300" s="231"/>
      <c r="J300" s="43"/>
      <c r="K300" s="43"/>
      <c r="L300" s="47"/>
      <c r="M300" s="232"/>
      <c r="N300" s="233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224</v>
      </c>
      <c r="AU300" s="20" t="s">
        <v>81</v>
      </c>
    </row>
    <row r="301" s="13" customFormat="1">
      <c r="A301" s="13"/>
      <c r="B301" s="234"/>
      <c r="C301" s="235"/>
      <c r="D301" s="236" t="s">
        <v>226</v>
      </c>
      <c r="E301" s="237" t="s">
        <v>19</v>
      </c>
      <c r="F301" s="238" t="s">
        <v>228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226</v>
      </c>
      <c r="AU301" s="244" t="s">
        <v>81</v>
      </c>
      <c r="AV301" s="13" t="s">
        <v>79</v>
      </c>
      <c r="AW301" s="13" t="s">
        <v>33</v>
      </c>
      <c r="AX301" s="13" t="s">
        <v>72</v>
      </c>
      <c r="AY301" s="244" t="s">
        <v>215</v>
      </c>
    </row>
    <row r="302" s="13" customFormat="1">
      <c r="A302" s="13"/>
      <c r="B302" s="234"/>
      <c r="C302" s="235"/>
      <c r="D302" s="236" t="s">
        <v>226</v>
      </c>
      <c r="E302" s="237" t="s">
        <v>19</v>
      </c>
      <c r="F302" s="238" t="s">
        <v>229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226</v>
      </c>
      <c r="AU302" s="244" t="s">
        <v>81</v>
      </c>
      <c r="AV302" s="13" t="s">
        <v>79</v>
      </c>
      <c r="AW302" s="13" t="s">
        <v>33</v>
      </c>
      <c r="AX302" s="13" t="s">
        <v>72</v>
      </c>
      <c r="AY302" s="244" t="s">
        <v>215</v>
      </c>
    </row>
    <row r="303" s="13" customFormat="1">
      <c r="A303" s="13"/>
      <c r="B303" s="234"/>
      <c r="C303" s="235"/>
      <c r="D303" s="236" t="s">
        <v>226</v>
      </c>
      <c r="E303" s="237" t="s">
        <v>19</v>
      </c>
      <c r="F303" s="238" t="s">
        <v>281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226</v>
      </c>
      <c r="AU303" s="244" t="s">
        <v>81</v>
      </c>
      <c r="AV303" s="13" t="s">
        <v>79</v>
      </c>
      <c r="AW303" s="13" t="s">
        <v>33</v>
      </c>
      <c r="AX303" s="13" t="s">
        <v>72</v>
      </c>
      <c r="AY303" s="244" t="s">
        <v>215</v>
      </c>
    </row>
    <row r="304" s="13" customFormat="1">
      <c r="A304" s="13"/>
      <c r="B304" s="234"/>
      <c r="C304" s="235"/>
      <c r="D304" s="236" t="s">
        <v>226</v>
      </c>
      <c r="E304" s="237" t="s">
        <v>19</v>
      </c>
      <c r="F304" s="238" t="s">
        <v>239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226</v>
      </c>
      <c r="AU304" s="244" t="s">
        <v>81</v>
      </c>
      <c r="AV304" s="13" t="s">
        <v>79</v>
      </c>
      <c r="AW304" s="13" t="s">
        <v>33</v>
      </c>
      <c r="AX304" s="13" t="s">
        <v>72</v>
      </c>
      <c r="AY304" s="244" t="s">
        <v>215</v>
      </c>
    </row>
    <row r="305" s="14" customFormat="1">
      <c r="A305" s="14"/>
      <c r="B305" s="245"/>
      <c r="C305" s="246"/>
      <c r="D305" s="236" t="s">
        <v>226</v>
      </c>
      <c r="E305" s="247" t="s">
        <v>19</v>
      </c>
      <c r="F305" s="248" t="s">
        <v>282</v>
      </c>
      <c r="G305" s="246"/>
      <c r="H305" s="249">
        <v>8.6999999999999993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226</v>
      </c>
      <c r="AU305" s="255" t="s">
        <v>81</v>
      </c>
      <c r="AV305" s="14" t="s">
        <v>81</v>
      </c>
      <c r="AW305" s="14" t="s">
        <v>33</v>
      </c>
      <c r="AX305" s="14" t="s">
        <v>72</v>
      </c>
      <c r="AY305" s="255" t="s">
        <v>215</v>
      </c>
    </row>
    <row r="306" s="13" customFormat="1">
      <c r="A306" s="13"/>
      <c r="B306" s="234"/>
      <c r="C306" s="235"/>
      <c r="D306" s="236" t="s">
        <v>226</v>
      </c>
      <c r="E306" s="237" t="s">
        <v>19</v>
      </c>
      <c r="F306" s="238" t="s">
        <v>232</v>
      </c>
      <c r="G306" s="235"/>
      <c r="H306" s="237" t="s">
        <v>19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226</v>
      </c>
      <c r="AU306" s="244" t="s">
        <v>81</v>
      </c>
      <c r="AV306" s="13" t="s">
        <v>79</v>
      </c>
      <c r="AW306" s="13" t="s">
        <v>33</v>
      </c>
      <c r="AX306" s="13" t="s">
        <v>72</v>
      </c>
      <c r="AY306" s="244" t="s">
        <v>215</v>
      </c>
    </row>
    <row r="307" s="16" customFormat="1">
      <c r="A307" s="16"/>
      <c r="B307" s="267"/>
      <c r="C307" s="268"/>
      <c r="D307" s="236" t="s">
        <v>226</v>
      </c>
      <c r="E307" s="269" t="s">
        <v>19</v>
      </c>
      <c r="F307" s="270" t="s">
        <v>283</v>
      </c>
      <c r="G307" s="268"/>
      <c r="H307" s="271">
        <v>8.6999999999999993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T307" s="277" t="s">
        <v>226</v>
      </c>
      <c r="AU307" s="277" t="s">
        <v>81</v>
      </c>
      <c r="AV307" s="16" t="s">
        <v>105</v>
      </c>
      <c r="AW307" s="16" t="s">
        <v>33</v>
      </c>
      <c r="AX307" s="16" t="s">
        <v>72</v>
      </c>
      <c r="AY307" s="277" t="s">
        <v>215</v>
      </c>
    </row>
    <row r="308" s="13" customFormat="1">
      <c r="A308" s="13"/>
      <c r="B308" s="234"/>
      <c r="C308" s="235"/>
      <c r="D308" s="236" t="s">
        <v>226</v>
      </c>
      <c r="E308" s="237" t="s">
        <v>19</v>
      </c>
      <c r="F308" s="238" t="s">
        <v>228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226</v>
      </c>
      <c r="AU308" s="244" t="s">
        <v>81</v>
      </c>
      <c r="AV308" s="13" t="s">
        <v>79</v>
      </c>
      <c r="AW308" s="13" t="s">
        <v>33</v>
      </c>
      <c r="AX308" s="13" t="s">
        <v>72</v>
      </c>
      <c r="AY308" s="244" t="s">
        <v>215</v>
      </c>
    </row>
    <row r="309" s="13" customFormat="1">
      <c r="A309" s="13"/>
      <c r="B309" s="234"/>
      <c r="C309" s="235"/>
      <c r="D309" s="236" t="s">
        <v>226</v>
      </c>
      <c r="E309" s="237" t="s">
        <v>19</v>
      </c>
      <c r="F309" s="238" t="s">
        <v>229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226</v>
      </c>
      <c r="AU309" s="244" t="s">
        <v>81</v>
      </c>
      <c r="AV309" s="13" t="s">
        <v>79</v>
      </c>
      <c r="AW309" s="13" t="s">
        <v>33</v>
      </c>
      <c r="AX309" s="13" t="s">
        <v>72</v>
      </c>
      <c r="AY309" s="244" t="s">
        <v>215</v>
      </c>
    </row>
    <row r="310" s="13" customFormat="1">
      <c r="A310" s="13"/>
      <c r="B310" s="234"/>
      <c r="C310" s="235"/>
      <c r="D310" s="236" t="s">
        <v>226</v>
      </c>
      <c r="E310" s="237" t="s">
        <v>19</v>
      </c>
      <c r="F310" s="238" t="s">
        <v>284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226</v>
      </c>
      <c r="AU310" s="244" t="s">
        <v>81</v>
      </c>
      <c r="AV310" s="13" t="s">
        <v>79</v>
      </c>
      <c r="AW310" s="13" t="s">
        <v>33</v>
      </c>
      <c r="AX310" s="13" t="s">
        <v>72</v>
      </c>
      <c r="AY310" s="244" t="s">
        <v>215</v>
      </c>
    </row>
    <row r="311" s="13" customFormat="1">
      <c r="A311" s="13"/>
      <c r="B311" s="234"/>
      <c r="C311" s="235"/>
      <c r="D311" s="236" t="s">
        <v>226</v>
      </c>
      <c r="E311" s="237" t="s">
        <v>19</v>
      </c>
      <c r="F311" s="238" t="s">
        <v>246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226</v>
      </c>
      <c r="AU311" s="244" t="s">
        <v>81</v>
      </c>
      <c r="AV311" s="13" t="s">
        <v>79</v>
      </c>
      <c r="AW311" s="13" t="s">
        <v>33</v>
      </c>
      <c r="AX311" s="13" t="s">
        <v>72</v>
      </c>
      <c r="AY311" s="244" t="s">
        <v>215</v>
      </c>
    </row>
    <row r="312" s="14" customFormat="1">
      <c r="A312" s="14"/>
      <c r="B312" s="245"/>
      <c r="C312" s="246"/>
      <c r="D312" s="236" t="s">
        <v>226</v>
      </c>
      <c r="E312" s="247" t="s">
        <v>19</v>
      </c>
      <c r="F312" s="248" t="s">
        <v>285</v>
      </c>
      <c r="G312" s="246"/>
      <c r="H312" s="249">
        <v>10.199999999999999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226</v>
      </c>
      <c r="AU312" s="255" t="s">
        <v>81</v>
      </c>
      <c r="AV312" s="14" t="s">
        <v>81</v>
      </c>
      <c r="AW312" s="14" t="s">
        <v>33</v>
      </c>
      <c r="AX312" s="14" t="s">
        <v>72</v>
      </c>
      <c r="AY312" s="255" t="s">
        <v>215</v>
      </c>
    </row>
    <row r="313" s="13" customFormat="1">
      <c r="A313" s="13"/>
      <c r="B313" s="234"/>
      <c r="C313" s="235"/>
      <c r="D313" s="236" t="s">
        <v>226</v>
      </c>
      <c r="E313" s="237" t="s">
        <v>19</v>
      </c>
      <c r="F313" s="238" t="s">
        <v>286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226</v>
      </c>
      <c r="AU313" s="244" t="s">
        <v>81</v>
      </c>
      <c r="AV313" s="13" t="s">
        <v>79</v>
      </c>
      <c r="AW313" s="13" t="s">
        <v>33</v>
      </c>
      <c r="AX313" s="13" t="s">
        <v>72</v>
      </c>
      <c r="AY313" s="244" t="s">
        <v>215</v>
      </c>
    </row>
    <row r="314" s="16" customFormat="1">
      <c r="A314" s="16"/>
      <c r="B314" s="267"/>
      <c r="C314" s="268"/>
      <c r="D314" s="236" t="s">
        <v>226</v>
      </c>
      <c r="E314" s="269" t="s">
        <v>19</v>
      </c>
      <c r="F314" s="270" t="s">
        <v>283</v>
      </c>
      <c r="G314" s="268"/>
      <c r="H314" s="271">
        <v>10.199999999999999</v>
      </c>
      <c r="I314" s="272"/>
      <c r="J314" s="268"/>
      <c r="K314" s="268"/>
      <c r="L314" s="273"/>
      <c r="M314" s="274"/>
      <c r="N314" s="275"/>
      <c r="O314" s="275"/>
      <c r="P314" s="275"/>
      <c r="Q314" s="275"/>
      <c r="R314" s="275"/>
      <c r="S314" s="275"/>
      <c r="T314" s="27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T314" s="277" t="s">
        <v>226</v>
      </c>
      <c r="AU314" s="277" t="s">
        <v>81</v>
      </c>
      <c r="AV314" s="16" t="s">
        <v>105</v>
      </c>
      <c r="AW314" s="16" t="s">
        <v>33</v>
      </c>
      <c r="AX314" s="16" t="s">
        <v>72</v>
      </c>
      <c r="AY314" s="277" t="s">
        <v>215</v>
      </c>
    </row>
    <row r="315" s="13" customFormat="1">
      <c r="A315" s="13"/>
      <c r="B315" s="234"/>
      <c r="C315" s="235"/>
      <c r="D315" s="236" t="s">
        <v>226</v>
      </c>
      <c r="E315" s="237" t="s">
        <v>19</v>
      </c>
      <c r="F315" s="238" t="s">
        <v>287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226</v>
      </c>
      <c r="AU315" s="244" t="s">
        <v>81</v>
      </c>
      <c r="AV315" s="13" t="s">
        <v>79</v>
      </c>
      <c r="AW315" s="13" t="s">
        <v>33</v>
      </c>
      <c r="AX315" s="13" t="s">
        <v>72</v>
      </c>
      <c r="AY315" s="244" t="s">
        <v>215</v>
      </c>
    </row>
    <row r="316" s="13" customFormat="1">
      <c r="A316" s="13"/>
      <c r="B316" s="234"/>
      <c r="C316" s="235"/>
      <c r="D316" s="236" t="s">
        <v>226</v>
      </c>
      <c r="E316" s="237" t="s">
        <v>19</v>
      </c>
      <c r="F316" s="238" t="s">
        <v>228</v>
      </c>
      <c r="G316" s="235"/>
      <c r="H316" s="237" t="s">
        <v>19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226</v>
      </c>
      <c r="AU316" s="244" t="s">
        <v>81</v>
      </c>
      <c r="AV316" s="13" t="s">
        <v>79</v>
      </c>
      <c r="AW316" s="13" t="s">
        <v>33</v>
      </c>
      <c r="AX316" s="13" t="s">
        <v>72</v>
      </c>
      <c r="AY316" s="244" t="s">
        <v>215</v>
      </c>
    </row>
    <row r="317" s="13" customFormat="1">
      <c r="A317" s="13"/>
      <c r="B317" s="234"/>
      <c r="C317" s="235"/>
      <c r="D317" s="236" t="s">
        <v>226</v>
      </c>
      <c r="E317" s="237" t="s">
        <v>19</v>
      </c>
      <c r="F317" s="238" t="s">
        <v>229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226</v>
      </c>
      <c r="AU317" s="244" t="s">
        <v>81</v>
      </c>
      <c r="AV317" s="13" t="s">
        <v>79</v>
      </c>
      <c r="AW317" s="13" t="s">
        <v>33</v>
      </c>
      <c r="AX317" s="13" t="s">
        <v>72</v>
      </c>
      <c r="AY317" s="244" t="s">
        <v>215</v>
      </c>
    </row>
    <row r="318" s="13" customFormat="1">
      <c r="A318" s="13"/>
      <c r="B318" s="234"/>
      <c r="C318" s="235"/>
      <c r="D318" s="236" t="s">
        <v>226</v>
      </c>
      <c r="E318" s="237" t="s">
        <v>19</v>
      </c>
      <c r="F318" s="238" t="s">
        <v>288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226</v>
      </c>
      <c r="AU318" s="244" t="s">
        <v>81</v>
      </c>
      <c r="AV318" s="13" t="s">
        <v>79</v>
      </c>
      <c r="AW318" s="13" t="s">
        <v>33</v>
      </c>
      <c r="AX318" s="13" t="s">
        <v>72</v>
      </c>
      <c r="AY318" s="244" t="s">
        <v>215</v>
      </c>
    </row>
    <row r="319" s="13" customFormat="1">
      <c r="A319" s="13"/>
      <c r="B319" s="234"/>
      <c r="C319" s="235"/>
      <c r="D319" s="236" t="s">
        <v>226</v>
      </c>
      <c r="E319" s="237" t="s">
        <v>19</v>
      </c>
      <c r="F319" s="238" t="s">
        <v>239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226</v>
      </c>
      <c r="AU319" s="244" t="s">
        <v>81</v>
      </c>
      <c r="AV319" s="13" t="s">
        <v>79</v>
      </c>
      <c r="AW319" s="13" t="s">
        <v>33</v>
      </c>
      <c r="AX319" s="13" t="s">
        <v>72</v>
      </c>
      <c r="AY319" s="244" t="s">
        <v>215</v>
      </c>
    </row>
    <row r="320" s="14" customFormat="1">
      <c r="A320" s="14"/>
      <c r="B320" s="245"/>
      <c r="C320" s="246"/>
      <c r="D320" s="236" t="s">
        <v>226</v>
      </c>
      <c r="E320" s="247" t="s">
        <v>19</v>
      </c>
      <c r="F320" s="248" t="s">
        <v>289</v>
      </c>
      <c r="G320" s="246"/>
      <c r="H320" s="249">
        <v>6.2999999999999998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226</v>
      </c>
      <c r="AU320" s="255" t="s">
        <v>81</v>
      </c>
      <c r="AV320" s="14" t="s">
        <v>81</v>
      </c>
      <c r="AW320" s="14" t="s">
        <v>33</v>
      </c>
      <c r="AX320" s="14" t="s">
        <v>72</v>
      </c>
      <c r="AY320" s="255" t="s">
        <v>215</v>
      </c>
    </row>
    <row r="321" s="13" customFormat="1">
      <c r="A321" s="13"/>
      <c r="B321" s="234"/>
      <c r="C321" s="235"/>
      <c r="D321" s="236" t="s">
        <v>226</v>
      </c>
      <c r="E321" s="237" t="s">
        <v>19</v>
      </c>
      <c r="F321" s="238" t="s">
        <v>286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226</v>
      </c>
      <c r="AU321" s="244" t="s">
        <v>81</v>
      </c>
      <c r="AV321" s="13" t="s">
        <v>79</v>
      </c>
      <c r="AW321" s="13" t="s">
        <v>33</v>
      </c>
      <c r="AX321" s="13" t="s">
        <v>72</v>
      </c>
      <c r="AY321" s="244" t="s">
        <v>215</v>
      </c>
    </row>
    <row r="322" s="13" customFormat="1">
      <c r="A322" s="13"/>
      <c r="B322" s="234"/>
      <c r="C322" s="235"/>
      <c r="D322" s="236" t="s">
        <v>226</v>
      </c>
      <c r="E322" s="237" t="s">
        <v>19</v>
      </c>
      <c r="F322" s="238" t="s">
        <v>228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226</v>
      </c>
      <c r="AU322" s="244" t="s">
        <v>81</v>
      </c>
      <c r="AV322" s="13" t="s">
        <v>79</v>
      </c>
      <c r="AW322" s="13" t="s">
        <v>33</v>
      </c>
      <c r="AX322" s="13" t="s">
        <v>72</v>
      </c>
      <c r="AY322" s="244" t="s">
        <v>215</v>
      </c>
    </row>
    <row r="323" s="13" customFormat="1">
      <c r="A323" s="13"/>
      <c r="B323" s="234"/>
      <c r="C323" s="235"/>
      <c r="D323" s="236" t="s">
        <v>226</v>
      </c>
      <c r="E323" s="237" t="s">
        <v>19</v>
      </c>
      <c r="F323" s="238" t="s">
        <v>229</v>
      </c>
      <c r="G323" s="235"/>
      <c r="H323" s="237" t="s">
        <v>19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226</v>
      </c>
      <c r="AU323" s="244" t="s">
        <v>81</v>
      </c>
      <c r="AV323" s="13" t="s">
        <v>79</v>
      </c>
      <c r="AW323" s="13" t="s">
        <v>33</v>
      </c>
      <c r="AX323" s="13" t="s">
        <v>72</v>
      </c>
      <c r="AY323" s="244" t="s">
        <v>215</v>
      </c>
    </row>
    <row r="324" s="13" customFormat="1">
      <c r="A324" s="13"/>
      <c r="B324" s="234"/>
      <c r="C324" s="235"/>
      <c r="D324" s="236" t="s">
        <v>226</v>
      </c>
      <c r="E324" s="237" t="s">
        <v>19</v>
      </c>
      <c r="F324" s="238" t="s">
        <v>288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226</v>
      </c>
      <c r="AU324" s="244" t="s">
        <v>81</v>
      </c>
      <c r="AV324" s="13" t="s">
        <v>79</v>
      </c>
      <c r="AW324" s="13" t="s">
        <v>33</v>
      </c>
      <c r="AX324" s="13" t="s">
        <v>72</v>
      </c>
      <c r="AY324" s="244" t="s">
        <v>215</v>
      </c>
    </row>
    <row r="325" s="13" customFormat="1">
      <c r="A325" s="13"/>
      <c r="B325" s="234"/>
      <c r="C325" s="235"/>
      <c r="D325" s="236" t="s">
        <v>226</v>
      </c>
      <c r="E325" s="237" t="s">
        <v>19</v>
      </c>
      <c r="F325" s="238" t="s">
        <v>230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226</v>
      </c>
      <c r="AU325" s="244" t="s">
        <v>81</v>
      </c>
      <c r="AV325" s="13" t="s">
        <v>79</v>
      </c>
      <c r="AW325" s="13" t="s">
        <v>33</v>
      </c>
      <c r="AX325" s="13" t="s">
        <v>72</v>
      </c>
      <c r="AY325" s="244" t="s">
        <v>215</v>
      </c>
    </row>
    <row r="326" s="14" customFormat="1">
      <c r="A326" s="14"/>
      <c r="B326" s="245"/>
      <c r="C326" s="246"/>
      <c r="D326" s="236" t="s">
        <v>226</v>
      </c>
      <c r="E326" s="247" t="s">
        <v>19</v>
      </c>
      <c r="F326" s="248" t="s">
        <v>290</v>
      </c>
      <c r="G326" s="246"/>
      <c r="H326" s="249">
        <v>14.4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226</v>
      </c>
      <c r="AU326" s="255" t="s">
        <v>81</v>
      </c>
      <c r="AV326" s="14" t="s">
        <v>81</v>
      </c>
      <c r="AW326" s="14" t="s">
        <v>33</v>
      </c>
      <c r="AX326" s="14" t="s">
        <v>72</v>
      </c>
      <c r="AY326" s="255" t="s">
        <v>215</v>
      </c>
    </row>
    <row r="327" s="13" customFormat="1">
      <c r="A327" s="13"/>
      <c r="B327" s="234"/>
      <c r="C327" s="235"/>
      <c r="D327" s="236" t="s">
        <v>226</v>
      </c>
      <c r="E327" s="237" t="s">
        <v>19</v>
      </c>
      <c r="F327" s="238" t="s">
        <v>286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226</v>
      </c>
      <c r="AU327" s="244" t="s">
        <v>81</v>
      </c>
      <c r="AV327" s="13" t="s">
        <v>79</v>
      </c>
      <c r="AW327" s="13" t="s">
        <v>33</v>
      </c>
      <c r="AX327" s="13" t="s">
        <v>72</v>
      </c>
      <c r="AY327" s="244" t="s">
        <v>215</v>
      </c>
    </row>
    <row r="328" s="13" customFormat="1">
      <c r="A328" s="13"/>
      <c r="B328" s="234"/>
      <c r="C328" s="235"/>
      <c r="D328" s="236" t="s">
        <v>226</v>
      </c>
      <c r="E328" s="237" t="s">
        <v>19</v>
      </c>
      <c r="F328" s="238" t="s">
        <v>228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226</v>
      </c>
      <c r="AU328" s="244" t="s">
        <v>81</v>
      </c>
      <c r="AV328" s="13" t="s">
        <v>79</v>
      </c>
      <c r="AW328" s="13" t="s">
        <v>33</v>
      </c>
      <c r="AX328" s="13" t="s">
        <v>72</v>
      </c>
      <c r="AY328" s="244" t="s">
        <v>215</v>
      </c>
    </row>
    <row r="329" s="13" customFormat="1">
      <c r="A329" s="13"/>
      <c r="B329" s="234"/>
      <c r="C329" s="235"/>
      <c r="D329" s="236" t="s">
        <v>226</v>
      </c>
      <c r="E329" s="237" t="s">
        <v>19</v>
      </c>
      <c r="F329" s="238" t="s">
        <v>229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226</v>
      </c>
      <c r="AU329" s="244" t="s">
        <v>81</v>
      </c>
      <c r="AV329" s="13" t="s">
        <v>79</v>
      </c>
      <c r="AW329" s="13" t="s">
        <v>33</v>
      </c>
      <c r="AX329" s="13" t="s">
        <v>72</v>
      </c>
      <c r="AY329" s="244" t="s">
        <v>215</v>
      </c>
    </row>
    <row r="330" s="13" customFormat="1">
      <c r="A330" s="13"/>
      <c r="B330" s="234"/>
      <c r="C330" s="235"/>
      <c r="D330" s="236" t="s">
        <v>226</v>
      </c>
      <c r="E330" s="237" t="s">
        <v>19</v>
      </c>
      <c r="F330" s="238" t="s">
        <v>288</v>
      </c>
      <c r="G330" s="235"/>
      <c r="H330" s="237" t="s">
        <v>19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226</v>
      </c>
      <c r="AU330" s="244" t="s">
        <v>81</v>
      </c>
      <c r="AV330" s="13" t="s">
        <v>79</v>
      </c>
      <c r="AW330" s="13" t="s">
        <v>33</v>
      </c>
      <c r="AX330" s="13" t="s">
        <v>72</v>
      </c>
      <c r="AY330" s="244" t="s">
        <v>215</v>
      </c>
    </row>
    <row r="331" s="13" customFormat="1">
      <c r="A331" s="13"/>
      <c r="B331" s="234"/>
      <c r="C331" s="235"/>
      <c r="D331" s="236" t="s">
        <v>226</v>
      </c>
      <c r="E331" s="237" t="s">
        <v>19</v>
      </c>
      <c r="F331" s="238" t="s">
        <v>246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226</v>
      </c>
      <c r="AU331" s="244" t="s">
        <v>81</v>
      </c>
      <c r="AV331" s="13" t="s">
        <v>79</v>
      </c>
      <c r="AW331" s="13" t="s">
        <v>33</v>
      </c>
      <c r="AX331" s="13" t="s">
        <v>72</v>
      </c>
      <c r="AY331" s="244" t="s">
        <v>215</v>
      </c>
    </row>
    <row r="332" s="14" customFormat="1">
      <c r="A332" s="14"/>
      <c r="B332" s="245"/>
      <c r="C332" s="246"/>
      <c r="D332" s="236" t="s">
        <v>226</v>
      </c>
      <c r="E332" s="247" t="s">
        <v>19</v>
      </c>
      <c r="F332" s="248" t="s">
        <v>291</v>
      </c>
      <c r="G332" s="246"/>
      <c r="H332" s="249">
        <v>8.0999999999999996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226</v>
      </c>
      <c r="AU332" s="255" t="s">
        <v>81</v>
      </c>
      <c r="AV332" s="14" t="s">
        <v>81</v>
      </c>
      <c r="AW332" s="14" t="s">
        <v>33</v>
      </c>
      <c r="AX332" s="14" t="s">
        <v>72</v>
      </c>
      <c r="AY332" s="255" t="s">
        <v>215</v>
      </c>
    </row>
    <row r="333" s="13" customFormat="1">
      <c r="A333" s="13"/>
      <c r="B333" s="234"/>
      <c r="C333" s="235"/>
      <c r="D333" s="236" t="s">
        <v>226</v>
      </c>
      <c r="E333" s="237" t="s">
        <v>19</v>
      </c>
      <c r="F333" s="238" t="s">
        <v>286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226</v>
      </c>
      <c r="AU333" s="244" t="s">
        <v>81</v>
      </c>
      <c r="AV333" s="13" t="s">
        <v>79</v>
      </c>
      <c r="AW333" s="13" t="s">
        <v>33</v>
      </c>
      <c r="AX333" s="13" t="s">
        <v>72</v>
      </c>
      <c r="AY333" s="244" t="s">
        <v>215</v>
      </c>
    </row>
    <row r="334" s="16" customFormat="1">
      <c r="A334" s="16"/>
      <c r="B334" s="267"/>
      <c r="C334" s="268"/>
      <c r="D334" s="236" t="s">
        <v>226</v>
      </c>
      <c r="E334" s="269" t="s">
        <v>19</v>
      </c>
      <c r="F334" s="270" t="s">
        <v>283</v>
      </c>
      <c r="G334" s="268"/>
      <c r="H334" s="271">
        <v>28.800000000000001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T334" s="277" t="s">
        <v>226</v>
      </c>
      <c r="AU334" s="277" t="s">
        <v>81</v>
      </c>
      <c r="AV334" s="16" t="s">
        <v>105</v>
      </c>
      <c r="AW334" s="16" t="s">
        <v>33</v>
      </c>
      <c r="AX334" s="16" t="s">
        <v>72</v>
      </c>
      <c r="AY334" s="277" t="s">
        <v>215</v>
      </c>
    </row>
    <row r="335" s="13" customFormat="1">
      <c r="A335" s="13"/>
      <c r="B335" s="234"/>
      <c r="C335" s="235"/>
      <c r="D335" s="236" t="s">
        <v>226</v>
      </c>
      <c r="E335" s="237" t="s">
        <v>19</v>
      </c>
      <c r="F335" s="238" t="s">
        <v>228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226</v>
      </c>
      <c r="AU335" s="244" t="s">
        <v>81</v>
      </c>
      <c r="AV335" s="13" t="s">
        <v>79</v>
      </c>
      <c r="AW335" s="13" t="s">
        <v>33</v>
      </c>
      <c r="AX335" s="13" t="s">
        <v>72</v>
      </c>
      <c r="AY335" s="244" t="s">
        <v>215</v>
      </c>
    </row>
    <row r="336" s="13" customFormat="1">
      <c r="A336" s="13"/>
      <c r="B336" s="234"/>
      <c r="C336" s="235"/>
      <c r="D336" s="236" t="s">
        <v>226</v>
      </c>
      <c r="E336" s="237" t="s">
        <v>19</v>
      </c>
      <c r="F336" s="238" t="s">
        <v>229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226</v>
      </c>
      <c r="AU336" s="244" t="s">
        <v>81</v>
      </c>
      <c r="AV336" s="13" t="s">
        <v>79</v>
      </c>
      <c r="AW336" s="13" t="s">
        <v>33</v>
      </c>
      <c r="AX336" s="13" t="s">
        <v>72</v>
      </c>
      <c r="AY336" s="244" t="s">
        <v>215</v>
      </c>
    </row>
    <row r="337" s="13" customFormat="1">
      <c r="A337" s="13"/>
      <c r="B337" s="234"/>
      <c r="C337" s="235"/>
      <c r="D337" s="236" t="s">
        <v>226</v>
      </c>
      <c r="E337" s="237" t="s">
        <v>19</v>
      </c>
      <c r="F337" s="238" t="s">
        <v>281</v>
      </c>
      <c r="G337" s="235"/>
      <c r="H337" s="237" t="s">
        <v>19</v>
      </c>
      <c r="I337" s="239"/>
      <c r="J337" s="235"/>
      <c r="K337" s="235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226</v>
      </c>
      <c r="AU337" s="244" t="s">
        <v>81</v>
      </c>
      <c r="AV337" s="13" t="s">
        <v>79</v>
      </c>
      <c r="AW337" s="13" t="s">
        <v>33</v>
      </c>
      <c r="AX337" s="13" t="s">
        <v>72</v>
      </c>
      <c r="AY337" s="244" t="s">
        <v>215</v>
      </c>
    </row>
    <row r="338" s="13" customFormat="1">
      <c r="A338" s="13"/>
      <c r="B338" s="234"/>
      <c r="C338" s="235"/>
      <c r="D338" s="236" t="s">
        <v>226</v>
      </c>
      <c r="E338" s="237" t="s">
        <v>19</v>
      </c>
      <c r="F338" s="238" t="s">
        <v>230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226</v>
      </c>
      <c r="AU338" s="244" t="s">
        <v>81</v>
      </c>
      <c r="AV338" s="13" t="s">
        <v>79</v>
      </c>
      <c r="AW338" s="13" t="s">
        <v>33</v>
      </c>
      <c r="AX338" s="13" t="s">
        <v>72</v>
      </c>
      <c r="AY338" s="244" t="s">
        <v>215</v>
      </c>
    </row>
    <row r="339" s="14" customFormat="1">
      <c r="A339" s="14"/>
      <c r="B339" s="245"/>
      <c r="C339" s="246"/>
      <c r="D339" s="236" t="s">
        <v>226</v>
      </c>
      <c r="E339" s="247" t="s">
        <v>19</v>
      </c>
      <c r="F339" s="248" t="s">
        <v>297</v>
      </c>
      <c r="G339" s="246"/>
      <c r="H339" s="249">
        <v>70.055999999999997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226</v>
      </c>
      <c r="AU339" s="255" t="s">
        <v>81</v>
      </c>
      <c r="AV339" s="14" t="s">
        <v>81</v>
      </c>
      <c r="AW339" s="14" t="s">
        <v>33</v>
      </c>
      <c r="AX339" s="14" t="s">
        <v>72</v>
      </c>
      <c r="AY339" s="255" t="s">
        <v>215</v>
      </c>
    </row>
    <row r="340" s="13" customFormat="1">
      <c r="A340" s="13"/>
      <c r="B340" s="234"/>
      <c r="C340" s="235"/>
      <c r="D340" s="236" t="s">
        <v>226</v>
      </c>
      <c r="E340" s="237" t="s">
        <v>19</v>
      </c>
      <c r="F340" s="238" t="s">
        <v>232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226</v>
      </c>
      <c r="AU340" s="244" t="s">
        <v>81</v>
      </c>
      <c r="AV340" s="13" t="s">
        <v>79</v>
      </c>
      <c r="AW340" s="13" t="s">
        <v>33</v>
      </c>
      <c r="AX340" s="13" t="s">
        <v>72</v>
      </c>
      <c r="AY340" s="244" t="s">
        <v>215</v>
      </c>
    </row>
    <row r="341" s="16" customFormat="1">
      <c r="A341" s="16"/>
      <c r="B341" s="267"/>
      <c r="C341" s="268"/>
      <c r="D341" s="236" t="s">
        <v>226</v>
      </c>
      <c r="E341" s="269" t="s">
        <v>19</v>
      </c>
      <c r="F341" s="270" t="s">
        <v>283</v>
      </c>
      <c r="G341" s="268"/>
      <c r="H341" s="271">
        <v>70.055999999999997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277" t="s">
        <v>226</v>
      </c>
      <c r="AU341" s="277" t="s">
        <v>81</v>
      </c>
      <c r="AV341" s="16" t="s">
        <v>105</v>
      </c>
      <c r="AW341" s="16" t="s">
        <v>33</v>
      </c>
      <c r="AX341" s="16" t="s">
        <v>72</v>
      </c>
      <c r="AY341" s="277" t="s">
        <v>215</v>
      </c>
    </row>
    <row r="342" s="13" customFormat="1">
      <c r="A342" s="13"/>
      <c r="B342" s="234"/>
      <c r="C342" s="235"/>
      <c r="D342" s="236" t="s">
        <v>226</v>
      </c>
      <c r="E342" s="237" t="s">
        <v>19</v>
      </c>
      <c r="F342" s="238" t="s">
        <v>303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226</v>
      </c>
      <c r="AU342" s="244" t="s">
        <v>81</v>
      </c>
      <c r="AV342" s="13" t="s">
        <v>79</v>
      </c>
      <c r="AW342" s="13" t="s">
        <v>33</v>
      </c>
      <c r="AX342" s="13" t="s">
        <v>72</v>
      </c>
      <c r="AY342" s="244" t="s">
        <v>215</v>
      </c>
    </row>
    <row r="343" s="13" customFormat="1">
      <c r="A343" s="13"/>
      <c r="B343" s="234"/>
      <c r="C343" s="235"/>
      <c r="D343" s="236" t="s">
        <v>226</v>
      </c>
      <c r="E343" s="237" t="s">
        <v>19</v>
      </c>
      <c r="F343" s="238" t="s">
        <v>228</v>
      </c>
      <c r="G343" s="235"/>
      <c r="H343" s="237" t="s">
        <v>19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226</v>
      </c>
      <c r="AU343" s="244" t="s">
        <v>81</v>
      </c>
      <c r="AV343" s="13" t="s">
        <v>79</v>
      </c>
      <c r="AW343" s="13" t="s">
        <v>33</v>
      </c>
      <c r="AX343" s="13" t="s">
        <v>72</v>
      </c>
      <c r="AY343" s="244" t="s">
        <v>215</v>
      </c>
    </row>
    <row r="344" s="13" customFormat="1">
      <c r="A344" s="13"/>
      <c r="B344" s="234"/>
      <c r="C344" s="235"/>
      <c r="D344" s="236" t="s">
        <v>226</v>
      </c>
      <c r="E344" s="237" t="s">
        <v>19</v>
      </c>
      <c r="F344" s="238" t="s">
        <v>229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226</v>
      </c>
      <c r="AU344" s="244" t="s">
        <v>81</v>
      </c>
      <c r="AV344" s="13" t="s">
        <v>79</v>
      </c>
      <c r="AW344" s="13" t="s">
        <v>33</v>
      </c>
      <c r="AX344" s="13" t="s">
        <v>72</v>
      </c>
      <c r="AY344" s="244" t="s">
        <v>215</v>
      </c>
    </row>
    <row r="345" s="13" customFormat="1">
      <c r="A345" s="13"/>
      <c r="B345" s="234"/>
      <c r="C345" s="235"/>
      <c r="D345" s="236" t="s">
        <v>226</v>
      </c>
      <c r="E345" s="237" t="s">
        <v>19</v>
      </c>
      <c r="F345" s="238" t="s">
        <v>304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226</v>
      </c>
      <c r="AU345" s="244" t="s">
        <v>81</v>
      </c>
      <c r="AV345" s="13" t="s">
        <v>79</v>
      </c>
      <c r="AW345" s="13" t="s">
        <v>33</v>
      </c>
      <c r="AX345" s="13" t="s">
        <v>72</v>
      </c>
      <c r="AY345" s="244" t="s">
        <v>215</v>
      </c>
    </row>
    <row r="346" s="14" customFormat="1">
      <c r="A346" s="14"/>
      <c r="B346" s="245"/>
      <c r="C346" s="246"/>
      <c r="D346" s="236" t="s">
        <v>226</v>
      </c>
      <c r="E346" s="247" t="s">
        <v>19</v>
      </c>
      <c r="F346" s="248" t="s">
        <v>305</v>
      </c>
      <c r="G346" s="246"/>
      <c r="H346" s="249">
        <v>105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226</v>
      </c>
      <c r="AU346" s="255" t="s">
        <v>81</v>
      </c>
      <c r="AV346" s="14" t="s">
        <v>81</v>
      </c>
      <c r="AW346" s="14" t="s">
        <v>33</v>
      </c>
      <c r="AX346" s="14" t="s">
        <v>72</v>
      </c>
      <c r="AY346" s="255" t="s">
        <v>215</v>
      </c>
    </row>
    <row r="347" s="13" customFormat="1">
      <c r="A347" s="13"/>
      <c r="B347" s="234"/>
      <c r="C347" s="235"/>
      <c r="D347" s="236" t="s">
        <v>226</v>
      </c>
      <c r="E347" s="237" t="s">
        <v>19</v>
      </c>
      <c r="F347" s="238" t="s">
        <v>286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226</v>
      </c>
      <c r="AU347" s="244" t="s">
        <v>81</v>
      </c>
      <c r="AV347" s="13" t="s">
        <v>79</v>
      </c>
      <c r="AW347" s="13" t="s">
        <v>33</v>
      </c>
      <c r="AX347" s="13" t="s">
        <v>72</v>
      </c>
      <c r="AY347" s="244" t="s">
        <v>215</v>
      </c>
    </row>
    <row r="348" s="16" customFormat="1">
      <c r="A348" s="16"/>
      <c r="B348" s="267"/>
      <c r="C348" s="268"/>
      <c r="D348" s="236" t="s">
        <v>226</v>
      </c>
      <c r="E348" s="269" t="s">
        <v>19</v>
      </c>
      <c r="F348" s="270" t="s">
        <v>283</v>
      </c>
      <c r="G348" s="268"/>
      <c r="H348" s="271">
        <v>105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T348" s="277" t="s">
        <v>226</v>
      </c>
      <c r="AU348" s="277" t="s">
        <v>81</v>
      </c>
      <c r="AV348" s="16" t="s">
        <v>105</v>
      </c>
      <c r="AW348" s="16" t="s">
        <v>33</v>
      </c>
      <c r="AX348" s="16" t="s">
        <v>72</v>
      </c>
      <c r="AY348" s="277" t="s">
        <v>215</v>
      </c>
    </row>
    <row r="349" s="15" customFormat="1">
      <c r="A349" s="15"/>
      <c r="B349" s="256"/>
      <c r="C349" s="257"/>
      <c r="D349" s="236" t="s">
        <v>226</v>
      </c>
      <c r="E349" s="258" t="s">
        <v>19</v>
      </c>
      <c r="F349" s="259" t="s">
        <v>233</v>
      </c>
      <c r="G349" s="257"/>
      <c r="H349" s="260">
        <v>222.756</v>
      </c>
      <c r="I349" s="261"/>
      <c r="J349" s="257"/>
      <c r="K349" s="257"/>
      <c r="L349" s="262"/>
      <c r="M349" s="263"/>
      <c r="N349" s="264"/>
      <c r="O349" s="264"/>
      <c r="P349" s="264"/>
      <c r="Q349" s="264"/>
      <c r="R349" s="264"/>
      <c r="S349" s="264"/>
      <c r="T349" s="26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6" t="s">
        <v>226</v>
      </c>
      <c r="AU349" s="266" t="s">
        <v>81</v>
      </c>
      <c r="AV349" s="15" t="s">
        <v>223</v>
      </c>
      <c r="AW349" s="15" t="s">
        <v>33</v>
      </c>
      <c r="AX349" s="15" t="s">
        <v>79</v>
      </c>
      <c r="AY349" s="266" t="s">
        <v>215</v>
      </c>
    </row>
    <row r="350" s="2" customFormat="1" ht="44.25" customHeight="1">
      <c r="A350" s="41"/>
      <c r="B350" s="42"/>
      <c r="C350" s="216" t="s">
        <v>216</v>
      </c>
      <c r="D350" s="216" t="s">
        <v>218</v>
      </c>
      <c r="E350" s="217" t="s">
        <v>318</v>
      </c>
      <c r="F350" s="218" t="s">
        <v>319</v>
      </c>
      <c r="G350" s="219" t="s">
        <v>278</v>
      </c>
      <c r="H350" s="220">
        <v>222.756</v>
      </c>
      <c r="I350" s="221"/>
      <c r="J350" s="222">
        <f>ROUND(I350*H350,2)</f>
        <v>0</v>
      </c>
      <c r="K350" s="218" t="s">
        <v>222</v>
      </c>
      <c r="L350" s="47"/>
      <c r="M350" s="223" t="s">
        <v>19</v>
      </c>
      <c r="N350" s="224" t="s">
        <v>43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223</v>
      </c>
      <c r="AT350" s="227" t="s">
        <v>218</v>
      </c>
      <c r="AU350" s="227" t="s">
        <v>81</v>
      </c>
      <c r="AY350" s="20" t="s">
        <v>215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223</v>
      </c>
      <c r="BM350" s="227" t="s">
        <v>320</v>
      </c>
    </row>
    <row r="351" s="2" customFormat="1">
      <c r="A351" s="41"/>
      <c r="B351" s="42"/>
      <c r="C351" s="43"/>
      <c r="D351" s="229" t="s">
        <v>224</v>
      </c>
      <c r="E351" s="43"/>
      <c r="F351" s="230" t="s">
        <v>321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224</v>
      </c>
      <c r="AU351" s="20" t="s">
        <v>81</v>
      </c>
    </row>
    <row r="352" s="13" customFormat="1">
      <c r="A352" s="13"/>
      <c r="B352" s="234"/>
      <c r="C352" s="235"/>
      <c r="D352" s="236" t="s">
        <v>226</v>
      </c>
      <c r="E352" s="237" t="s">
        <v>19</v>
      </c>
      <c r="F352" s="238" t="s">
        <v>228</v>
      </c>
      <c r="G352" s="235"/>
      <c r="H352" s="237" t="s">
        <v>19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226</v>
      </c>
      <c r="AU352" s="244" t="s">
        <v>81</v>
      </c>
      <c r="AV352" s="13" t="s">
        <v>79</v>
      </c>
      <c r="AW352" s="13" t="s">
        <v>33</v>
      </c>
      <c r="AX352" s="13" t="s">
        <v>72</v>
      </c>
      <c r="AY352" s="244" t="s">
        <v>215</v>
      </c>
    </row>
    <row r="353" s="13" customFormat="1">
      <c r="A353" s="13"/>
      <c r="B353" s="234"/>
      <c r="C353" s="235"/>
      <c r="D353" s="236" t="s">
        <v>226</v>
      </c>
      <c r="E353" s="237" t="s">
        <v>19</v>
      </c>
      <c r="F353" s="238" t="s">
        <v>229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226</v>
      </c>
      <c r="AU353" s="244" t="s">
        <v>81</v>
      </c>
      <c r="AV353" s="13" t="s">
        <v>79</v>
      </c>
      <c r="AW353" s="13" t="s">
        <v>33</v>
      </c>
      <c r="AX353" s="13" t="s">
        <v>72</v>
      </c>
      <c r="AY353" s="244" t="s">
        <v>215</v>
      </c>
    </row>
    <row r="354" s="13" customFormat="1">
      <c r="A354" s="13"/>
      <c r="B354" s="234"/>
      <c r="C354" s="235"/>
      <c r="D354" s="236" t="s">
        <v>226</v>
      </c>
      <c r="E354" s="237" t="s">
        <v>19</v>
      </c>
      <c r="F354" s="238" t="s">
        <v>281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226</v>
      </c>
      <c r="AU354" s="244" t="s">
        <v>81</v>
      </c>
      <c r="AV354" s="13" t="s">
        <v>79</v>
      </c>
      <c r="AW354" s="13" t="s">
        <v>33</v>
      </c>
      <c r="AX354" s="13" t="s">
        <v>72</v>
      </c>
      <c r="AY354" s="244" t="s">
        <v>215</v>
      </c>
    </row>
    <row r="355" s="13" customFormat="1">
      <c r="A355" s="13"/>
      <c r="B355" s="234"/>
      <c r="C355" s="235"/>
      <c r="D355" s="236" t="s">
        <v>226</v>
      </c>
      <c r="E355" s="237" t="s">
        <v>19</v>
      </c>
      <c r="F355" s="238" t="s">
        <v>239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226</v>
      </c>
      <c r="AU355" s="244" t="s">
        <v>81</v>
      </c>
      <c r="AV355" s="13" t="s">
        <v>79</v>
      </c>
      <c r="AW355" s="13" t="s">
        <v>33</v>
      </c>
      <c r="AX355" s="13" t="s">
        <v>72</v>
      </c>
      <c r="AY355" s="244" t="s">
        <v>215</v>
      </c>
    </row>
    <row r="356" s="14" customFormat="1">
      <c r="A356" s="14"/>
      <c r="B356" s="245"/>
      <c r="C356" s="246"/>
      <c r="D356" s="236" t="s">
        <v>226</v>
      </c>
      <c r="E356" s="247" t="s">
        <v>19</v>
      </c>
      <c r="F356" s="248" t="s">
        <v>282</v>
      </c>
      <c r="G356" s="246"/>
      <c r="H356" s="249">
        <v>8.6999999999999993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226</v>
      </c>
      <c r="AU356" s="255" t="s">
        <v>81</v>
      </c>
      <c r="AV356" s="14" t="s">
        <v>81</v>
      </c>
      <c r="AW356" s="14" t="s">
        <v>33</v>
      </c>
      <c r="AX356" s="14" t="s">
        <v>72</v>
      </c>
      <c r="AY356" s="255" t="s">
        <v>215</v>
      </c>
    </row>
    <row r="357" s="13" customFormat="1">
      <c r="A357" s="13"/>
      <c r="B357" s="234"/>
      <c r="C357" s="235"/>
      <c r="D357" s="236" t="s">
        <v>226</v>
      </c>
      <c r="E357" s="237" t="s">
        <v>19</v>
      </c>
      <c r="F357" s="238" t="s">
        <v>232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226</v>
      </c>
      <c r="AU357" s="244" t="s">
        <v>81</v>
      </c>
      <c r="AV357" s="13" t="s">
        <v>79</v>
      </c>
      <c r="AW357" s="13" t="s">
        <v>33</v>
      </c>
      <c r="AX357" s="13" t="s">
        <v>72</v>
      </c>
      <c r="AY357" s="244" t="s">
        <v>215</v>
      </c>
    </row>
    <row r="358" s="16" customFormat="1">
      <c r="A358" s="16"/>
      <c r="B358" s="267"/>
      <c r="C358" s="268"/>
      <c r="D358" s="236" t="s">
        <v>226</v>
      </c>
      <c r="E358" s="269" t="s">
        <v>19</v>
      </c>
      <c r="F358" s="270" t="s">
        <v>283</v>
      </c>
      <c r="G358" s="268"/>
      <c r="H358" s="271">
        <v>8.6999999999999993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T358" s="277" t="s">
        <v>226</v>
      </c>
      <c r="AU358" s="277" t="s">
        <v>81</v>
      </c>
      <c r="AV358" s="16" t="s">
        <v>105</v>
      </c>
      <c r="AW358" s="16" t="s">
        <v>33</v>
      </c>
      <c r="AX358" s="16" t="s">
        <v>72</v>
      </c>
      <c r="AY358" s="277" t="s">
        <v>215</v>
      </c>
    </row>
    <row r="359" s="13" customFormat="1">
      <c r="A359" s="13"/>
      <c r="B359" s="234"/>
      <c r="C359" s="235"/>
      <c r="D359" s="236" t="s">
        <v>226</v>
      </c>
      <c r="E359" s="237" t="s">
        <v>19</v>
      </c>
      <c r="F359" s="238" t="s">
        <v>228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226</v>
      </c>
      <c r="AU359" s="244" t="s">
        <v>81</v>
      </c>
      <c r="AV359" s="13" t="s">
        <v>79</v>
      </c>
      <c r="AW359" s="13" t="s">
        <v>33</v>
      </c>
      <c r="AX359" s="13" t="s">
        <v>72</v>
      </c>
      <c r="AY359" s="244" t="s">
        <v>215</v>
      </c>
    </row>
    <row r="360" s="13" customFormat="1">
      <c r="A360" s="13"/>
      <c r="B360" s="234"/>
      <c r="C360" s="235"/>
      <c r="D360" s="236" t="s">
        <v>226</v>
      </c>
      <c r="E360" s="237" t="s">
        <v>19</v>
      </c>
      <c r="F360" s="238" t="s">
        <v>229</v>
      </c>
      <c r="G360" s="235"/>
      <c r="H360" s="237" t="s">
        <v>19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226</v>
      </c>
      <c r="AU360" s="244" t="s">
        <v>81</v>
      </c>
      <c r="AV360" s="13" t="s">
        <v>79</v>
      </c>
      <c r="AW360" s="13" t="s">
        <v>33</v>
      </c>
      <c r="AX360" s="13" t="s">
        <v>72</v>
      </c>
      <c r="AY360" s="244" t="s">
        <v>215</v>
      </c>
    </row>
    <row r="361" s="13" customFormat="1">
      <c r="A361" s="13"/>
      <c r="B361" s="234"/>
      <c r="C361" s="235"/>
      <c r="D361" s="236" t="s">
        <v>226</v>
      </c>
      <c r="E361" s="237" t="s">
        <v>19</v>
      </c>
      <c r="F361" s="238" t="s">
        <v>284</v>
      </c>
      <c r="G361" s="235"/>
      <c r="H361" s="237" t="s">
        <v>19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226</v>
      </c>
      <c r="AU361" s="244" t="s">
        <v>81</v>
      </c>
      <c r="AV361" s="13" t="s">
        <v>79</v>
      </c>
      <c r="AW361" s="13" t="s">
        <v>33</v>
      </c>
      <c r="AX361" s="13" t="s">
        <v>72</v>
      </c>
      <c r="AY361" s="244" t="s">
        <v>215</v>
      </c>
    </row>
    <row r="362" s="13" customFormat="1">
      <c r="A362" s="13"/>
      <c r="B362" s="234"/>
      <c r="C362" s="235"/>
      <c r="D362" s="236" t="s">
        <v>226</v>
      </c>
      <c r="E362" s="237" t="s">
        <v>19</v>
      </c>
      <c r="F362" s="238" t="s">
        <v>246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226</v>
      </c>
      <c r="AU362" s="244" t="s">
        <v>81</v>
      </c>
      <c r="AV362" s="13" t="s">
        <v>79</v>
      </c>
      <c r="AW362" s="13" t="s">
        <v>33</v>
      </c>
      <c r="AX362" s="13" t="s">
        <v>72</v>
      </c>
      <c r="AY362" s="244" t="s">
        <v>215</v>
      </c>
    </row>
    <row r="363" s="14" customFormat="1">
      <c r="A363" s="14"/>
      <c r="B363" s="245"/>
      <c r="C363" s="246"/>
      <c r="D363" s="236" t="s">
        <v>226</v>
      </c>
      <c r="E363" s="247" t="s">
        <v>19</v>
      </c>
      <c r="F363" s="248" t="s">
        <v>285</v>
      </c>
      <c r="G363" s="246"/>
      <c r="H363" s="249">
        <v>10.199999999999999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226</v>
      </c>
      <c r="AU363" s="255" t="s">
        <v>81</v>
      </c>
      <c r="AV363" s="14" t="s">
        <v>81</v>
      </c>
      <c r="AW363" s="14" t="s">
        <v>33</v>
      </c>
      <c r="AX363" s="14" t="s">
        <v>72</v>
      </c>
      <c r="AY363" s="255" t="s">
        <v>215</v>
      </c>
    </row>
    <row r="364" s="13" customFormat="1">
      <c r="A364" s="13"/>
      <c r="B364" s="234"/>
      <c r="C364" s="235"/>
      <c r="D364" s="236" t="s">
        <v>226</v>
      </c>
      <c r="E364" s="237" t="s">
        <v>19</v>
      </c>
      <c r="F364" s="238" t="s">
        <v>286</v>
      </c>
      <c r="G364" s="235"/>
      <c r="H364" s="237" t="s">
        <v>19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226</v>
      </c>
      <c r="AU364" s="244" t="s">
        <v>81</v>
      </c>
      <c r="AV364" s="13" t="s">
        <v>79</v>
      </c>
      <c r="AW364" s="13" t="s">
        <v>33</v>
      </c>
      <c r="AX364" s="13" t="s">
        <v>72</v>
      </c>
      <c r="AY364" s="244" t="s">
        <v>215</v>
      </c>
    </row>
    <row r="365" s="16" customFormat="1">
      <c r="A365" s="16"/>
      <c r="B365" s="267"/>
      <c r="C365" s="268"/>
      <c r="D365" s="236" t="s">
        <v>226</v>
      </c>
      <c r="E365" s="269" t="s">
        <v>19</v>
      </c>
      <c r="F365" s="270" t="s">
        <v>283</v>
      </c>
      <c r="G365" s="268"/>
      <c r="H365" s="271">
        <v>10.199999999999999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T365" s="277" t="s">
        <v>226</v>
      </c>
      <c r="AU365" s="277" t="s">
        <v>81</v>
      </c>
      <c r="AV365" s="16" t="s">
        <v>105</v>
      </c>
      <c r="AW365" s="16" t="s">
        <v>33</v>
      </c>
      <c r="AX365" s="16" t="s">
        <v>72</v>
      </c>
      <c r="AY365" s="277" t="s">
        <v>215</v>
      </c>
    </row>
    <row r="366" s="13" customFormat="1">
      <c r="A366" s="13"/>
      <c r="B366" s="234"/>
      <c r="C366" s="235"/>
      <c r="D366" s="236" t="s">
        <v>226</v>
      </c>
      <c r="E366" s="237" t="s">
        <v>19</v>
      </c>
      <c r="F366" s="238" t="s">
        <v>287</v>
      </c>
      <c r="G366" s="235"/>
      <c r="H366" s="237" t="s">
        <v>19</v>
      </c>
      <c r="I366" s="239"/>
      <c r="J366" s="235"/>
      <c r="K366" s="235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226</v>
      </c>
      <c r="AU366" s="244" t="s">
        <v>81</v>
      </c>
      <c r="AV366" s="13" t="s">
        <v>79</v>
      </c>
      <c r="AW366" s="13" t="s">
        <v>33</v>
      </c>
      <c r="AX366" s="13" t="s">
        <v>72</v>
      </c>
      <c r="AY366" s="244" t="s">
        <v>215</v>
      </c>
    </row>
    <row r="367" s="13" customFormat="1">
      <c r="A367" s="13"/>
      <c r="B367" s="234"/>
      <c r="C367" s="235"/>
      <c r="D367" s="236" t="s">
        <v>226</v>
      </c>
      <c r="E367" s="237" t="s">
        <v>19</v>
      </c>
      <c r="F367" s="238" t="s">
        <v>228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226</v>
      </c>
      <c r="AU367" s="244" t="s">
        <v>81</v>
      </c>
      <c r="AV367" s="13" t="s">
        <v>79</v>
      </c>
      <c r="AW367" s="13" t="s">
        <v>33</v>
      </c>
      <c r="AX367" s="13" t="s">
        <v>72</v>
      </c>
      <c r="AY367" s="244" t="s">
        <v>215</v>
      </c>
    </row>
    <row r="368" s="13" customFormat="1">
      <c r="A368" s="13"/>
      <c r="B368" s="234"/>
      <c r="C368" s="235"/>
      <c r="D368" s="236" t="s">
        <v>226</v>
      </c>
      <c r="E368" s="237" t="s">
        <v>19</v>
      </c>
      <c r="F368" s="238" t="s">
        <v>229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226</v>
      </c>
      <c r="AU368" s="244" t="s">
        <v>81</v>
      </c>
      <c r="AV368" s="13" t="s">
        <v>79</v>
      </c>
      <c r="AW368" s="13" t="s">
        <v>33</v>
      </c>
      <c r="AX368" s="13" t="s">
        <v>72</v>
      </c>
      <c r="AY368" s="244" t="s">
        <v>215</v>
      </c>
    </row>
    <row r="369" s="13" customFormat="1">
      <c r="A369" s="13"/>
      <c r="B369" s="234"/>
      <c r="C369" s="235"/>
      <c r="D369" s="236" t="s">
        <v>226</v>
      </c>
      <c r="E369" s="237" t="s">
        <v>19</v>
      </c>
      <c r="F369" s="238" t="s">
        <v>288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226</v>
      </c>
      <c r="AU369" s="244" t="s">
        <v>81</v>
      </c>
      <c r="AV369" s="13" t="s">
        <v>79</v>
      </c>
      <c r="AW369" s="13" t="s">
        <v>33</v>
      </c>
      <c r="AX369" s="13" t="s">
        <v>72</v>
      </c>
      <c r="AY369" s="244" t="s">
        <v>215</v>
      </c>
    </row>
    <row r="370" s="13" customFormat="1">
      <c r="A370" s="13"/>
      <c r="B370" s="234"/>
      <c r="C370" s="235"/>
      <c r="D370" s="236" t="s">
        <v>226</v>
      </c>
      <c r="E370" s="237" t="s">
        <v>19</v>
      </c>
      <c r="F370" s="238" t="s">
        <v>239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226</v>
      </c>
      <c r="AU370" s="244" t="s">
        <v>81</v>
      </c>
      <c r="AV370" s="13" t="s">
        <v>79</v>
      </c>
      <c r="AW370" s="13" t="s">
        <v>33</v>
      </c>
      <c r="AX370" s="13" t="s">
        <v>72</v>
      </c>
      <c r="AY370" s="244" t="s">
        <v>215</v>
      </c>
    </row>
    <row r="371" s="14" customFormat="1">
      <c r="A371" s="14"/>
      <c r="B371" s="245"/>
      <c r="C371" s="246"/>
      <c r="D371" s="236" t="s">
        <v>226</v>
      </c>
      <c r="E371" s="247" t="s">
        <v>19</v>
      </c>
      <c r="F371" s="248" t="s">
        <v>289</v>
      </c>
      <c r="G371" s="246"/>
      <c r="H371" s="249">
        <v>6.2999999999999998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226</v>
      </c>
      <c r="AU371" s="255" t="s">
        <v>81</v>
      </c>
      <c r="AV371" s="14" t="s">
        <v>81</v>
      </c>
      <c r="AW371" s="14" t="s">
        <v>33</v>
      </c>
      <c r="AX371" s="14" t="s">
        <v>72</v>
      </c>
      <c r="AY371" s="255" t="s">
        <v>215</v>
      </c>
    </row>
    <row r="372" s="13" customFormat="1">
      <c r="A372" s="13"/>
      <c r="B372" s="234"/>
      <c r="C372" s="235"/>
      <c r="D372" s="236" t="s">
        <v>226</v>
      </c>
      <c r="E372" s="237" t="s">
        <v>19</v>
      </c>
      <c r="F372" s="238" t="s">
        <v>286</v>
      </c>
      <c r="G372" s="235"/>
      <c r="H372" s="237" t="s">
        <v>19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226</v>
      </c>
      <c r="AU372" s="244" t="s">
        <v>81</v>
      </c>
      <c r="AV372" s="13" t="s">
        <v>79</v>
      </c>
      <c r="AW372" s="13" t="s">
        <v>33</v>
      </c>
      <c r="AX372" s="13" t="s">
        <v>72</v>
      </c>
      <c r="AY372" s="244" t="s">
        <v>215</v>
      </c>
    </row>
    <row r="373" s="13" customFormat="1">
      <c r="A373" s="13"/>
      <c r="B373" s="234"/>
      <c r="C373" s="235"/>
      <c r="D373" s="236" t="s">
        <v>226</v>
      </c>
      <c r="E373" s="237" t="s">
        <v>19</v>
      </c>
      <c r="F373" s="238" t="s">
        <v>228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226</v>
      </c>
      <c r="AU373" s="244" t="s">
        <v>81</v>
      </c>
      <c r="AV373" s="13" t="s">
        <v>79</v>
      </c>
      <c r="AW373" s="13" t="s">
        <v>33</v>
      </c>
      <c r="AX373" s="13" t="s">
        <v>72</v>
      </c>
      <c r="AY373" s="244" t="s">
        <v>215</v>
      </c>
    </row>
    <row r="374" s="13" customFormat="1">
      <c r="A374" s="13"/>
      <c r="B374" s="234"/>
      <c r="C374" s="235"/>
      <c r="D374" s="236" t="s">
        <v>226</v>
      </c>
      <c r="E374" s="237" t="s">
        <v>19</v>
      </c>
      <c r="F374" s="238" t="s">
        <v>229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226</v>
      </c>
      <c r="AU374" s="244" t="s">
        <v>81</v>
      </c>
      <c r="AV374" s="13" t="s">
        <v>79</v>
      </c>
      <c r="AW374" s="13" t="s">
        <v>33</v>
      </c>
      <c r="AX374" s="13" t="s">
        <v>72</v>
      </c>
      <c r="AY374" s="244" t="s">
        <v>215</v>
      </c>
    </row>
    <row r="375" s="13" customFormat="1">
      <c r="A375" s="13"/>
      <c r="B375" s="234"/>
      <c r="C375" s="235"/>
      <c r="D375" s="236" t="s">
        <v>226</v>
      </c>
      <c r="E375" s="237" t="s">
        <v>19</v>
      </c>
      <c r="F375" s="238" t="s">
        <v>288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226</v>
      </c>
      <c r="AU375" s="244" t="s">
        <v>81</v>
      </c>
      <c r="AV375" s="13" t="s">
        <v>79</v>
      </c>
      <c r="AW375" s="13" t="s">
        <v>33</v>
      </c>
      <c r="AX375" s="13" t="s">
        <v>72</v>
      </c>
      <c r="AY375" s="244" t="s">
        <v>215</v>
      </c>
    </row>
    <row r="376" s="13" customFormat="1">
      <c r="A376" s="13"/>
      <c r="B376" s="234"/>
      <c r="C376" s="235"/>
      <c r="D376" s="236" t="s">
        <v>226</v>
      </c>
      <c r="E376" s="237" t="s">
        <v>19</v>
      </c>
      <c r="F376" s="238" t="s">
        <v>230</v>
      </c>
      <c r="G376" s="235"/>
      <c r="H376" s="237" t="s">
        <v>19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226</v>
      </c>
      <c r="AU376" s="244" t="s">
        <v>81</v>
      </c>
      <c r="AV376" s="13" t="s">
        <v>79</v>
      </c>
      <c r="AW376" s="13" t="s">
        <v>33</v>
      </c>
      <c r="AX376" s="13" t="s">
        <v>72</v>
      </c>
      <c r="AY376" s="244" t="s">
        <v>215</v>
      </c>
    </row>
    <row r="377" s="14" customFormat="1">
      <c r="A377" s="14"/>
      <c r="B377" s="245"/>
      <c r="C377" s="246"/>
      <c r="D377" s="236" t="s">
        <v>226</v>
      </c>
      <c r="E377" s="247" t="s">
        <v>19</v>
      </c>
      <c r="F377" s="248" t="s">
        <v>290</v>
      </c>
      <c r="G377" s="246"/>
      <c r="H377" s="249">
        <v>14.4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226</v>
      </c>
      <c r="AU377" s="255" t="s">
        <v>81</v>
      </c>
      <c r="AV377" s="14" t="s">
        <v>81</v>
      </c>
      <c r="AW377" s="14" t="s">
        <v>33</v>
      </c>
      <c r="AX377" s="14" t="s">
        <v>72</v>
      </c>
      <c r="AY377" s="255" t="s">
        <v>215</v>
      </c>
    </row>
    <row r="378" s="13" customFormat="1">
      <c r="A378" s="13"/>
      <c r="B378" s="234"/>
      <c r="C378" s="235"/>
      <c r="D378" s="236" t="s">
        <v>226</v>
      </c>
      <c r="E378" s="237" t="s">
        <v>19</v>
      </c>
      <c r="F378" s="238" t="s">
        <v>286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226</v>
      </c>
      <c r="AU378" s="244" t="s">
        <v>81</v>
      </c>
      <c r="AV378" s="13" t="s">
        <v>79</v>
      </c>
      <c r="AW378" s="13" t="s">
        <v>33</v>
      </c>
      <c r="AX378" s="13" t="s">
        <v>72</v>
      </c>
      <c r="AY378" s="244" t="s">
        <v>215</v>
      </c>
    </row>
    <row r="379" s="13" customFormat="1">
      <c r="A379" s="13"/>
      <c r="B379" s="234"/>
      <c r="C379" s="235"/>
      <c r="D379" s="236" t="s">
        <v>226</v>
      </c>
      <c r="E379" s="237" t="s">
        <v>19</v>
      </c>
      <c r="F379" s="238" t="s">
        <v>228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226</v>
      </c>
      <c r="AU379" s="244" t="s">
        <v>81</v>
      </c>
      <c r="AV379" s="13" t="s">
        <v>79</v>
      </c>
      <c r="AW379" s="13" t="s">
        <v>33</v>
      </c>
      <c r="AX379" s="13" t="s">
        <v>72</v>
      </c>
      <c r="AY379" s="244" t="s">
        <v>215</v>
      </c>
    </row>
    <row r="380" s="13" customFormat="1">
      <c r="A380" s="13"/>
      <c r="B380" s="234"/>
      <c r="C380" s="235"/>
      <c r="D380" s="236" t="s">
        <v>226</v>
      </c>
      <c r="E380" s="237" t="s">
        <v>19</v>
      </c>
      <c r="F380" s="238" t="s">
        <v>229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226</v>
      </c>
      <c r="AU380" s="244" t="s">
        <v>81</v>
      </c>
      <c r="AV380" s="13" t="s">
        <v>79</v>
      </c>
      <c r="AW380" s="13" t="s">
        <v>33</v>
      </c>
      <c r="AX380" s="13" t="s">
        <v>72</v>
      </c>
      <c r="AY380" s="244" t="s">
        <v>215</v>
      </c>
    </row>
    <row r="381" s="13" customFormat="1">
      <c r="A381" s="13"/>
      <c r="B381" s="234"/>
      <c r="C381" s="235"/>
      <c r="D381" s="236" t="s">
        <v>226</v>
      </c>
      <c r="E381" s="237" t="s">
        <v>19</v>
      </c>
      <c r="F381" s="238" t="s">
        <v>288</v>
      </c>
      <c r="G381" s="235"/>
      <c r="H381" s="237" t="s">
        <v>19</v>
      </c>
      <c r="I381" s="239"/>
      <c r="J381" s="235"/>
      <c r="K381" s="235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226</v>
      </c>
      <c r="AU381" s="244" t="s">
        <v>81</v>
      </c>
      <c r="AV381" s="13" t="s">
        <v>79</v>
      </c>
      <c r="AW381" s="13" t="s">
        <v>33</v>
      </c>
      <c r="AX381" s="13" t="s">
        <v>72</v>
      </c>
      <c r="AY381" s="244" t="s">
        <v>215</v>
      </c>
    </row>
    <row r="382" s="13" customFormat="1">
      <c r="A382" s="13"/>
      <c r="B382" s="234"/>
      <c r="C382" s="235"/>
      <c r="D382" s="236" t="s">
        <v>226</v>
      </c>
      <c r="E382" s="237" t="s">
        <v>19</v>
      </c>
      <c r="F382" s="238" t="s">
        <v>246</v>
      </c>
      <c r="G382" s="235"/>
      <c r="H382" s="237" t="s">
        <v>19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226</v>
      </c>
      <c r="AU382" s="244" t="s">
        <v>81</v>
      </c>
      <c r="AV382" s="13" t="s">
        <v>79</v>
      </c>
      <c r="AW382" s="13" t="s">
        <v>33</v>
      </c>
      <c r="AX382" s="13" t="s">
        <v>72</v>
      </c>
      <c r="AY382" s="244" t="s">
        <v>215</v>
      </c>
    </row>
    <row r="383" s="14" customFormat="1">
      <c r="A383" s="14"/>
      <c r="B383" s="245"/>
      <c r="C383" s="246"/>
      <c r="D383" s="236" t="s">
        <v>226</v>
      </c>
      <c r="E383" s="247" t="s">
        <v>19</v>
      </c>
      <c r="F383" s="248" t="s">
        <v>291</v>
      </c>
      <c r="G383" s="246"/>
      <c r="H383" s="249">
        <v>8.0999999999999996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226</v>
      </c>
      <c r="AU383" s="255" t="s">
        <v>81</v>
      </c>
      <c r="AV383" s="14" t="s">
        <v>81</v>
      </c>
      <c r="AW383" s="14" t="s">
        <v>33</v>
      </c>
      <c r="AX383" s="14" t="s">
        <v>72</v>
      </c>
      <c r="AY383" s="255" t="s">
        <v>215</v>
      </c>
    </row>
    <row r="384" s="13" customFormat="1">
      <c r="A384" s="13"/>
      <c r="B384" s="234"/>
      <c r="C384" s="235"/>
      <c r="D384" s="236" t="s">
        <v>226</v>
      </c>
      <c r="E384" s="237" t="s">
        <v>19</v>
      </c>
      <c r="F384" s="238" t="s">
        <v>286</v>
      </c>
      <c r="G384" s="235"/>
      <c r="H384" s="237" t="s">
        <v>19</v>
      </c>
      <c r="I384" s="239"/>
      <c r="J384" s="235"/>
      <c r="K384" s="235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226</v>
      </c>
      <c r="AU384" s="244" t="s">
        <v>81</v>
      </c>
      <c r="AV384" s="13" t="s">
        <v>79</v>
      </c>
      <c r="AW384" s="13" t="s">
        <v>33</v>
      </c>
      <c r="AX384" s="13" t="s">
        <v>72</v>
      </c>
      <c r="AY384" s="244" t="s">
        <v>215</v>
      </c>
    </row>
    <row r="385" s="16" customFormat="1">
      <c r="A385" s="16"/>
      <c r="B385" s="267"/>
      <c r="C385" s="268"/>
      <c r="D385" s="236" t="s">
        <v>226</v>
      </c>
      <c r="E385" s="269" t="s">
        <v>19</v>
      </c>
      <c r="F385" s="270" t="s">
        <v>283</v>
      </c>
      <c r="G385" s="268"/>
      <c r="H385" s="271">
        <v>28.800000000000001</v>
      </c>
      <c r="I385" s="272"/>
      <c r="J385" s="268"/>
      <c r="K385" s="268"/>
      <c r="L385" s="273"/>
      <c r="M385" s="274"/>
      <c r="N385" s="275"/>
      <c r="O385" s="275"/>
      <c r="P385" s="275"/>
      <c r="Q385" s="275"/>
      <c r="R385" s="275"/>
      <c r="S385" s="275"/>
      <c r="T385" s="27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T385" s="277" t="s">
        <v>226</v>
      </c>
      <c r="AU385" s="277" t="s">
        <v>81</v>
      </c>
      <c r="AV385" s="16" t="s">
        <v>105</v>
      </c>
      <c r="AW385" s="16" t="s">
        <v>33</v>
      </c>
      <c r="AX385" s="16" t="s">
        <v>72</v>
      </c>
      <c r="AY385" s="277" t="s">
        <v>215</v>
      </c>
    </row>
    <row r="386" s="13" customFormat="1">
      <c r="A386" s="13"/>
      <c r="B386" s="234"/>
      <c r="C386" s="235"/>
      <c r="D386" s="236" t="s">
        <v>226</v>
      </c>
      <c r="E386" s="237" t="s">
        <v>19</v>
      </c>
      <c r="F386" s="238" t="s">
        <v>228</v>
      </c>
      <c r="G386" s="235"/>
      <c r="H386" s="237" t="s">
        <v>19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226</v>
      </c>
      <c r="AU386" s="244" t="s">
        <v>81</v>
      </c>
      <c r="AV386" s="13" t="s">
        <v>79</v>
      </c>
      <c r="AW386" s="13" t="s">
        <v>33</v>
      </c>
      <c r="AX386" s="13" t="s">
        <v>72</v>
      </c>
      <c r="AY386" s="244" t="s">
        <v>215</v>
      </c>
    </row>
    <row r="387" s="13" customFormat="1">
      <c r="A387" s="13"/>
      <c r="B387" s="234"/>
      <c r="C387" s="235"/>
      <c r="D387" s="236" t="s">
        <v>226</v>
      </c>
      <c r="E387" s="237" t="s">
        <v>19</v>
      </c>
      <c r="F387" s="238" t="s">
        <v>229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226</v>
      </c>
      <c r="AU387" s="244" t="s">
        <v>81</v>
      </c>
      <c r="AV387" s="13" t="s">
        <v>79</v>
      </c>
      <c r="AW387" s="13" t="s">
        <v>33</v>
      </c>
      <c r="AX387" s="13" t="s">
        <v>72</v>
      </c>
      <c r="AY387" s="244" t="s">
        <v>215</v>
      </c>
    </row>
    <row r="388" s="13" customFormat="1">
      <c r="A388" s="13"/>
      <c r="B388" s="234"/>
      <c r="C388" s="235"/>
      <c r="D388" s="236" t="s">
        <v>226</v>
      </c>
      <c r="E388" s="237" t="s">
        <v>19</v>
      </c>
      <c r="F388" s="238" t="s">
        <v>281</v>
      </c>
      <c r="G388" s="235"/>
      <c r="H388" s="237" t="s">
        <v>19</v>
      </c>
      <c r="I388" s="239"/>
      <c r="J388" s="235"/>
      <c r="K388" s="235"/>
      <c r="L388" s="240"/>
      <c r="M388" s="241"/>
      <c r="N388" s="242"/>
      <c r="O388" s="242"/>
      <c r="P388" s="242"/>
      <c r="Q388" s="242"/>
      <c r="R388" s="242"/>
      <c r="S388" s="242"/>
      <c r="T388" s="24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4" t="s">
        <v>226</v>
      </c>
      <c r="AU388" s="244" t="s">
        <v>81</v>
      </c>
      <c r="AV388" s="13" t="s">
        <v>79</v>
      </c>
      <c r="AW388" s="13" t="s">
        <v>33</v>
      </c>
      <c r="AX388" s="13" t="s">
        <v>72</v>
      </c>
      <c r="AY388" s="244" t="s">
        <v>215</v>
      </c>
    </row>
    <row r="389" s="13" customFormat="1">
      <c r="A389" s="13"/>
      <c r="B389" s="234"/>
      <c r="C389" s="235"/>
      <c r="D389" s="236" t="s">
        <v>226</v>
      </c>
      <c r="E389" s="237" t="s">
        <v>19</v>
      </c>
      <c r="F389" s="238" t="s">
        <v>230</v>
      </c>
      <c r="G389" s="235"/>
      <c r="H389" s="237" t="s">
        <v>19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226</v>
      </c>
      <c r="AU389" s="244" t="s">
        <v>81</v>
      </c>
      <c r="AV389" s="13" t="s">
        <v>79</v>
      </c>
      <c r="AW389" s="13" t="s">
        <v>33</v>
      </c>
      <c r="AX389" s="13" t="s">
        <v>72</v>
      </c>
      <c r="AY389" s="244" t="s">
        <v>215</v>
      </c>
    </row>
    <row r="390" s="14" customFormat="1">
      <c r="A390" s="14"/>
      <c r="B390" s="245"/>
      <c r="C390" s="246"/>
      <c r="D390" s="236" t="s">
        <v>226</v>
      </c>
      <c r="E390" s="247" t="s">
        <v>19</v>
      </c>
      <c r="F390" s="248" t="s">
        <v>297</v>
      </c>
      <c r="G390" s="246"/>
      <c r="H390" s="249">
        <v>70.055999999999997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5" t="s">
        <v>226</v>
      </c>
      <c r="AU390" s="255" t="s">
        <v>81</v>
      </c>
      <c r="AV390" s="14" t="s">
        <v>81</v>
      </c>
      <c r="AW390" s="14" t="s">
        <v>33</v>
      </c>
      <c r="AX390" s="14" t="s">
        <v>72</v>
      </c>
      <c r="AY390" s="255" t="s">
        <v>215</v>
      </c>
    </row>
    <row r="391" s="13" customFormat="1">
      <c r="A391" s="13"/>
      <c r="B391" s="234"/>
      <c r="C391" s="235"/>
      <c r="D391" s="236" t="s">
        <v>226</v>
      </c>
      <c r="E391" s="237" t="s">
        <v>19</v>
      </c>
      <c r="F391" s="238" t="s">
        <v>232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226</v>
      </c>
      <c r="AU391" s="244" t="s">
        <v>81</v>
      </c>
      <c r="AV391" s="13" t="s">
        <v>79</v>
      </c>
      <c r="AW391" s="13" t="s">
        <v>33</v>
      </c>
      <c r="AX391" s="13" t="s">
        <v>72</v>
      </c>
      <c r="AY391" s="244" t="s">
        <v>215</v>
      </c>
    </row>
    <row r="392" s="16" customFormat="1">
      <c r="A392" s="16"/>
      <c r="B392" s="267"/>
      <c r="C392" s="268"/>
      <c r="D392" s="236" t="s">
        <v>226</v>
      </c>
      <c r="E392" s="269" t="s">
        <v>19</v>
      </c>
      <c r="F392" s="270" t="s">
        <v>283</v>
      </c>
      <c r="G392" s="268"/>
      <c r="H392" s="271">
        <v>70.055999999999997</v>
      </c>
      <c r="I392" s="272"/>
      <c r="J392" s="268"/>
      <c r="K392" s="268"/>
      <c r="L392" s="273"/>
      <c r="M392" s="274"/>
      <c r="N392" s="275"/>
      <c r="O392" s="275"/>
      <c r="P392" s="275"/>
      <c r="Q392" s="275"/>
      <c r="R392" s="275"/>
      <c r="S392" s="275"/>
      <c r="T392" s="27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T392" s="277" t="s">
        <v>226</v>
      </c>
      <c r="AU392" s="277" t="s">
        <v>81</v>
      </c>
      <c r="AV392" s="16" t="s">
        <v>105</v>
      </c>
      <c r="AW392" s="16" t="s">
        <v>33</v>
      </c>
      <c r="AX392" s="16" t="s">
        <v>72</v>
      </c>
      <c r="AY392" s="277" t="s">
        <v>215</v>
      </c>
    </row>
    <row r="393" s="13" customFormat="1">
      <c r="A393" s="13"/>
      <c r="B393" s="234"/>
      <c r="C393" s="235"/>
      <c r="D393" s="236" t="s">
        <v>226</v>
      </c>
      <c r="E393" s="237" t="s">
        <v>19</v>
      </c>
      <c r="F393" s="238" t="s">
        <v>303</v>
      </c>
      <c r="G393" s="235"/>
      <c r="H393" s="237" t="s">
        <v>19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226</v>
      </c>
      <c r="AU393" s="244" t="s">
        <v>81</v>
      </c>
      <c r="AV393" s="13" t="s">
        <v>79</v>
      </c>
      <c r="AW393" s="13" t="s">
        <v>33</v>
      </c>
      <c r="AX393" s="13" t="s">
        <v>72</v>
      </c>
      <c r="AY393" s="244" t="s">
        <v>215</v>
      </c>
    </row>
    <row r="394" s="13" customFormat="1">
      <c r="A394" s="13"/>
      <c r="B394" s="234"/>
      <c r="C394" s="235"/>
      <c r="D394" s="236" t="s">
        <v>226</v>
      </c>
      <c r="E394" s="237" t="s">
        <v>19</v>
      </c>
      <c r="F394" s="238" t="s">
        <v>228</v>
      </c>
      <c r="G394" s="235"/>
      <c r="H394" s="237" t="s">
        <v>19</v>
      </c>
      <c r="I394" s="239"/>
      <c r="J394" s="235"/>
      <c r="K394" s="235"/>
      <c r="L394" s="240"/>
      <c r="M394" s="241"/>
      <c r="N394" s="242"/>
      <c r="O394" s="242"/>
      <c r="P394" s="242"/>
      <c r="Q394" s="242"/>
      <c r="R394" s="242"/>
      <c r="S394" s="242"/>
      <c r="T394" s="24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4" t="s">
        <v>226</v>
      </c>
      <c r="AU394" s="244" t="s">
        <v>81</v>
      </c>
      <c r="AV394" s="13" t="s">
        <v>79</v>
      </c>
      <c r="AW394" s="13" t="s">
        <v>33</v>
      </c>
      <c r="AX394" s="13" t="s">
        <v>72</v>
      </c>
      <c r="AY394" s="244" t="s">
        <v>215</v>
      </c>
    </row>
    <row r="395" s="13" customFormat="1">
      <c r="A395" s="13"/>
      <c r="B395" s="234"/>
      <c r="C395" s="235"/>
      <c r="D395" s="236" t="s">
        <v>226</v>
      </c>
      <c r="E395" s="237" t="s">
        <v>19</v>
      </c>
      <c r="F395" s="238" t="s">
        <v>229</v>
      </c>
      <c r="G395" s="235"/>
      <c r="H395" s="237" t="s">
        <v>19</v>
      </c>
      <c r="I395" s="239"/>
      <c r="J395" s="235"/>
      <c r="K395" s="235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226</v>
      </c>
      <c r="AU395" s="244" t="s">
        <v>81</v>
      </c>
      <c r="AV395" s="13" t="s">
        <v>79</v>
      </c>
      <c r="AW395" s="13" t="s">
        <v>33</v>
      </c>
      <c r="AX395" s="13" t="s">
        <v>72</v>
      </c>
      <c r="AY395" s="244" t="s">
        <v>215</v>
      </c>
    </row>
    <row r="396" s="13" customFormat="1">
      <c r="A396" s="13"/>
      <c r="B396" s="234"/>
      <c r="C396" s="235"/>
      <c r="D396" s="236" t="s">
        <v>226</v>
      </c>
      <c r="E396" s="237" t="s">
        <v>19</v>
      </c>
      <c r="F396" s="238" t="s">
        <v>304</v>
      </c>
      <c r="G396" s="235"/>
      <c r="H396" s="237" t="s">
        <v>19</v>
      </c>
      <c r="I396" s="239"/>
      <c r="J396" s="235"/>
      <c r="K396" s="235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226</v>
      </c>
      <c r="AU396" s="244" t="s">
        <v>81</v>
      </c>
      <c r="AV396" s="13" t="s">
        <v>79</v>
      </c>
      <c r="AW396" s="13" t="s">
        <v>33</v>
      </c>
      <c r="AX396" s="13" t="s">
        <v>72</v>
      </c>
      <c r="AY396" s="244" t="s">
        <v>215</v>
      </c>
    </row>
    <row r="397" s="14" customFormat="1">
      <c r="A397" s="14"/>
      <c r="B397" s="245"/>
      <c r="C397" s="246"/>
      <c r="D397" s="236" t="s">
        <v>226</v>
      </c>
      <c r="E397" s="247" t="s">
        <v>19</v>
      </c>
      <c r="F397" s="248" t="s">
        <v>305</v>
      </c>
      <c r="G397" s="246"/>
      <c r="H397" s="249">
        <v>105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226</v>
      </c>
      <c r="AU397" s="255" t="s">
        <v>81</v>
      </c>
      <c r="AV397" s="14" t="s">
        <v>81</v>
      </c>
      <c r="AW397" s="14" t="s">
        <v>33</v>
      </c>
      <c r="AX397" s="14" t="s">
        <v>72</v>
      </c>
      <c r="AY397" s="255" t="s">
        <v>215</v>
      </c>
    </row>
    <row r="398" s="13" customFormat="1">
      <c r="A398" s="13"/>
      <c r="B398" s="234"/>
      <c r="C398" s="235"/>
      <c r="D398" s="236" t="s">
        <v>226</v>
      </c>
      <c r="E398" s="237" t="s">
        <v>19</v>
      </c>
      <c r="F398" s="238" t="s">
        <v>286</v>
      </c>
      <c r="G398" s="235"/>
      <c r="H398" s="237" t="s">
        <v>19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226</v>
      </c>
      <c r="AU398" s="244" t="s">
        <v>81</v>
      </c>
      <c r="AV398" s="13" t="s">
        <v>79</v>
      </c>
      <c r="AW398" s="13" t="s">
        <v>33</v>
      </c>
      <c r="AX398" s="13" t="s">
        <v>72</v>
      </c>
      <c r="AY398" s="244" t="s">
        <v>215</v>
      </c>
    </row>
    <row r="399" s="16" customFormat="1">
      <c r="A399" s="16"/>
      <c r="B399" s="267"/>
      <c r="C399" s="268"/>
      <c r="D399" s="236" t="s">
        <v>226</v>
      </c>
      <c r="E399" s="269" t="s">
        <v>19</v>
      </c>
      <c r="F399" s="270" t="s">
        <v>283</v>
      </c>
      <c r="G399" s="268"/>
      <c r="H399" s="271">
        <v>105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T399" s="277" t="s">
        <v>226</v>
      </c>
      <c r="AU399" s="277" t="s">
        <v>81</v>
      </c>
      <c r="AV399" s="16" t="s">
        <v>105</v>
      </c>
      <c r="AW399" s="16" t="s">
        <v>33</v>
      </c>
      <c r="AX399" s="16" t="s">
        <v>72</v>
      </c>
      <c r="AY399" s="277" t="s">
        <v>215</v>
      </c>
    </row>
    <row r="400" s="15" customFormat="1">
      <c r="A400" s="15"/>
      <c r="B400" s="256"/>
      <c r="C400" s="257"/>
      <c r="D400" s="236" t="s">
        <v>226</v>
      </c>
      <c r="E400" s="258" t="s">
        <v>19</v>
      </c>
      <c r="F400" s="259" t="s">
        <v>233</v>
      </c>
      <c r="G400" s="257"/>
      <c r="H400" s="260">
        <v>222.756</v>
      </c>
      <c r="I400" s="261"/>
      <c r="J400" s="257"/>
      <c r="K400" s="257"/>
      <c r="L400" s="262"/>
      <c r="M400" s="263"/>
      <c r="N400" s="264"/>
      <c r="O400" s="264"/>
      <c r="P400" s="264"/>
      <c r="Q400" s="264"/>
      <c r="R400" s="264"/>
      <c r="S400" s="264"/>
      <c r="T400" s="26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6" t="s">
        <v>226</v>
      </c>
      <c r="AU400" s="266" t="s">
        <v>81</v>
      </c>
      <c r="AV400" s="15" t="s">
        <v>223</v>
      </c>
      <c r="AW400" s="15" t="s">
        <v>33</v>
      </c>
      <c r="AX400" s="15" t="s">
        <v>79</v>
      </c>
      <c r="AY400" s="266" t="s">
        <v>215</v>
      </c>
    </row>
    <row r="401" s="12" customFormat="1" ht="22.8" customHeight="1">
      <c r="A401" s="12"/>
      <c r="B401" s="200"/>
      <c r="C401" s="201"/>
      <c r="D401" s="202" t="s">
        <v>71</v>
      </c>
      <c r="E401" s="214" t="s">
        <v>322</v>
      </c>
      <c r="F401" s="214" t="s">
        <v>323</v>
      </c>
      <c r="G401" s="201"/>
      <c r="H401" s="201"/>
      <c r="I401" s="204"/>
      <c r="J401" s="215">
        <f>BK401</f>
        <v>0</v>
      </c>
      <c r="K401" s="201"/>
      <c r="L401" s="206"/>
      <c r="M401" s="207"/>
      <c r="N401" s="208"/>
      <c r="O401" s="208"/>
      <c r="P401" s="209">
        <f>SUM(P402:P456)</f>
        <v>0</v>
      </c>
      <c r="Q401" s="208"/>
      <c r="R401" s="209">
        <f>SUM(R402:R456)</f>
        <v>0</v>
      </c>
      <c r="S401" s="208"/>
      <c r="T401" s="210">
        <f>SUM(T402:T456)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211" t="s">
        <v>79</v>
      </c>
      <c r="AT401" s="212" t="s">
        <v>71</v>
      </c>
      <c r="AU401" s="212" t="s">
        <v>79</v>
      </c>
      <c r="AY401" s="211" t="s">
        <v>215</v>
      </c>
      <c r="BK401" s="213">
        <f>SUM(BK402:BK456)</f>
        <v>0</v>
      </c>
    </row>
    <row r="402" s="2" customFormat="1" ht="37.8" customHeight="1">
      <c r="A402" s="41"/>
      <c r="B402" s="42"/>
      <c r="C402" s="216" t="s">
        <v>8</v>
      </c>
      <c r="D402" s="216" t="s">
        <v>218</v>
      </c>
      <c r="E402" s="217" t="s">
        <v>324</v>
      </c>
      <c r="F402" s="218" t="s">
        <v>325</v>
      </c>
      <c r="G402" s="219" t="s">
        <v>278</v>
      </c>
      <c r="H402" s="220">
        <v>222.756</v>
      </c>
      <c r="I402" s="221"/>
      <c r="J402" s="222">
        <f>ROUND(I402*H402,2)</f>
        <v>0</v>
      </c>
      <c r="K402" s="218" t="s">
        <v>222</v>
      </c>
      <c r="L402" s="47"/>
      <c r="M402" s="223" t="s">
        <v>19</v>
      </c>
      <c r="N402" s="224" t="s">
        <v>43</v>
      </c>
      <c r="O402" s="87"/>
      <c r="P402" s="225">
        <f>O402*H402</f>
        <v>0</v>
      </c>
      <c r="Q402" s="225">
        <v>0</v>
      </c>
      <c r="R402" s="225">
        <f>Q402*H402</f>
        <v>0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223</v>
      </c>
      <c r="AT402" s="227" t="s">
        <v>218</v>
      </c>
      <c r="AU402" s="227" t="s">
        <v>81</v>
      </c>
      <c r="AY402" s="20" t="s">
        <v>215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223</v>
      </c>
      <c r="BM402" s="227" t="s">
        <v>326</v>
      </c>
    </row>
    <row r="403" s="2" customFormat="1">
      <c r="A403" s="41"/>
      <c r="B403" s="42"/>
      <c r="C403" s="43"/>
      <c r="D403" s="229" t="s">
        <v>224</v>
      </c>
      <c r="E403" s="43"/>
      <c r="F403" s="230" t="s">
        <v>327</v>
      </c>
      <c r="G403" s="43"/>
      <c r="H403" s="43"/>
      <c r="I403" s="231"/>
      <c r="J403" s="43"/>
      <c r="K403" s="43"/>
      <c r="L403" s="47"/>
      <c r="M403" s="232"/>
      <c r="N403" s="233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224</v>
      </c>
      <c r="AU403" s="20" t="s">
        <v>81</v>
      </c>
    </row>
    <row r="404" s="13" customFormat="1">
      <c r="A404" s="13"/>
      <c r="B404" s="234"/>
      <c r="C404" s="235"/>
      <c r="D404" s="236" t="s">
        <v>226</v>
      </c>
      <c r="E404" s="237" t="s">
        <v>19</v>
      </c>
      <c r="F404" s="238" t="s">
        <v>228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226</v>
      </c>
      <c r="AU404" s="244" t="s">
        <v>81</v>
      </c>
      <c r="AV404" s="13" t="s">
        <v>79</v>
      </c>
      <c r="AW404" s="13" t="s">
        <v>33</v>
      </c>
      <c r="AX404" s="13" t="s">
        <v>72</v>
      </c>
      <c r="AY404" s="244" t="s">
        <v>215</v>
      </c>
    </row>
    <row r="405" s="13" customFormat="1">
      <c r="A405" s="13"/>
      <c r="B405" s="234"/>
      <c r="C405" s="235"/>
      <c r="D405" s="236" t="s">
        <v>226</v>
      </c>
      <c r="E405" s="237" t="s">
        <v>19</v>
      </c>
      <c r="F405" s="238" t="s">
        <v>229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226</v>
      </c>
      <c r="AU405" s="244" t="s">
        <v>81</v>
      </c>
      <c r="AV405" s="13" t="s">
        <v>79</v>
      </c>
      <c r="AW405" s="13" t="s">
        <v>33</v>
      </c>
      <c r="AX405" s="13" t="s">
        <v>72</v>
      </c>
      <c r="AY405" s="244" t="s">
        <v>215</v>
      </c>
    </row>
    <row r="406" s="13" customFormat="1">
      <c r="A406" s="13"/>
      <c r="B406" s="234"/>
      <c r="C406" s="235"/>
      <c r="D406" s="236" t="s">
        <v>226</v>
      </c>
      <c r="E406" s="237" t="s">
        <v>19</v>
      </c>
      <c r="F406" s="238" t="s">
        <v>281</v>
      </c>
      <c r="G406" s="235"/>
      <c r="H406" s="237" t="s">
        <v>19</v>
      </c>
      <c r="I406" s="239"/>
      <c r="J406" s="235"/>
      <c r="K406" s="235"/>
      <c r="L406" s="240"/>
      <c r="M406" s="241"/>
      <c r="N406" s="242"/>
      <c r="O406" s="242"/>
      <c r="P406" s="242"/>
      <c r="Q406" s="242"/>
      <c r="R406" s="242"/>
      <c r="S406" s="242"/>
      <c r="T406" s="24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4" t="s">
        <v>226</v>
      </c>
      <c r="AU406" s="244" t="s">
        <v>81</v>
      </c>
      <c r="AV406" s="13" t="s">
        <v>79</v>
      </c>
      <c r="AW406" s="13" t="s">
        <v>33</v>
      </c>
      <c r="AX406" s="13" t="s">
        <v>72</v>
      </c>
      <c r="AY406" s="244" t="s">
        <v>215</v>
      </c>
    </row>
    <row r="407" s="13" customFormat="1">
      <c r="A407" s="13"/>
      <c r="B407" s="234"/>
      <c r="C407" s="235"/>
      <c r="D407" s="236" t="s">
        <v>226</v>
      </c>
      <c r="E407" s="237" t="s">
        <v>19</v>
      </c>
      <c r="F407" s="238" t="s">
        <v>239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226</v>
      </c>
      <c r="AU407" s="244" t="s">
        <v>81</v>
      </c>
      <c r="AV407" s="13" t="s">
        <v>79</v>
      </c>
      <c r="AW407" s="13" t="s">
        <v>33</v>
      </c>
      <c r="AX407" s="13" t="s">
        <v>72</v>
      </c>
      <c r="AY407" s="244" t="s">
        <v>215</v>
      </c>
    </row>
    <row r="408" s="14" customFormat="1">
      <c r="A408" s="14"/>
      <c r="B408" s="245"/>
      <c r="C408" s="246"/>
      <c r="D408" s="236" t="s">
        <v>226</v>
      </c>
      <c r="E408" s="247" t="s">
        <v>19</v>
      </c>
      <c r="F408" s="248" t="s">
        <v>282</v>
      </c>
      <c r="G408" s="246"/>
      <c r="H408" s="249">
        <v>8.6999999999999993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226</v>
      </c>
      <c r="AU408" s="255" t="s">
        <v>81</v>
      </c>
      <c r="AV408" s="14" t="s">
        <v>81</v>
      </c>
      <c r="AW408" s="14" t="s">
        <v>33</v>
      </c>
      <c r="AX408" s="14" t="s">
        <v>72</v>
      </c>
      <c r="AY408" s="255" t="s">
        <v>215</v>
      </c>
    </row>
    <row r="409" s="13" customFormat="1">
      <c r="A409" s="13"/>
      <c r="B409" s="234"/>
      <c r="C409" s="235"/>
      <c r="D409" s="236" t="s">
        <v>226</v>
      </c>
      <c r="E409" s="237" t="s">
        <v>19</v>
      </c>
      <c r="F409" s="238" t="s">
        <v>232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226</v>
      </c>
      <c r="AU409" s="244" t="s">
        <v>81</v>
      </c>
      <c r="AV409" s="13" t="s">
        <v>79</v>
      </c>
      <c r="AW409" s="13" t="s">
        <v>33</v>
      </c>
      <c r="AX409" s="13" t="s">
        <v>72</v>
      </c>
      <c r="AY409" s="244" t="s">
        <v>215</v>
      </c>
    </row>
    <row r="410" s="16" customFormat="1">
      <c r="A410" s="16"/>
      <c r="B410" s="267"/>
      <c r="C410" s="268"/>
      <c r="D410" s="236" t="s">
        <v>226</v>
      </c>
      <c r="E410" s="269" t="s">
        <v>19</v>
      </c>
      <c r="F410" s="270" t="s">
        <v>283</v>
      </c>
      <c r="G410" s="268"/>
      <c r="H410" s="271">
        <v>8.6999999999999993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T410" s="277" t="s">
        <v>226</v>
      </c>
      <c r="AU410" s="277" t="s">
        <v>81</v>
      </c>
      <c r="AV410" s="16" t="s">
        <v>105</v>
      </c>
      <c r="AW410" s="16" t="s">
        <v>33</v>
      </c>
      <c r="AX410" s="16" t="s">
        <v>72</v>
      </c>
      <c r="AY410" s="277" t="s">
        <v>215</v>
      </c>
    </row>
    <row r="411" s="13" customFormat="1">
      <c r="A411" s="13"/>
      <c r="B411" s="234"/>
      <c r="C411" s="235"/>
      <c r="D411" s="236" t="s">
        <v>226</v>
      </c>
      <c r="E411" s="237" t="s">
        <v>19</v>
      </c>
      <c r="F411" s="238" t="s">
        <v>228</v>
      </c>
      <c r="G411" s="235"/>
      <c r="H411" s="237" t="s">
        <v>19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226</v>
      </c>
      <c r="AU411" s="244" t="s">
        <v>81</v>
      </c>
      <c r="AV411" s="13" t="s">
        <v>79</v>
      </c>
      <c r="AW411" s="13" t="s">
        <v>33</v>
      </c>
      <c r="AX411" s="13" t="s">
        <v>72</v>
      </c>
      <c r="AY411" s="244" t="s">
        <v>215</v>
      </c>
    </row>
    <row r="412" s="13" customFormat="1">
      <c r="A412" s="13"/>
      <c r="B412" s="234"/>
      <c r="C412" s="235"/>
      <c r="D412" s="236" t="s">
        <v>226</v>
      </c>
      <c r="E412" s="237" t="s">
        <v>19</v>
      </c>
      <c r="F412" s="238" t="s">
        <v>229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226</v>
      </c>
      <c r="AU412" s="244" t="s">
        <v>81</v>
      </c>
      <c r="AV412" s="13" t="s">
        <v>79</v>
      </c>
      <c r="AW412" s="13" t="s">
        <v>33</v>
      </c>
      <c r="AX412" s="13" t="s">
        <v>72</v>
      </c>
      <c r="AY412" s="244" t="s">
        <v>215</v>
      </c>
    </row>
    <row r="413" s="13" customFormat="1">
      <c r="A413" s="13"/>
      <c r="B413" s="234"/>
      <c r="C413" s="235"/>
      <c r="D413" s="236" t="s">
        <v>226</v>
      </c>
      <c r="E413" s="237" t="s">
        <v>19</v>
      </c>
      <c r="F413" s="238" t="s">
        <v>284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226</v>
      </c>
      <c r="AU413" s="244" t="s">
        <v>81</v>
      </c>
      <c r="AV413" s="13" t="s">
        <v>79</v>
      </c>
      <c r="AW413" s="13" t="s">
        <v>33</v>
      </c>
      <c r="AX413" s="13" t="s">
        <v>72</v>
      </c>
      <c r="AY413" s="244" t="s">
        <v>215</v>
      </c>
    </row>
    <row r="414" s="13" customFormat="1">
      <c r="A414" s="13"/>
      <c r="B414" s="234"/>
      <c r="C414" s="235"/>
      <c r="D414" s="236" t="s">
        <v>226</v>
      </c>
      <c r="E414" s="237" t="s">
        <v>19</v>
      </c>
      <c r="F414" s="238" t="s">
        <v>246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226</v>
      </c>
      <c r="AU414" s="244" t="s">
        <v>81</v>
      </c>
      <c r="AV414" s="13" t="s">
        <v>79</v>
      </c>
      <c r="AW414" s="13" t="s">
        <v>33</v>
      </c>
      <c r="AX414" s="13" t="s">
        <v>72</v>
      </c>
      <c r="AY414" s="244" t="s">
        <v>215</v>
      </c>
    </row>
    <row r="415" s="14" customFormat="1">
      <c r="A415" s="14"/>
      <c r="B415" s="245"/>
      <c r="C415" s="246"/>
      <c r="D415" s="236" t="s">
        <v>226</v>
      </c>
      <c r="E415" s="247" t="s">
        <v>19</v>
      </c>
      <c r="F415" s="248" t="s">
        <v>285</v>
      </c>
      <c r="G415" s="246"/>
      <c r="H415" s="249">
        <v>10.199999999999999</v>
      </c>
      <c r="I415" s="250"/>
      <c r="J415" s="246"/>
      <c r="K415" s="246"/>
      <c r="L415" s="251"/>
      <c r="M415" s="252"/>
      <c r="N415" s="253"/>
      <c r="O415" s="253"/>
      <c r="P415" s="253"/>
      <c r="Q415" s="253"/>
      <c r="R415" s="253"/>
      <c r="S415" s="253"/>
      <c r="T415" s="25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5" t="s">
        <v>226</v>
      </c>
      <c r="AU415" s="255" t="s">
        <v>81</v>
      </c>
      <c r="AV415" s="14" t="s">
        <v>81</v>
      </c>
      <c r="AW415" s="14" t="s">
        <v>33</v>
      </c>
      <c r="AX415" s="14" t="s">
        <v>72</v>
      </c>
      <c r="AY415" s="255" t="s">
        <v>215</v>
      </c>
    </row>
    <row r="416" s="13" customFormat="1">
      <c r="A416" s="13"/>
      <c r="B416" s="234"/>
      <c r="C416" s="235"/>
      <c r="D416" s="236" t="s">
        <v>226</v>
      </c>
      <c r="E416" s="237" t="s">
        <v>19</v>
      </c>
      <c r="F416" s="238" t="s">
        <v>286</v>
      </c>
      <c r="G416" s="235"/>
      <c r="H416" s="237" t="s">
        <v>19</v>
      </c>
      <c r="I416" s="239"/>
      <c r="J416" s="235"/>
      <c r="K416" s="235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226</v>
      </c>
      <c r="AU416" s="244" t="s">
        <v>81</v>
      </c>
      <c r="AV416" s="13" t="s">
        <v>79</v>
      </c>
      <c r="AW416" s="13" t="s">
        <v>33</v>
      </c>
      <c r="AX416" s="13" t="s">
        <v>72</v>
      </c>
      <c r="AY416" s="244" t="s">
        <v>215</v>
      </c>
    </row>
    <row r="417" s="16" customFormat="1">
      <c r="A417" s="16"/>
      <c r="B417" s="267"/>
      <c r="C417" s="268"/>
      <c r="D417" s="236" t="s">
        <v>226</v>
      </c>
      <c r="E417" s="269" t="s">
        <v>19</v>
      </c>
      <c r="F417" s="270" t="s">
        <v>283</v>
      </c>
      <c r="G417" s="268"/>
      <c r="H417" s="271">
        <v>10.199999999999999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T417" s="277" t="s">
        <v>226</v>
      </c>
      <c r="AU417" s="277" t="s">
        <v>81</v>
      </c>
      <c r="AV417" s="16" t="s">
        <v>105</v>
      </c>
      <c r="AW417" s="16" t="s">
        <v>33</v>
      </c>
      <c r="AX417" s="16" t="s">
        <v>72</v>
      </c>
      <c r="AY417" s="277" t="s">
        <v>215</v>
      </c>
    </row>
    <row r="418" s="13" customFormat="1">
      <c r="A418" s="13"/>
      <c r="B418" s="234"/>
      <c r="C418" s="235"/>
      <c r="D418" s="236" t="s">
        <v>226</v>
      </c>
      <c r="E418" s="237" t="s">
        <v>19</v>
      </c>
      <c r="F418" s="238" t="s">
        <v>287</v>
      </c>
      <c r="G418" s="235"/>
      <c r="H418" s="237" t="s">
        <v>19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226</v>
      </c>
      <c r="AU418" s="244" t="s">
        <v>81</v>
      </c>
      <c r="AV418" s="13" t="s">
        <v>79</v>
      </c>
      <c r="AW418" s="13" t="s">
        <v>33</v>
      </c>
      <c r="AX418" s="13" t="s">
        <v>72</v>
      </c>
      <c r="AY418" s="244" t="s">
        <v>215</v>
      </c>
    </row>
    <row r="419" s="13" customFormat="1">
      <c r="A419" s="13"/>
      <c r="B419" s="234"/>
      <c r="C419" s="235"/>
      <c r="D419" s="236" t="s">
        <v>226</v>
      </c>
      <c r="E419" s="237" t="s">
        <v>19</v>
      </c>
      <c r="F419" s="238" t="s">
        <v>228</v>
      </c>
      <c r="G419" s="235"/>
      <c r="H419" s="237" t="s">
        <v>19</v>
      </c>
      <c r="I419" s="239"/>
      <c r="J419" s="235"/>
      <c r="K419" s="235"/>
      <c r="L419" s="240"/>
      <c r="M419" s="241"/>
      <c r="N419" s="242"/>
      <c r="O419" s="242"/>
      <c r="P419" s="242"/>
      <c r="Q419" s="242"/>
      <c r="R419" s="242"/>
      <c r="S419" s="242"/>
      <c r="T419" s="24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4" t="s">
        <v>226</v>
      </c>
      <c r="AU419" s="244" t="s">
        <v>81</v>
      </c>
      <c r="AV419" s="13" t="s">
        <v>79</v>
      </c>
      <c r="AW419" s="13" t="s">
        <v>33</v>
      </c>
      <c r="AX419" s="13" t="s">
        <v>72</v>
      </c>
      <c r="AY419" s="244" t="s">
        <v>215</v>
      </c>
    </row>
    <row r="420" s="13" customFormat="1">
      <c r="A420" s="13"/>
      <c r="B420" s="234"/>
      <c r="C420" s="235"/>
      <c r="D420" s="236" t="s">
        <v>226</v>
      </c>
      <c r="E420" s="237" t="s">
        <v>19</v>
      </c>
      <c r="F420" s="238" t="s">
        <v>229</v>
      </c>
      <c r="G420" s="235"/>
      <c r="H420" s="237" t="s">
        <v>19</v>
      </c>
      <c r="I420" s="239"/>
      <c r="J420" s="235"/>
      <c r="K420" s="235"/>
      <c r="L420" s="240"/>
      <c r="M420" s="241"/>
      <c r="N420" s="242"/>
      <c r="O420" s="242"/>
      <c r="P420" s="242"/>
      <c r="Q420" s="242"/>
      <c r="R420" s="242"/>
      <c r="S420" s="242"/>
      <c r="T420" s="24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4" t="s">
        <v>226</v>
      </c>
      <c r="AU420" s="244" t="s">
        <v>81</v>
      </c>
      <c r="AV420" s="13" t="s">
        <v>79</v>
      </c>
      <c r="AW420" s="13" t="s">
        <v>33</v>
      </c>
      <c r="AX420" s="13" t="s">
        <v>72</v>
      </c>
      <c r="AY420" s="244" t="s">
        <v>215</v>
      </c>
    </row>
    <row r="421" s="13" customFormat="1">
      <c r="A421" s="13"/>
      <c r="B421" s="234"/>
      <c r="C421" s="235"/>
      <c r="D421" s="236" t="s">
        <v>226</v>
      </c>
      <c r="E421" s="237" t="s">
        <v>19</v>
      </c>
      <c r="F421" s="238" t="s">
        <v>288</v>
      </c>
      <c r="G421" s="235"/>
      <c r="H421" s="237" t="s">
        <v>19</v>
      </c>
      <c r="I421" s="239"/>
      <c r="J421" s="235"/>
      <c r="K421" s="235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226</v>
      </c>
      <c r="AU421" s="244" t="s">
        <v>81</v>
      </c>
      <c r="AV421" s="13" t="s">
        <v>79</v>
      </c>
      <c r="AW421" s="13" t="s">
        <v>33</v>
      </c>
      <c r="AX421" s="13" t="s">
        <v>72</v>
      </c>
      <c r="AY421" s="244" t="s">
        <v>215</v>
      </c>
    </row>
    <row r="422" s="13" customFormat="1">
      <c r="A422" s="13"/>
      <c r="B422" s="234"/>
      <c r="C422" s="235"/>
      <c r="D422" s="236" t="s">
        <v>226</v>
      </c>
      <c r="E422" s="237" t="s">
        <v>19</v>
      </c>
      <c r="F422" s="238" t="s">
        <v>239</v>
      </c>
      <c r="G422" s="235"/>
      <c r="H422" s="237" t="s">
        <v>19</v>
      </c>
      <c r="I422" s="239"/>
      <c r="J422" s="235"/>
      <c r="K422" s="235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226</v>
      </c>
      <c r="AU422" s="244" t="s">
        <v>81</v>
      </c>
      <c r="AV422" s="13" t="s">
        <v>79</v>
      </c>
      <c r="AW422" s="13" t="s">
        <v>33</v>
      </c>
      <c r="AX422" s="13" t="s">
        <v>72</v>
      </c>
      <c r="AY422" s="244" t="s">
        <v>215</v>
      </c>
    </row>
    <row r="423" s="14" customFormat="1">
      <c r="A423" s="14"/>
      <c r="B423" s="245"/>
      <c r="C423" s="246"/>
      <c r="D423" s="236" t="s">
        <v>226</v>
      </c>
      <c r="E423" s="247" t="s">
        <v>19</v>
      </c>
      <c r="F423" s="248" t="s">
        <v>289</v>
      </c>
      <c r="G423" s="246"/>
      <c r="H423" s="249">
        <v>6.2999999999999998</v>
      </c>
      <c r="I423" s="250"/>
      <c r="J423" s="246"/>
      <c r="K423" s="246"/>
      <c r="L423" s="251"/>
      <c r="M423" s="252"/>
      <c r="N423" s="253"/>
      <c r="O423" s="253"/>
      <c r="P423" s="253"/>
      <c r="Q423" s="253"/>
      <c r="R423" s="253"/>
      <c r="S423" s="253"/>
      <c r="T423" s="25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5" t="s">
        <v>226</v>
      </c>
      <c r="AU423" s="255" t="s">
        <v>81</v>
      </c>
      <c r="AV423" s="14" t="s">
        <v>81</v>
      </c>
      <c r="AW423" s="14" t="s">
        <v>33</v>
      </c>
      <c r="AX423" s="14" t="s">
        <v>72</v>
      </c>
      <c r="AY423" s="255" t="s">
        <v>215</v>
      </c>
    </row>
    <row r="424" s="13" customFormat="1">
      <c r="A424" s="13"/>
      <c r="B424" s="234"/>
      <c r="C424" s="235"/>
      <c r="D424" s="236" t="s">
        <v>226</v>
      </c>
      <c r="E424" s="237" t="s">
        <v>19</v>
      </c>
      <c r="F424" s="238" t="s">
        <v>286</v>
      </c>
      <c r="G424" s="235"/>
      <c r="H424" s="237" t="s">
        <v>19</v>
      </c>
      <c r="I424" s="239"/>
      <c r="J424" s="235"/>
      <c r="K424" s="235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226</v>
      </c>
      <c r="AU424" s="244" t="s">
        <v>81</v>
      </c>
      <c r="AV424" s="13" t="s">
        <v>79</v>
      </c>
      <c r="AW424" s="13" t="s">
        <v>33</v>
      </c>
      <c r="AX424" s="13" t="s">
        <v>72</v>
      </c>
      <c r="AY424" s="244" t="s">
        <v>215</v>
      </c>
    </row>
    <row r="425" s="13" customFormat="1">
      <c r="A425" s="13"/>
      <c r="B425" s="234"/>
      <c r="C425" s="235"/>
      <c r="D425" s="236" t="s">
        <v>226</v>
      </c>
      <c r="E425" s="237" t="s">
        <v>19</v>
      </c>
      <c r="F425" s="238" t="s">
        <v>228</v>
      </c>
      <c r="G425" s="235"/>
      <c r="H425" s="237" t="s">
        <v>19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226</v>
      </c>
      <c r="AU425" s="244" t="s">
        <v>81</v>
      </c>
      <c r="AV425" s="13" t="s">
        <v>79</v>
      </c>
      <c r="AW425" s="13" t="s">
        <v>33</v>
      </c>
      <c r="AX425" s="13" t="s">
        <v>72</v>
      </c>
      <c r="AY425" s="244" t="s">
        <v>215</v>
      </c>
    </row>
    <row r="426" s="13" customFormat="1">
      <c r="A426" s="13"/>
      <c r="B426" s="234"/>
      <c r="C426" s="235"/>
      <c r="D426" s="236" t="s">
        <v>226</v>
      </c>
      <c r="E426" s="237" t="s">
        <v>19</v>
      </c>
      <c r="F426" s="238" t="s">
        <v>229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226</v>
      </c>
      <c r="AU426" s="244" t="s">
        <v>81</v>
      </c>
      <c r="AV426" s="13" t="s">
        <v>79</v>
      </c>
      <c r="AW426" s="13" t="s">
        <v>33</v>
      </c>
      <c r="AX426" s="13" t="s">
        <v>72</v>
      </c>
      <c r="AY426" s="244" t="s">
        <v>215</v>
      </c>
    </row>
    <row r="427" s="13" customFormat="1">
      <c r="A427" s="13"/>
      <c r="B427" s="234"/>
      <c r="C427" s="235"/>
      <c r="D427" s="236" t="s">
        <v>226</v>
      </c>
      <c r="E427" s="237" t="s">
        <v>19</v>
      </c>
      <c r="F427" s="238" t="s">
        <v>288</v>
      </c>
      <c r="G427" s="235"/>
      <c r="H427" s="237" t="s">
        <v>19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226</v>
      </c>
      <c r="AU427" s="244" t="s">
        <v>81</v>
      </c>
      <c r="AV427" s="13" t="s">
        <v>79</v>
      </c>
      <c r="AW427" s="13" t="s">
        <v>33</v>
      </c>
      <c r="AX427" s="13" t="s">
        <v>72</v>
      </c>
      <c r="AY427" s="244" t="s">
        <v>215</v>
      </c>
    </row>
    <row r="428" s="13" customFormat="1">
      <c r="A428" s="13"/>
      <c r="B428" s="234"/>
      <c r="C428" s="235"/>
      <c r="D428" s="236" t="s">
        <v>226</v>
      </c>
      <c r="E428" s="237" t="s">
        <v>19</v>
      </c>
      <c r="F428" s="238" t="s">
        <v>230</v>
      </c>
      <c r="G428" s="235"/>
      <c r="H428" s="237" t="s">
        <v>19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226</v>
      </c>
      <c r="AU428" s="244" t="s">
        <v>81</v>
      </c>
      <c r="AV428" s="13" t="s">
        <v>79</v>
      </c>
      <c r="AW428" s="13" t="s">
        <v>33</v>
      </c>
      <c r="AX428" s="13" t="s">
        <v>72</v>
      </c>
      <c r="AY428" s="244" t="s">
        <v>215</v>
      </c>
    </row>
    <row r="429" s="14" customFormat="1">
      <c r="A429" s="14"/>
      <c r="B429" s="245"/>
      <c r="C429" s="246"/>
      <c r="D429" s="236" t="s">
        <v>226</v>
      </c>
      <c r="E429" s="247" t="s">
        <v>19</v>
      </c>
      <c r="F429" s="248" t="s">
        <v>290</v>
      </c>
      <c r="G429" s="246"/>
      <c r="H429" s="249">
        <v>14.4</v>
      </c>
      <c r="I429" s="250"/>
      <c r="J429" s="246"/>
      <c r="K429" s="246"/>
      <c r="L429" s="251"/>
      <c r="M429" s="252"/>
      <c r="N429" s="253"/>
      <c r="O429" s="253"/>
      <c r="P429" s="253"/>
      <c r="Q429" s="253"/>
      <c r="R429" s="253"/>
      <c r="S429" s="253"/>
      <c r="T429" s="25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5" t="s">
        <v>226</v>
      </c>
      <c r="AU429" s="255" t="s">
        <v>81</v>
      </c>
      <c r="AV429" s="14" t="s">
        <v>81</v>
      </c>
      <c r="AW429" s="14" t="s">
        <v>33</v>
      </c>
      <c r="AX429" s="14" t="s">
        <v>72</v>
      </c>
      <c r="AY429" s="255" t="s">
        <v>215</v>
      </c>
    </row>
    <row r="430" s="13" customFormat="1">
      <c r="A430" s="13"/>
      <c r="B430" s="234"/>
      <c r="C430" s="235"/>
      <c r="D430" s="236" t="s">
        <v>226</v>
      </c>
      <c r="E430" s="237" t="s">
        <v>19</v>
      </c>
      <c r="F430" s="238" t="s">
        <v>286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226</v>
      </c>
      <c r="AU430" s="244" t="s">
        <v>81</v>
      </c>
      <c r="AV430" s="13" t="s">
        <v>79</v>
      </c>
      <c r="AW430" s="13" t="s">
        <v>33</v>
      </c>
      <c r="AX430" s="13" t="s">
        <v>72</v>
      </c>
      <c r="AY430" s="244" t="s">
        <v>215</v>
      </c>
    </row>
    <row r="431" s="13" customFormat="1">
      <c r="A431" s="13"/>
      <c r="B431" s="234"/>
      <c r="C431" s="235"/>
      <c r="D431" s="236" t="s">
        <v>226</v>
      </c>
      <c r="E431" s="237" t="s">
        <v>19</v>
      </c>
      <c r="F431" s="238" t="s">
        <v>228</v>
      </c>
      <c r="G431" s="235"/>
      <c r="H431" s="237" t="s">
        <v>19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226</v>
      </c>
      <c r="AU431" s="244" t="s">
        <v>81</v>
      </c>
      <c r="AV431" s="13" t="s">
        <v>79</v>
      </c>
      <c r="AW431" s="13" t="s">
        <v>33</v>
      </c>
      <c r="AX431" s="13" t="s">
        <v>72</v>
      </c>
      <c r="AY431" s="244" t="s">
        <v>215</v>
      </c>
    </row>
    <row r="432" s="13" customFormat="1">
      <c r="A432" s="13"/>
      <c r="B432" s="234"/>
      <c r="C432" s="235"/>
      <c r="D432" s="236" t="s">
        <v>226</v>
      </c>
      <c r="E432" s="237" t="s">
        <v>19</v>
      </c>
      <c r="F432" s="238" t="s">
        <v>229</v>
      </c>
      <c r="G432" s="235"/>
      <c r="H432" s="237" t="s">
        <v>19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226</v>
      </c>
      <c r="AU432" s="244" t="s">
        <v>81</v>
      </c>
      <c r="AV432" s="13" t="s">
        <v>79</v>
      </c>
      <c r="AW432" s="13" t="s">
        <v>33</v>
      </c>
      <c r="AX432" s="13" t="s">
        <v>72</v>
      </c>
      <c r="AY432" s="244" t="s">
        <v>215</v>
      </c>
    </row>
    <row r="433" s="13" customFormat="1">
      <c r="A433" s="13"/>
      <c r="B433" s="234"/>
      <c r="C433" s="235"/>
      <c r="D433" s="236" t="s">
        <v>226</v>
      </c>
      <c r="E433" s="237" t="s">
        <v>19</v>
      </c>
      <c r="F433" s="238" t="s">
        <v>288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226</v>
      </c>
      <c r="AU433" s="244" t="s">
        <v>81</v>
      </c>
      <c r="AV433" s="13" t="s">
        <v>79</v>
      </c>
      <c r="AW433" s="13" t="s">
        <v>33</v>
      </c>
      <c r="AX433" s="13" t="s">
        <v>72</v>
      </c>
      <c r="AY433" s="244" t="s">
        <v>215</v>
      </c>
    </row>
    <row r="434" s="13" customFormat="1">
      <c r="A434" s="13"/>
      <c r="B434" s="234"/>
      <c r="C434" s="235"/>
      <c r="D434" s="236" t="s">
        <v>226</v>
      </c>
      <c r="E434" s="237" t="s">
        <v>19</v>
      </c>
      <c r="F434" s="238" t="s">
        <v>246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226</v>
      </c>
      <c r="AU434" s="244" t="s">
        <v>81</v>
      </c>
      <c r="AV434" s="13" t="s">
        <v>79</v>
      </c>
      <c r="AW434" s="13" t="s">
        <v>33</v>
      </c>
      <c r="AX434" s="13" t="s">
        <v>72</v>
      </c>
      <c r="AY434" s="244" t="s">
        <v>215</v>
      </c>
    </row>
    <row r="435" s="14" customFormat="1">
      <c r="A435" s="14"/>
      <c r="B435" s="245"/>
      <c r="C435" s="246"/>
      <c r="D435" s="236" t="s">
        <v>226</v>
      </c>
      <c r="E435" s="247" t="s">
        <v>19</v>
      </c>
      <c r="F435" s="248" t="s">
        <v>291</v>
      </c>
      <c r="G435" s="246"/>
      <c r="H435" s="249">
        <v>8.0999999999999996</v>
      </c>
      <c r="I435" s="250"/>
      <c r="J435" s="246"/>
      <c r="K435" s="246"/>
      <c r="L435" s="251"/>
      <c r="M435" s="252"/>
      <c r="N435" s="253"/>
      <c r="O435" s="253"/>
      <c r="P435" s="253"/>
      <c r="Q435" s="253"/>
      <c r="R435" s="253"/>
      <c r="S435" s="253"/>
      <c r="T435" s="25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5" t="s">
        <v>226</v>
      </c>
      <c r="AU435" s="255" t="s">
        <v>81</v>
      </c>
      <c r="AV435" s="14" t="s">
        <v>81</v>
      </c>
      <c r="AW435" s="14" t="s">
        <v>33</v>
      </c>
      <c r="AX435" s="14" t="s">
        <v>72</v>
      </c>
      <c r="AY435" s="255" t="s">
        <v>215</v>
      </c>
    </row>
    <row r="436" s="13" customFormat="1">
      <c r="A436" s="13"/>
      <c r="B436" s="234"/>
      <c r="C436" s="235"/>
      <c r="D436" s="236" t="s">
        <v>226</v>
      </c>
      <c r="E436" s="237" t="s">
        <v>19</v>
      </c>
      <c r="F436" s="238" t="s">
        <v>286</v>
      </c>
      <c r="G436" s="235"/>
      <c r="H436" s="237" t="s">
        <v>19</v>
      </c>
      <c r="I436" s="239"/>
      <c r="J436" s="235"/>
      <c r="K436" s="235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226</v>
      </c>
      <c r="AU436" s="244" t="s">
        <v>81</v>
      </c>
      <c r="AV436" s="13" t="s">
        <v>79</v>
      </c>
      <c r="AW436" s="13" t="s">
        <v>33</v>
      </c>
      <c r="AX436" s="13" t="s">
        <v>72</v>
      </c>
      <c r="AY436" s="244" t="s">
        <v>215</v>
      </c>
    </row>
    <row r="437" s="16" customFormat="1">
      <c r="A437" s="16"/>
      <c r="B437" s="267"/>
      <c r="C437" s="268"/>
      <c r="D437" s="236" t="s">
        <v>226</v>
      </c>
      <c r="E437" s="269" t="s">
        <v>19</v>
      </c>
      <c r="F437" s="270" t="s">
        <v>283</v>
      </c>
      <c r="G437" s="268"/>
      <c r="H437" s="271">
        <v>28.800000000000001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T437" s="277" t="s">
        <v>226</v>
      </c>
      <c r="AU437" s="277" t="s">
        <v>81</v>
      </c>
      <c r="AV437" s="16" t="s">
        <v>105</v>
      </c>
      <c r="AW437" s="16" t="s">
        <v>33</v>
      </c>
      <c r="AX437" s="16" t="s">
        <v>72</v>
      </c>
      <c r="AY437" s="277" t="s">
        <v>215</v>
      </c>
    </row>
    <row r="438" s="13" customFormat="1">
      <c r="A438" s="13"/>
      <c r="B438" s="234"/>
      <c r="C438" s="235"/>
      <c r="D438" s="236" t="s">
        <v>226</v>
      </c>
      <c r="E438" s="237" t="s">
        <v>19</v>
      </c>
      <c r="F438" s="238" t="s">
        <v>228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226</v>
      </c>
      <c r="AU438" s="244" t="s">
        <v>81</v>
      </c>
      <c r="AV438" s="13" t="s">
        <v>79</v>
      </c>
      <c r="AW438" s="13" t="s">
        <v>33</v>
      </c>
      <c r="AX438" s="13" t="s">
        <v>72</v>
      </c>
      <c r="AY438" s="244" t="s">
        <v>215</v>
      </c>
    </row>
    <row r="439" s="13" customFormat="1">
      <c r="A439" s="13"/>
      <c r="B439" s="234"/>
      <c r="C439" s="235"/>
      <c r="D439" s="236" t="s">
        <v>226</v>
      </c>
      <c r="E439" s="237" t="s">
        <v>19</v>
      </c>
      <c r="F439" s="238" t="s">
        <v>229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226</v>
      </c>
      <c r="AU439" s="244" t="s">
        <v>81</v>
      </c>
      <c r="AV439" s="13" t="s">
        <v>79</v>
      </c>
      <c r="AW439" s="13" t="s">
        <v>33</v>
      </c>
      <c r="AX439" s="13" t="s">
        <v>72</v>
      </c>
      <c r="AY439" s="244" t="s">
        <v>215</v>
      </c>
    </row>
    <row r="440" s="13" customFormat="1">
      <c r="A440" s="13"/>
      <c r="B440" s="234"/>
      <c r="C440" s="235"/>
      <c r="D440" s="236" t="s">
        <v>226</v>
      </c>
      <c r="E440" s="237" t="s">
        <v>19</v>
      </c>
      <c r="F440" s="238" t="s">
        <v>281</v>
      </c>
      <c r="G440" s="235"/>
      <c r="H440" s="237" t="s">
        <v>19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226</v>
      </c>
      <c r="AU440" s="244" t="s">
        <v>81</v>
      </c>
      <c r="AV440" s="13" t="s">
        <v>79</v>
      </c>
      <c r="AW440" s="13" t="s">
        <v>33</v>
      </c>
      <c r="AX440" s="13" t="s">
        <v>72</v>
      </c>
      <c r="AY440" s="244" t="s">
        <v>215</v>
      </c>
    </row>
    <row r="441" s="13" customFormat="1">
      <c r="A441" s="13"/>
      <c r="B441" s="234"/>
      <c r="C441" s="235"/>
      <c r="D441" s="236" t="s">
        <v>226</v>
      </c>
      <c r="E441" s="237" t="s">
        <v>19</v>
      </c>
      <c r="F441" s="238" t="s">
        <v>230</v>
      </c>
      <c r="G441" s="235"/>
      <c r="H441" s="237" t="s">
        <v>19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226</v>
      </c>
      <c r="AU441" s="244" t="s">
        <v>81</v>
      </c>
      <c r="AV441" s="13" t="s">
        <v>79</v>
      </c>
      <c r="AW441" s="13" t="s">
        <v>33</v>
      </c>
      <c r="AX441" s="13" t="s">
        <v>72</v>
      </c>
      <c r="AY441" s="244" t="s">
        <v>215</v>
      </c>
    </row>
    <row r="442" s="14" customFormat="1">
      <c r="A442" s="14"/>
      <c r="B442" s="245"/>
      <c r="C442" s="246"/>
      <c r="D442" s="236" t="s">
        <v>226</v>
      </c>
      <c r="E442" s="247" t="s">
        <v>19</v>
      </c>
      <c r="F442" s="248" t="s">
        <v>297</v>
      </c>
      <c r="G442" s="246"/>
      <c r="H442" s="249">
        <v>70.055999999999997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226</v>
      </c>
      <c r="AU442" s="255" t="s">
        <v>81</v>
      </c>
      <c r="AV442" s="14" t="s">
        <v>81</v>
      </c>
      <c r="AW442" s="14" t="s">
        <v>33</v>
      </c>
      <c r="AX442" s="14" t="s">
        <v>72</v>
      </c>
      <c r="AY442" s="255" t="s">
        <v>215</v>
      </c>
    </row>
    <row r="443" s="13" customFormat="1">
      <c r="A443" s="13"/>
      <c r="B443" s="234"/>
      <c r="C443" s="235"/>
      <c r="D443" s="236" t="s">
        <v>226</v>
      </c>
      <c r="E443" s="237" t="s">
        <v>19</v>
      </c>
      <c r="F443" s="238" t="s">
        <v>232</v>
      </c>
      <c r="G443" s="235"/>
      <c r="H443" s="237" t="s">
        <v>19</v>
      </c>
      <c r="I443" s="239"/>
      <c r="J443" s="235"/>
      <c r="K443" s="235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226</v>
      </c>
      <c r="AU443" s="244" t="s">
        <v>81</v>
      </c>
      <c r="AV443" s="13" t="s">
        <v>79</v>
      </c>
      <c r="AW443" s="13" t="s">
        <v>33</v>
      </c>
      <c r="AX443" s="13" t="s">
        <v>72</v>
      </c>
      <c r="AY443" s="244" t="s">
        <v>215</v>
      </c>
    </row>
    <row r="444" s="16" customFormat="1">
      <c r="A444" s="16"/>
      <c r="B444" s="267"/>
      <c r="C444" s="268"/>
      <c r="D444" s="236" t="s">
        <v>226</v>
      </c>
      <c r="E444" s="269" t="s">
        <v>19</v>
      </c>
      <c r="F444" s="270" t="s">
        <v>283</v>
      </c>
      <c r="G444" s="268"/>
      <c r="H444" s="271">
        <v>70.055999999999997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T444" s="277" t="s">
        <v>226</v>
      </c>
      <c r="AU444" s="277" t="s">
        <v>81</v>
      </c>
      <c r="AV444" s="16" t="s">
        <v>105</v>
      </c>
      <c r="AW444" s="16" t="s">
        <v>33</v>
      </c>
      <c r="AX444" s="16" t="s">
        <v>72</v>
      </c>
      <c r="AY444" s="277" t="s">
        <v>215</v>
      </c>
    </row>
    <row r="445" s="13" customFormat="1">
      <c r="A445" s="13"/>
      <c r="B445" s="234"/>
      <c r="C445" s="235"/>
      <c r="D445" s="236" t="s">
        <v>226</v>
      </c>
      <c r="E445" s="237" t="s">
        <v>19</v>
      </c>
      <c r="F445" s="238" t="s">
        <v>303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226</v>
      </c>
      <c r="AU445" s="244" t="s">
        <v>81</v>
      </c>
      <c r="AV445" s="13" t="s">
        <v>79</v>
      </c>
      <c r="AW445" s="13" t="s">
        <v>33</v>
      </c>
      <c r="AX445" s="13" t="s">
        <v>72</v>
      </c>
      <c r="AY445" s="244" t="s">
        <v>215</v>
      </c>
    </row>
    <row r="446" s="13" customFormat="1">
      <c r="A446" s="13"/>
      <c r="B446" s="234"/>
      <c r="C446" s="235"/>
      <c r="D446" s="236" t="s">
        <v>226</v>
      </c>
      <c r="E446" s="237" t="s">
        <v>19</v>
      </c>
      <c r="F446" s="238" t="s">
        <v>228</v>
      </c>
      <c r="G446" s="235"/>
      <c r="H446" s="237" t="s">
        <v>19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226</v>
      </c>
      <c r="AU446" s="244" t="s">
        <v>81</v>
      </c>
      <c r="AV446" s="13" t="s">
        <v>79</v>
      </c>
      <c r="AW446" s="13" t="s">
        <v>33</v>
      </c>
      <c r="AX446" s="13" t="s">
        <v>72</v>
      </c>
      <c r="AY446" s="244" t="s">
        <v>215</v>
      </c>
    </row>
    <row r="447" s="13" customFormat="1">
      <c r="A447" s="13"/>
      <c r="B447" s="234"/>
      <c r="C447" s="235"/>
      <c r="D447" s="236" t="s">
        <v>226</v>
      </c>
      <c r="E447" s="237" t="s">
        <v>19</v>
      </c>
      <c r="F447" s="238" t="s">
        <v>229</v>
      </c>
      <c r="G447" s="235"/>
      <c r="H447" s="237" t="s">
        <v>19</v>
      </c>
      <c r="I447" s="239"/>
      <c r="J447" s="235"/>
      <c r="K447" s="235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226</v>
      </c>
      <c r="AU447" s="244" t="s">
        <v>81</v>
      </c>
      <c r="AV447" s="13" t="s">
        <v>79</v>
      </c>
      <c r="AW447" s="13" t="s">
        <v>33</v>
      </c>
      <c r="AX447" s="13" t="s">
        <v>72</v>
      </c>
      <c r="AY447" s="244" t="s">
        <v>215</v>
      </c>
    </row>
    <row r="448" s="13" customFormat="1">
      <c r="A448" s="13"/>
      <c r="B448" s="234"/>
      <c r="C448" s="235"/>
      <c r="D448" s="236" t="s">
        <v>226</v>
      </c>
      <c r="E448" s="237" t="s">
        <v>19</v>
      </c>
      <c r="F448" s="238" t="s">
        <v>304</v>
      </c>
      <c r="G448" s="235"/>
      <c r="H448" s="237" t="s">
        <v>19</v>
      </c>
      <c r="I448" s="239"/>
      <c r="J448" s="235"/>
      <c r="K448" s="235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226</v>
      </c>
      <c r="AU448" s="244" t="s">
        <v>81</v>
      </c>
      <c r="AV448" s="13" t="s">
        <v>79</v>
      </c>
      <c r="AW448" s="13" t="s">
        <v>33</v>
      </c>
      <c r="AX448" s="13" t="s">
        <v>72</v>
      </c>
      <c r="AY448" s="244" t="s">
        <v>215</v>
      </c>
    </row>
    <row r="449" s="14" customFormat="1">
      <c r="A449" s="14"/>
      <c r="B449" s="245"/>
      <c r="C449" s="246"/>
      <c r="D449" s="236" t="s">
        <v>226</v>
      </c>
      <c r="E449" s="247" t="s">
        <v>19</v>
      </c>
      <c r="F449" s="248" t="s">
        <v>305</v>
      </c>
      <c r="G449" s="246"/>
      <c r="H449" s="249">
        <v>105</v>
      </c>
      <c r="I449" s="250"/>
      <c r="J449" s="246"/>
      <c r="K449" s="246"/>
      <c r="L449" s="251"/>
      <c r="M449" s="252"/>
      <c r="N449" s="253"/>
      <c r="O449" s="253"/>
      <c r="P449" s="253"/>
      <c r="Q449" s="253"/>
      <c r="R449" s="253"/>
      <c r="S449" s="253"/>
      <c r="T449" s="25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5" t="s">
        <v>226</v>
      </c>
      <c r="AU449" s="255" t="s">
        <v>81</v>
      </c>
      <c r="AV449" s="14" t="s">
        <v>81</v>
      </c>
      <c r="AW449" s="14" t="s">
        <v>33</v>
      </c>
      <c r="AX449" s="14" t="s">
        <v>72</v>
      </c>
      <c r="AY449" s="255" t="s">
        <v>215</v>
      </c>
    </row>
    <row r="450" s="13" customFormat="1">
      <c r="A450" s="13"/>
      <c r="B450" s="234"/>
      <c r="C450" s="235"/>
      <c r="D450" s="236" t="s">
        <v>226</v>
      </c>
      <c r="E450" s="237" t="s">
        <v>19</v>
      </c>
      <c r="F450" s="238" t="s">
        <v>286</v>
      </c>
      <c r="G450" s="235"/>
      <c r="H450" s="237" t="s">
        <v>19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226</v>
      </c>
      <c r="AU450" s="244" t="s">
        <v>81</v>
      </c>
      <c r="AV450" s="13" t="s">
        <v>79</v>
      </c>
      <c r="AW450" s="13" t="s">
        <v>33</v>
      </c>
      <c r="AX450" s="13" t="s">
        <v>72</v>
      </c>
      <c r="AY450" s="244" t="s">
        <v>215</v>
      </c>
    </row>
    <row r="451" s="16" customFormat="1">
      <c r="A451" s="16"/>
      <c r="B451" s="267"/>
      <c r="C451" s="268"/>
      <c r="D451" s="236" t="s">
        <v>226</v>
      </c>
      <c r="E451" s="269" t="s">
        <v>19</v>
      </c>
      <c r="F451" s="270" t="s">
        <v>283</v>
      </c>
      <c r="G451" s="268"/>
      <c r="H451" s="271">
        <v>105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T451" s="277" t="s">
        <v>226</v>
      </c>
      <c r="AU451" s="277" t="s">
        <v>81</v>
      </c>
      <c r="AV451" s="16" t="s">
        <v>105</v>
      </c>
      <c r="AW451" s="16" t="s">
        <v>33</v>
      </c>
      <c r="AX451" s="16" t="s">
        <v>72</v>
      </c>
      <c r="AY451" s="277" t="s">
        <v>215</v>
      </c>
    </row>
    <row r="452" s="15" customFormat="1">
      <c r="A452" s="15"/>
      <c r="B452" s="256"/>
      <c r="C452" s="257"/>
      <c r="D452" s="236" t="s">
        <v>226</v>
      </c>
      <c r="E452" s="258" t="s">
        <v>19</v>
      </c>
      <c r="F452" s="259" t="s">
        <v>233</v>
      </c>
      <c r="G452" s="257"/>
      <c r="H452" s="260">
        <v>222.756</v>
      </c>
      <c r="I452" s="261"/>
      <c r="J452" s="257"/>
      <c r="K452" s="257"/>
      <c r="L452" s="262"/>
      <c r="M452" s="263"/>
      <c r="N452" s="264"/>
      <c r="O452" s="264"/>
      <c r="P452" s="264"/>
      <c r="Q452" s="264"/>
      <c r="R452" s="264"/>
      <c r="S452" s="264"/>
      <c r="T452" s="26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66" t="s">
        <v>226</v>
      </c>
      <c r="AU452" s="266" t="s">
        <v>81</v>
      </c>
      <c r="AV452" s="15" t="s">
        <v>223</v>
      </c>
      <c r="AW452" s="15" t="s">
        <v>33</v>
      </c>
      <c r="AX452" s="15" t="s">
        <v>79</v>
      </c>
      <c r="AY452" s="266" t="s">
        <v>215</v>
      </c>
    </row>
    <row r="453" s="2" customFormat="1" ht="44.25" customHeight="1">
      <c r="A453" s="41"/>
      <c r="B453" s="42"/>
      <c r="C453" s="216" t="s">
        <v>328</v>
      </c>
      <c r="D453" s="216" t="s">
        <v>218</v>
      </c>
      <c r="E453" s="217" t="s">
        <v>329</v>
      </c>
      <c r="F453" s="218" t="s">
        <v>330</v>
      </c>
      <c r="G453" s="219" t="s">
        <v>331</v>
      </c>
      <c r="H453" s="220">
        <v>356.41000000000003</v>
      </c>
      <c r="I453" s="221"/>
      <c r="J453" s="222">
        <f>ROUND(I453*H453,2)</f>
        <v>0</v>
      </c>
      <c r="K453" s="218" t="s">
        <v>222</v>
      </c>
      <c r="L453" s="47"/>
      <c r="M453" s="223" t="s">
        <v>19</v>
      </c>
      <c r="N453" s="224" t="s">
        <v>43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223</v>
      </c>
      <c r="AT453" s="227" t="s">
        <v>218</v>
      </c>
      <c r="AU453" s="227" t="s">
        <v>81</v>
      </c>
      <c r="AY453" s="20" t="s">
        <v>215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223</v>
      </c>
      <c r="BM453" s="227" t="s">
        <v>332</v>
      </c>
    </row>
    <row r="454" s="2" customFormat="1">
      <c r="A454" s="41"/>
      <c r="B454" s="42"/>
      <c r="C454" s="43"/>
      <c r="D454" s="229" t="s">
        <v>224</v>
      </c>
      <c r="E454" s="43"/>
      <c r="F454" s="230" t="s">
        <v>333</v>
      </c>
      <c r="G454" s="43"/>
      <c r="H454" s="43"/>
      <c r="I454" s="231"/>
      <c r="J454" s="43"/>
      <c r="K454" s="43"/>
      <c r="L454" s="47"/>
      <c r="M454" s="232"/>
      <c r="N454" s="233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224</v>
      </c>
      <c r="AU454" s="20" t="s">
        <v>81</v>
      </c>
    </row>
    <row r="455" s="14" customFormat="1">
      <c r="A455" s="14"/>
      <c r="B455" s="245"/>
      <c r="C455" s="246"/>
      <c r="D455" s="236" t="s">
        <v>226</v>
      </c>
      <c r="E455" s="247" t="s">
        <v>19</v>
      </c>
      <c r="F455" s="248" t="s">
        <v>334</v>
      </c>
      <c r="G455" s="246"/>
      <c r="H455" s="249">
        <v>356.41000000000003</v>
      </c>
      <c r="I455" s="250"/>
      <c r="J455" s="246"/>
      <c r="K455" s="246"/>
      <c r="L455" s="251"/>
      <c r="M455" s="252"/>
      <c r="N455" s="253"/>
      <c r="O455" s="253"/>
      <c r="P455" s="253"/>
      <c r="Q455" s="253"/>
      <c r="R455" s="253"/>
      <c r="S455" s="253"/>
      <c r="T455" s="25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5" t="s">
        <v>226</v>
      </c>
      <c r="AU455" s="255" t="s">
        <v>81</v>
      </c>
      <c r="AV455" s="14" t="s">
        <v>81</v>
      </c>
      <c r="AW455" s="14" t="s">
        <v>33</v>
      </c>
      <c r="AX455" s="14" t="s">
        <v>72</v>
      </c>
      <c r="AY455" s="255" t="s">
        <v>215</v>
      </c>
    </row>
    <row r="456" s="15" customFormat="1">
      <c r="A456" s="15"/>
      <c r="B456" s="256"/>
      <c r="C456" s="257"/>
      <c r="D456" s="236" t="s">
        <v>226</v>
      </c>
      <c r="E456" s="258" t="s">
        <v>19</v>
      </c>
      <c r="F456" s="259" t="s">
        <v>233</v>
      </c>
      <c r="G456" s="257"/>
      <c r="H456" s="260">
        <v>356.41000000000003</v>
      </c>
      <c r="I456" s="261"/>
      <c r="J456" s="257"/>
      <c r="K456" s="257"/>
      <c r="L456" s="262"/>
      <c r="M456" s="263"/>
      <c r="N456" s="264"/>
      <c r="O456" s="264"/>
      <c r="P456" s="264"/>
      <c r="Q456" s="264"/>
      <c r="R456" s="264"/>
      <c r="S456" s="264"/>
      <c r="T456" s="26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T456" s="266" t="s">
        <v>226</v>
      </c>
      <c r="AU456" s="266" t="s">
        <v>81</v>
      </c>
      <c r="AV456" s="15" t="s">
        <v>223</v>
      </c>
      <c r="AW456" s="15" t="s">
        <v>33</v>
      </c>
      <c r="AX456" s="15" t="s">
        <v>79</v>
      </c>
      <c r="AY456" s="266" t="s">
        <v>215</v>
      </c>
    </row>
    <row r="457" s="12" customFormat="1" ht="22.8" customHeight="1">
      <c r="A457" s="12"/>
      <c r="B457" s="200"/>
      <c r="C457" s="201"/>
      <c r="D457" s="202" t="s">
        <v>71</v>
      </c>
      <c r="E457" s="214" t="s">
        <v>335</v>
      </c>
      <c r="F457" s="214" t="s">
        <v>336</v>
      </c>
      <c r="G457" s="201"/>
      <c r="H457" s="201"/>
      <c r="I457" s="204"/>
      <c r="J457" s="215">
        <f>BK457</f>
        <v>0</v>
      </c>
      <c r="K457" s="201"/>
      <c r="L457" s="206"/>
      <c r="M457" s="207"/>
      <c r="N457" s="208"/>
      <c r="O457" s="208"/>
      <c r="P457" s="209">
        <f>SUM(P458:P499)</f>
        <v>0</v>
      </c>
      <c r="Q457" s="208"/>
      <c r="R457" s="209">
        <f>SUM(R458:R499)</f>
        <v>0</v>
      </c>
      <c r="S457" s="208"/>
      <c r="T457" s="210">
        <f>SUM(T458:T499)</f>
        <v>0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211" t="s">
        <v>79</v>
      </c>
      <c r="AT457" s="212" t="s">
        <v>71</v>
      </c>
      <c r="AU457" s="212" t="s">
        <v>79</v>
      </c>
      <c r="AY457" s="211" t="s">
        <v>215</v>
      </c>
      <c r="BK457" s="213">
        <f>SUM(BK458:BK499)</f>
        <v>0</v>
      </c>
    </row>
    <row r="458" s="2" customFormat="1" ht="37.8" customHeight="1">
      <c r="A458" s="41"/>
      <c r="B458" s="42"/>
      <c r="C458" s="216" t="s">
        <v>337</v>
      </c>
      <c r="D458" s="216" t="s">
        <v>218</v>
      </c>
      <c r="E458" s="217" t="s">
        <v>338</v>
      </c>
      <c r="F458" s="218" t="s">
        <v>339</v>
      </c>
      <c r="G458" s="219" t="s">
        <v>331</v>
      </c>
      <c r="H458" s="220">
        <v>939.76300000000003</v>
      </c>
      <c r="I458" s="221"/>
      <c r="J458" s="222">
        <f>ROUND(I458*H458,2)</f>
        <v>0</v>
      </c>
      <c r="K458" s="218" t="s">
        <v>222</v>
      </c>
      <c r="L458" s="47"/>
      <c r="M458" s="223" t="s">
        <v>19</v>
      </c>
      <c r="N458" s="224" t="s">
        <v>43</v>
      </c>
      <c r="O458" s="87"/>
      <c r="P458" s="225">
        <f>O458*H458</f>
        <v>0</v>
      </c>
      <c r="Q458" s="225">
        <v>0</v>
      </c>
      <c r="R458" s="225">
        <f>Q458*H458</f>
        <v>0</v>
      </c>
      <c r="S458" s="225">
        <v>0</v>
      </c>
      <c r="T458" s="226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27" t="s">
        <v>223</v>
      </c>
      <c r="AT458" s="227" t="s">
        <v>218</v>
      </c>
      <c r="AU458" s="227" t="s">
        <v>81</v>
      </c>
      <c r="AY458" s="20" t="s">
        <v>215</v>
      </c>
      <c r="BE458" s="228">
        <f>IF(N458="základní",J458,0)</f>
        <v>0</v>
      </c>
      <c r="BF458" s="228">
        <f>IF(N458="snížená",J458,0)</f>
        <v>0</v>
      </c>
      <c r="BG458" s="228">
        <f>IF(N458="zákl. přenesená",J458,0)</f>
        <v>0</v>
      </c>
      <c r="BH458" s="228">
        <f>IF(N458="sníž. přenesená",J458,0)</f>
        <v>0</v>
      </c>
      <c r="BI458" s="228">
        <f>IF(N458="nulová",J458,0)</f>
        <v>0</v>
      </c>
      <c r="BJ458" s="20" t="s">
        <v>79</v>
      </c>
      <c r="BK458" s="228">
        <f>ROUND(I458*H458,2)</f>
        <v>0</v>
      </c>
      <c r="BL458" s="20" t="s">
        <v>223</v>
      </c>
      <c r="BM458" s="227" t="s">
        <v>340</v>
      </c>
    </row>
    <row r="459" s="2" customFormat="1">
      <c r="A459" s="41"/>
      <c r="B459" s="42"/>
      <c r="C459" s="43"/>
      <c r="D459" s="229" t="s">
        <v>224</v>
      </c>
      <c r="E459" s="43"/>
      <c r="F459" s="230" t="s">
        <v>341</v>
      </c>
      <c r="G459" s="43"/>
      <c r="H459" s="43"/>
      <c r="I459" s="231"/>
      <c r="J459" s="43"/>
      <c r="K459" s="43"/>
      <c r="L459" s="47"/>
      <c r="M459" s="232"/>
      <c r="N459" s="233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224</v>
      </c>
      <c r="AU459" s="20" t="s">
        <v>81</v>
      </c>
    </row>
    <row r="460" s="2" customFormat="1" ht="49.05" customHeight="1">
      <c r="A460" s="41"/>
      <c r="B460" s="42"/>
      <c r="C460" s="216" t="s">
        <v>342</v>
      </c>
      <c r="D460" s="216" t="s">
        <v>218</v>
      </c>
      <c r="E460" s="217" t="s">
        <v>343</v>
      </c>
      <c r="F460" s="218" t="s">
        <v>344</v>
      </c>
      <c r="G460" s="219" t="s">
        <v>331</v>
      </c>
      <c r="H460" s="220">
        <v>25373.600999999999</v>
      </c>
      <c r="I460" s="221"/>
      <c r="J460" s="222">
        <f>ROUND(I460*H460,2)</f>
        <v>0</v>
      </c>
      <c r="K460" s="218" t="s">
        <v>222</v>
      </c>
      <c r="L460" s="47"/>
      <c r="M460" s="223" t="s">
        <v>19</v>
      </c>
      <c r="N460" s="224" t="s">
        <v>43</v>
      </c>
      <c r="O460" s="87"/>
      <c r="P460" s="225">
        <f>O460*H460</f>
        <v>0</v>
      </c>
      <c r="Q460" s="225">
        <v>0</v>
      </c>
      <c r="R460" s="225">
        <f>Q460*H460</f>
        <v>0</v>
      </c>
      <c r="S460" s="225">
        <v>0</v>
      </c>
      <c r="T460" s="226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7" t="s">
        <v>223</v>
      </c>
      <c r="AT460" s="227" t="s">
        <v>218</v>
      </c>
      <c r="AU460" s="227" t="s">
        <v>81</v>
      </c>
      <c r="AY460" s="20" t="s">
        <v>215</v>
      </c>
      <c r="BE460" s="228">
        <f>IF(N460="základní",J460,0)</f>
        <v>0</v>
      </c>
      <c r="BF460" s="228">
        <f>IF(N460="snížená",J460,0)</f>
        <v>0</v>
      </c>
      <c r="BG460" s="228">
        <f>IF(N460="zákl. přenesená",J460,0)</f>
        <v>0</v>
      </c>
      <c r="BH460" s="228">
        <f>IF(N460="sníž. přenesená",J460,0)</f>
        <v>0</v>
      </c>
      <c r="BI460" s="228">
        <f>IF(N460="nulová",J460,0)</f>
        <v>0</v>
      </c>
      <c r="BJ460" s="20" t="s">
        <v>79</v>
      </c>
      <c r="BK460" s="228">
        <f>ROUND(I460*H460,2)</f>
        <v>0</v>
      </c>
      <c r="BL460" s="20" t="s">
        <v>223</v>
      </c>
      <c r="BM460" s="227" t="s">
        <v>345</v>
      </c>
    </row>
    <row r="461" s="2" customFormat="1">
      <c r="A461" s="41"/>
      <c r="B461" s="42"/>
      <c r="C461" s="43"/>
      <c r="D461" s="229" t="s">
        <v>224</v>
      </c>
      <c r="E461" s="43"/>
      <c r="F461" s="230" t="s">
        <v>346</v>
      </c>
      <c r="G461" s="43"/>
      <c r="H461" s="43"/>
      <c r="I461" s="231"/>
      <c r="J461" s="43"/>
      <c r="K461" s="43"/>
      <c r="L461" s="47"/>
      <c r="M461" s="232"/>
      <c r="N461" s="233"/>
      <c r="O461" s="87"/>
      <c r="P461" s="87"/>
      <c r="Q461" s="87"/>
      <c r="R461" s="87"/>
      <c r="S461" s="87"/>
      <c r="T461" s="88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224</v>
      </c>
      <c r="AU461" s="20" t="s">
        <v>81</v>
      </c>
    </row>
    <row r="462" s="14" customFormat="1">
      <c r="A462" s="14"/>
      <c r="B462" s="245"/>
      <c r="C462" s="246"/>
      <c r="D462" s="236" t="s">
        <v>226</v>
      </c>
      <c r="E462" s="247" t="s">
        <v>19</v>
      </c>
      <c r="F462" s="248" t="s">
        <v>347</v>
      </c>
      <c r="G462" s="246"/>
      <c r="H462" s="249">
        <v>25373.600999999999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226</v>
      </c>
      <c r="AU462" s="255" t="s">
        <v>81</v>
      </c>
      <c r="AV462" s="14" t="s">
        <v>81</v>
      </c>
      <c r="AW462" s="14" t="s">
        <v>33</v>
      </c>
      <c r="AX462" s="14" t="s">
        <v>72</v>
      </c>
      <c r="AY462" s="255" t="s">
        <v>215</v>
      </c>
    </row>
    <row r="463" s="15" customFormat="1">
      <c r="A463" s="15"/>
      <c r="B463" s="256"/>
      <c r="C463" s="257"/>
      <c r="D463" s="236" t="s">
        <v>226</v>
      </c>
      <c r="E463" s="258" t="s">
        <v>19</v>
      </c>
      <c r="F463" s="259" t="s">
        <v>233</v>
      </c>
      <c r="G463" s="257"/>
      <c r="H463" s="260">
        <v>25373.600999999999</v>
      </c>
      <c r="I463" s="261"/>
      <c r="J463" s="257"/>
      <c r="K463" s="257"/>
      <c r="L463" s="262"/>
      <c r="M463" s="263"/>
      <c r="N463" s="264"/>
      <c r="O463" s="264"/>
      <c r="P463" s="264"/>
      <c r="Q463" s="264"/>
      <c r="R463" s="264"/>
      <c r="S463" s="264"/>
      <c r="T463" s="26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6" t="s">
        <v>226</v>
      </c>
      <c r="AU463" s="266" t="s">
        <v>81</v>
      </c>
      <c r="AV463" s="15" t="s">
        <v>223</v>
      </c>
      <c r="AW463" s="15" t="s">
        <v>33</v>
      </c>
      <c r="AX463" s="15" t="s">
        <v>79</v>
      </c>
      <c r="AY463" s="266" t="s">
        <v>215</v>
      </c>
    </row>
    <row r="464" s="2" customFormat="1" ht="24.15" customHeight="1">
      <c r="A464" s="41"/>
      <c r="B464" s="42"/>
      <c r="C464" s="216" t="s">
        <v>306</v>
      </c>
      <c r="D464" s="216" t="s">
        <v>218</v>
      </c>
      <c r="E464" s="217" t="s">
        <v>348</v>
      </c>
      <c r="F464" s="218" t="s">
        <v>349</v>
      </c>
      <c r="G464" s="219" t="s">
        <v>331</v>
      </c>
      <c r="H464" s="220">
        <v>939.76300000000003</v>
      </c>
      <c r="I464" s="221"/>
      <c r="J464" s="222">
        <f>ROUND(I464*H464,2)</f>
        <v>0</v>
      </c>
      <c r="K464" s="218" t="s">
        <v>222</v>
      </c>
      <c r="L464" s="47"/>
      <c r="M464" s="223" t="s">
        <v>19</v>
      </c>
      <c r="N464" s="224" t="s">
        <v>43</v>
      </c>
      <c r="O464" s="87"/>
      <c r="P464" s="225">
        <f>O464*H464</f>
        <v>0</v>
      </c>
      <c r="Q464" s="225">
        <v>0</v>
      </c>
      <c r="R464" s="225">
        <f>Q464*H464</f>
        <v>0</v>
      </c>
      <c r="S464" s="225">
        <v>0</v>
      </c>
      <c r="T464" s="226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7" t="s">
        <v>223</v>
      </c>
      <c r="AT464" s="227" t="s">
        <v>218</v>
      </c>
      <c r="AU464" s="227" t="s">
        <v>81</v>
      </c>
      <c r="AY464" s="20" t="s">
        <v>215</v>
      </c>
      <c r="BE464" s="228">
        <f>IF(N464="základní",J464,0)</f>
        <v>0</v>
      </c>
      <c r="BF464" s="228">
        <f>IF(N464="snížená",J464,0)</f>
        <v>0</v>
      </c>
      <c r="BG464" s="228">
        <f>IF(N464="zákl. přenesená",J464,0)</f>
        <v>0</v>
      </c>
      <c r="BH464" s="228">
        <f>IF(N464="sníž. přenesená",J464,0)</f>
        <v>0</v>
      </c>
      <c r="BI464" s="228">
        <f>IF(N464="nulová",J464,0)</f>
        <v>0</v>
      </c>
      <c r="BJ464" s="20" t="s">
        <v>79</v>
      </c>
      <c r="BK464" s="228">
        <f>ROUND(I464*H464,2)</f>
        <v>0</v>
      </c>
      <c r="BL464" s="20" t="s">
        <v>223</v>
      </c>
      <c r="BM464" s="227" t="s">
        <v>350</v>
      </c>
    </row>
    <row r="465" s="2" customFormat="1">
      <c r="A465" s="41"/>
      <c r="B465" s="42"/>
      <c r="C465" s="43"/>
      <c r="D465" s="229" t="s">
        <v>224</v>
      </c>
      <c r="E465" s="43"/>
      <c r="F465" s="230" t="s">
        <v>351</v>
      </c>
      <c r="G465" s="43"/>
      <c r="H465" s="43"/>
      <c r="I465" s="231"/>
      <c r="J465" s="43"/>
      <c r="K465" s="43"/>
      <c r="L465" s="47"/>
      <c r="M465" s="232"/>
      <c r="N465" s="233"/>
      <c r="O465" s="87"/>
      <c r="P465" s="87"/>
      <c r="Q465" s="87"/>
      <c r="R465" s="87"/>
      <c r="S465" s="87"/>
      <c r="T465" s="88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20" t="s">
        <v>224</v>
      </c>
      <c r="AU465" s="20" t="s">
        <v>81</v>
      </c>
    </row>
    <row r="466" s="2" customFormat="1" ht="44.25" customHeight="1">
      <c r="A466" s="41"/>
      <c r="B466" s="42"/>
      <c r="C466" s="216" t="s">
        <v>322</v>
      </c>
      <c r="D466" s="216" t="s">
        <v>218</v>
      </c>
      <c r="E466" s="217" t="s">
        <v>352</v>
      </c>
      <c r="F466" s="218" t="s">
        <v>353</v>
      </c>
      <c r="G466" s="219" t="s">
        <v>331</v>
      </c>
      <c r="H466" s="220">
        <v>126.52800000000001</v>
      </c>
      <c r="I466" s="221"/>
      <c r="J466" s="222">
        <f>ROUND(I466*H466,2)</f>
        <v>0</v>
      </c>
      <c r="K466" s="218" t="s">
        <v>222</v>
      </c>
      <c r="L466" s="47"/>
      <c r="M466" s="223" t="s">
        <v>19</v>
      </c>
      <c r="N466" s="224" t="s">
        <v>43</v>
      </c>
      <c r="O466" s="87"/>
      <c r="P466" s="225">
        <f>O466*H466</f>
        <v>0</v>
      </c>
      <c r="Q466" s="225">
        <v>0</v>
      </c>
      <c r="R466" s="225">
        <f>Q466*H466</f>
        <v>0</v>
      </c>
      <c r="S466" s="225">
        <v>0</v>
      </c>
      <c r="T466" s="226">
        <f>S466*H466</f>
        <v>0</v>
      </c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R466" s="227" t="s">
        <v>223</v>
      </c>
      <c r="AT466" s="227" t="s">
        <v>218</v>
      </c>
      <c r="AU466" s="227" t="s">
        <v>81</v>
      </c>
      <c r="AY466" s="20" t="s">
        <v>215</v>
      </c>
      <c r="BE466" s="228">
        <f>IF(N466="základní",J466,0)</f>
        <v>0</v>
      </c>
      <c r="BF466" s="228">
        <f>IF(N466="snížená",J466,0)</f>
        <v>0</v>
      </c>
      <c r="BG466" s="228">
        <f>IF(N466="zákl. přenesená",J466,0)</f>
        <v>0</v>
      </c>
      <c r="BH466" s="228">
        <f>IF(N466="sníž. přenesená",J466,0)</f>
        <v>0</v>
      </c>
      <c r="BI466" s="228">
        <f>IF(N466="nulová",J466,0)</f>
        <v>0</v>
      </c>
      <c r="BJ466" s="20" t="s">
        <v>79</v>
      </c>
      <c r="BK466" s="228">
        <f>ROUND(I466*H466,2)</f>
        <v>0</v>
      </c>
      <c r="BL466" s="20" t="s">
        <v>223</v>
      </c>
      <c r="BM466" s="227" t="s">
        <v>354</v>
      </c>
    </row>
    <row r="467" s="2" customFormat="1">
      <c r="A467" s="41"/>
      <c r="B467" s="42"/>
      <c r="C467" s="43"/>
      <c r="D467" s="229" t="s">
        <v>224</v>
      </c>
      <c r="E467" s="43"/>
      <c r="F467" s="230" t="s">
        <v>355</v>
      </c>
      <c r="G467" s="43"/>
      <c r="H467" s="43"/>
      <c r="I467" s="231"/>
      <c r="J467" s="43"/>
      <c r="K467" s="43"/>
      <c r="L467" s="47"/>
      <c r="M467" s="232"/>
      <c r="N467" s="233"/>
      <c r="O467" s="87"/>
      <c r="P467" s="87"/>
      <c r="Q467" s="87"/>
      <c r="R467" s="87"/>
      <c r="S467" s="87"/>
      <c r="T467" s="88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224</v>
      </c>
      <c r="AU467" s="20" t="s">
        <v>81</v>
      </c>
    </row>
    <row r="468" s="13" customFormat="1">
      <c r="A468" s="13"/>
      <c r="B468" s="234"/>
      <c r="C468" s="235"/>
      <c r="D468" s="236" t="s">
        <v>226</v>
      </c>
      <c r="E468" s="237" t="s">
        <v>19</v>
      </c>
      <c r="F468" s="238" t="s">
        <v>356</v>
      </c>
      <c r="G468" s="235"/>
      <c r="H468" s="237" t="s">
        <v>19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226</v>
      </c>
      <c r="AU468" s="244" t="s">
        <v>81</v>
      </c>
      <c r="AV468" s="13" t="s">
        <v>79</v>
      </c>
      <c r="AW468" s="13" t="s">
        <v>33</v>
      </c>
      <c r="AX468" s="13" t="s">
        <v>72</v>
      </c>
      <c r="AY468" s="244" t="s">
        <v>215</v>
      </c>
    </row>
    <row r="469" s="14" customFormat="1">
      <c r="A469" s="14"/>
      <c r="B469" s="245"/>
      <c r="C469" s="246"/>
      <c r="D469" s="236" t="s">
        <v>226</v>
      </c>
      <c r="E469" s="247" t="s">
        <v>19</v>
      </c>
      <c r="F469" s="248" t="s">
        <v>357</v>
      </c>
      <c r="G469" s="246"/>
      <c r="H469" s="249">
        <v>66.912000000000006</v>
      </c>
      <c r="I469" s="250"/>
      <c r="J469" s="246"/>
      <c r="K469" s="246"/>
      <c r="L469" s="251"/>
      <c r="M469" s="252"/>
      <c r="N469" s="253"/>
      <c r="O469" s="253"/>
      <c r="P469" s="253"/>
      <c r="Q469" s="253"/>
      <c r="R469" s="253"/>
      <c r="S469" s="253"/>
      <c r="T469" s="25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5" t="s">
        <v>226</v>
      </c>
      <c r="AU469" s="255" t="s">
        <v>81</v>
      </c>
      <c r="AV469" s="14" t="s">
        <v>81</v>
      </c>
      <c r="AW469" s="14" t="s">
        <v>33</v>
      </c>
      <c r="AX469" s="14" t="s">
        <v>72</v>
      </c>
      <c r="AY469" s="255" t="s">
        <v>215</v>
      </c>
    </row>
    <row r="470" s="13" customFormat="1">
      <c r="A470" s="13"/>
      <c r="B470" s="234"/>
      <c r="C470" s="235"/>
      <c r="D470" s="236" t="s">
        <v>226</v>
      </c>
      <c r="E470" s="237" t="s">
        <v>19</v>
      </c>
      <c r="F470" s="238" t="s">
        <v>358</v>
      </c>
      <c r="G470" s="235"/>
      <c r="H470" s="237" t="s">
        <v>19</v>
      </c>
      <c r="I470" s="239"/>
      <c r="J470" s="235"/>
      <c r="K470" s="235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226</v>
      </c>
      <c r="AU470" s="244" t="s">
        <v>81</v>
      </c>
      <c r="AV470" s="13" t="s">
        <v>79</v>
      </c>
      <c r="AW470" s="13" t="s">
        <v>33</v>
      </c>
      <c r="AX470" s="13" t="s">
        <v>72</v>
      </c>
      <c r="AY470" s="244" t="s">
        <v>215</v>
      </c>
    </row>
    <row r="471" s="14" customFormat="1">
      <c r="A471" s="14"/>
      <c r="B471" s="245"/>
      <c r="C471" s="246"/>
      <c r="D471" s="236" t="s">
        <v>226</v>
      </c>
      <c r="E471" s="247" t="s">
        <v>19</v>
      </c>
      <c r="F471" s="248" t="s">
        <v>359</v>
      </c>
      <c r="G471" s="246"/>
      <c r="H471" s="249">
        <v>59.616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226</v>
      </c>
      <c r="AU471" s="255" t="s">
        <v>81</v>
      </c>
      <c r="AV471" s="14" t="s">
        <v>81</v>
      </c>
      <c r="AW471" s="14" t="s">
        <v>33</v>
      </c>
      <c r="AX471" s="14" t="s">
        <v>72</v>
      </c>
      <c r="AY471" s="255" t="s">
        <v>215</v>
      </c>
    </row>
    <row r="472" s="15" customFormat="1">
      <c r="A472" s="15"/>
      <c r="B472" s="256"/>
      <c r="C472" s="257"/>
      <c r="D472" s="236" t="s">
        <v>226</v>
      </c>
      <c r="E472" s="258" t="s">
        <v>19</v>
      </c>
      <c r="F472" s="259" t="s">
        <v>233</v>
      </c>
      <c r="G472" s="257"/>
      <c r="H472" s="260">
        <v>126.52800000000001</v>
      </c>
      <c r="I472" s="261"/>
      <c r="J472" s="257"/>
      <c r="K472" s="257"/>
      <c r="L472" s="262"/>
      <c r="M472" s="263"/>
      <c r="N472" s="264"/>
      <c r="O472" s="264"/>
      <c r="P472" s="264"/>
      <c r="Q472" s="264"/>
      <c r="R472" s="264"/>
      <c r="S472" s="264"/>
      <c r="T472" s="26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6" t="s">
        <v>226</v>
      </c>
      <c r="AU472" s="266" t="s">
        <v>81</v>
      </c>
      <c r="AV472" s="15" t="s">
        <v>223</v>
      </c>
      <c r="AW472" s="15" t="s">
        <v>33</v>
      </c>
      <c r="AX472" s="15" t="s">
        <v>79</v>
      </c>
      <c r="AY472" s="266" t="s">
        <v>215</v>
      </c>
    </row>
    <row r="473" s="2" customFormat="1" ht="44.25" customHeight="1">
      <c r="A473" s="41"/>
      <c r="B473" s="42"/>
      <c r="C473" s="216" t="s">
        <v>360</v>
      </c>
      <c r="D473" s="216" t="s">
        <v>218</v>
      </c>
      <c r="E473" s="217" t="s">
        <v>361</v>
      </c>
      <c r="F473" s="218" t="s">
        <v>362</v>
      </c>
      <c r="G473" s="219" t="s">
        <v>331</v>
      </c>
      <c r="H473" s="220">
        <v>160.90799999999999</v>
      </c>
      <c r="I473" s="221"/>
      <c r="J473" s="222">
        <f>ROUND(I473*H473,2)</f>
        <v>0</v>
      </c>
      <c r="K473" s="218" t="s">
        <v>222</v>
      </c>
      <c r="L473" s="47"/>
      <c r="M473" s="223" t="s">
        <v>19</v>
      </c>
      <c r="N473" s="224" t="s">
        <v>43</v>
      </c>
      <c r="O473" s="87"/>
      <c r="P473" s="225">
        <f>O473*H473</f>
        <v>0</v>
      </c>
      <c r="Q473" s="225">
        <v>0</v>
      </c>
      <c r="R473" s="225">
        <f>Q473*H473</f>
        <v>0</v>
      </c>
      <c r="S473" s="225">
        <v>0</v>
      </c>
      <c r="T473" s="226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227" t="s">
        <v>223</v>
      </c>
      <c r="AT473" s="227" t="s">
        <v>218</v>
      </c>
      <c r="AU473" s="227" t="s">
        <v>81</v>
      </c>
      <c r="AY473" s="20" t="s">
        <v>215</v>
      </c>
      <c r="BE473" s="228">
        <f>IF(N473="základní",J473,0)</f>
        <v>0</v>
      </c>
      <c r="BF473" s="228">
        <f>IF(N473="snížená",J473,0)</f>
        <v>0</v>
      </c>
      <c r="BG473" s="228">
        <f>IF(N473="zákl. přenesená",J473,0)</f>
        <v>0</v>
      </c>
      <c r="BH473" s="228">
        <f>IF(N473="sníž. přenesená",J473,0)</f>
        <v>0</v>
      </c>
      <c r="BI473" s="228">
        <f>IF(N473="nulová",J473,0)</f>
        <v>0</v>
      </c>
      <c r="BJ473" s="20" t="s">
        <v>79</v>
      </c>
      <c r="BK473" s="228">
        <f>ROUND(I473*H473,2)</f>
        <v>0</v>
      </c>
      <c r="BL473" s="20" t="s">
        <v>223</v>
      </c>
      <c r="BM473" s="227" t="s">
        <v>363</v>
      </c>
    </row>
    <row r="474" s="2" customFormat="1">
      <c r="A474" s="41"/>
      <c r="B474" s="42"/>
      <c r="C474" s="43"/>
      <c r="D474" s="229" t="s">
        <v>224</v>
      </c>
      <c r="E474" s="43"/>
      <c r="F474" s="230" t="s">
        <v>364</v>
      </c>
      <c r="G474" s="43"/>
      <c r="H474" s="43"/>
      <c r="I474" s="231"/>
      <c r="J474" s="43"/>
      <c r="K474" s="43"/>
      <c r="L474" s="47"/>
      <c r="M474" s="232"/>
      <c r="N474" s="233"/>
      <c r="O474" s="87"/>
      <c r="P474" s="87"/>
      <c r="Q474" s="87"/>
      <c r="R474" s="87"/>
      <c r="S474" s="87"/>
      <c r="T474" s="88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0" t="s">
        <v>224</v>
      </c>
      <c r="AU474" s="20" t="s">
        <v>81</v>
      </c>
    </row>
    <row r="475" s="13" customFormat="1">
      <c r="A475" s="13"/>
      <c r="B475" s="234"/>
      <c r="C475" s="235"/>
      <c r="D475" s="236" t="s">
        <v>226</v>
      </c>
      <c r="E475" s="237" t="s">
        <v>19</v>
      </c>
      <c r="F475" s="238" t="s">
        <v>365</v>
      </c>
      <c r="G475" s="235"/>
      <c r="H475" s="237" t="s">
        <v>19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226</v>
      </c>
      <c r="AU475" s="244" t="s">
        <v>81</v>
      </c>
      <c r="AV475" s="13" t="s">
        <v>79</v>
      </c>
      <c r="AW475" s="13" t="s">
        <v>33</v>
      </c>
      <c r="AX475" s="13" t="s">
        <v>72</v>
      </c>
      <c r="AY475" s="244" t="s">
        <v>215</v>
      </c>
    </row>
    <row r="476" s="13" customFormat="1">
      <c r="A476" s="13"/>
      <c r="B476" s="234"/>
      <c r="C476" s="235"/>
      <c r="D476" s="236" t="s">
        <v>226</v>
      </c>
      <c r="E476" s="237" t="s">
        <v>19</v>
      </c>
      <c r="F476" s="238" t="s">
        <v>366</v>
      </c>
      <c r="G476" s="235"/>
      <c r="H476" s="237" t="s">
        <v>19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226</v>
      </c>
      <c r="AU476" s="244" t="s">
        <v>81</v>
      </c>
      <c r="AV476" s="13" t="s">
        <v>79</v>
      </c>
      <c r="AW476" s="13" t="s">
        <v>33</v>
      </c>
      <c r="AX476" s="13" t="s">
        <v>72</v>
      </c>
      <c r="AY476" s="244" t="s">
        <v>215</v>
      </c>
    </row>
    <row r="477" s="14" customFormat="1">
      <c r="A477" s="14"/>
      <c r="B477" s="245"/>
      <c r="C477" s="246"/>
      <c r="D477" s="236" t="s">
        <v>226</v>
      </c>
      <c r="E477" s="247" t="s">
        <v>19</v>
      </c>
      <c r="F477" s="248" t="s">
        <v>367</v>
      </c>
      <c r="G477" s="246"/>
      <c r="H477" s="249">
        <v>160.90799999999999</v>
      </c>
      <c r="I477" s="250"/>
      <c r="J477" s="246"/>
      <c r="K477" s="246"/>
      <c r="L477" s="251"/>
      <c r="M477" s="252"/>
      <c r="N477" s="253"/>
      <c r="O477" s="253"/>
      <c r="P477" s="253"/>
      <c r="Q477" s="253"/>
      <c r="R477" s="253"/>
      <c r="S477" s="253"/>
      <c r="T477" s="25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5" t="s">
        <v>226</v>
      </c>
      <c r="AU477" s="255" t="s">
        <v>81</v>
      </c>
      <c r="AV477" s="14" t="s">
        <v>81</v>
      </c>
      <c r="AW477" s="14" t="s">
        <v>33</v>
      </c>
      <c r="AX477" s="14" t="s">
        <v>72</v>
      </c>
      <c r="AY477" s="255" t="s">
        <v>215</v>
      </c>
    </row>
    <row r="478" s="15" customFormat="1">
      <c r="A478" s="15"/>
      <c r="B478" s="256"/>
      <c r="C478" s="257"/>
      <c r="D478" s="236" t="s">
        <v>226</v>
      </c>
      <c r="E478" s="258" t="s">
        <v>19</v>
      </c>
      <c r="F478" s="259" t="s">
        <v>233</v>
      </c>
      <c r="G478" s="257"/>
      <c r="H478" s="260">
        <v>160.90799999999999</v>
      </c>
      <c r="I478" s="261"/>
      <c r="J478" s="257"/>
      <c r="K478" s="257"/>
      <c r="L478" s="262"/>
      <c r="M478" s="263"/>
      <c r="N478" s="264"/>
      <c r="O478" s="264"/>
      <c r="P478" s="264"/>
      <c r="Q478" s="264"/>
      <c r="R478" s="264"/>
      <c r="S478" s="264"/>
      <c r="T478" s="26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66" t="s">
        <v>226</v>
      </c>
      <c r="AU478" s="266" t="s">
        <v>81</v>
      </c>
      <c r="AV478" s="15" t="s">
        <v>223</v>
      </c>
      <c r="AW478" s="15" t="s">
        <v>33</v>
      </c>
      <c r="AX478" s="15" t="s">
        <v>79</v>
      </c>
      <c r="AY478" s="266" t="s">
        <v>215</v>
      </c>
    </row>
    <row r="479" s="2" customFormat="1" ht="44.25" customHeight="1">
      <c r="A479" s="41"/>
      <c r="B479" s="42"/>
      <c r="C479" s="216" t="s">
        <v>368</v>
      </c>
      <c r="D479" s="216" t="s">
        <v>218</v>
      </c>
      <c r="E479" s="217" t="s">
        <v>369</v>
      </c>
      <c r="F479" s="218" t="s">
        <v>330</v>
      </c>
      <c r="G479" s="219" t="s">
        <v>331</v>
      </c>
      <c r="H479" s="220">
        <v>107.12900000000001</v>
      </c>
      <c r="I479" s="221"/>
      <c r="J479" s="222">
        <f>ROUND(I479*H479,2)</f>
        <v>0</v>
      </c>
      <c r="K479" s="218" t="s">
        <v>222</v>
      </c>
      <c r="L479" s="47"/>
      <c r="M479" s="223" t="s">
        <v>19</v>
      </c>
      <c r="N479" s="224" t="s">
        <v>43</v>
      </c>
      <c r="O479" s="87"/>
      <c r="P479" s="225">
        <f>O479*H479</f>
        <v>0</v>
      </c>
      <c r="Q479" s="225">
        <v>0</v>
      </c>
      <c r="R479" s="225">
        <f>Q479*H479</f>
        <v>0</v>
      </c>
      <c r="S479" s="225">
        <v>0</v>
      </c>
      <c r="T479" s="226">
        <f>S479*H479</f>
        <v>0</v>
      </c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R479" s="227" t="s">
        <v>223</v>
      </c>
      <c r="AT479" s="227" t="s">
        <v>218</v>
      </c>
      <c r="AU479" s="227" t="s">
        <v>81</v>
      </c>
      <c r="AY479" s="20" t="s">
        <v>215</v>
      </c>
      <c r="BE479" s="228">
        <f>IF(N479="základní",J479,0)</f>
        <v>0</v>
      </c>
      <c r="BF479" s="228">
        <f>IF(N479="snížená",J479,0)</f>
        <v>0</v>
      </c>
      <c r="BG479" s="228">
        <f>IF(N479="zákl. přenesená",J479,0)</f>
        <v>0</v>
      </c>
      <c r="BH479" s="228">
        <f>IF(N479="sníž. přenesená",J479,0)</f>
        <v>0</v>
      </c>
      <c r="BI479" s="228">
        <f>IF(N479="nulová",J479,0)</f>
        <v>0</v>
      </c>
      <c r="BJ479" s="20" t="s">
        <v>79</v>
      </c>
      <c r="BK479" s="228">
        <f>ROUND(I479*H479,2)</f>
        <v>0</v>
      </c>
      <c r="BL479" s="20" t="s">
        <v>223</v>
      </c>
      <c r="BM479" s="227" t="s">
        <v>370</v>
      </c>
    </row>
    <row r="480" s="2" customFormat="1">
      <c r="A480" s="41"/>
      <c r="B480" s="42"/>
      <c r="C480" s="43"/>
      <c r="D480" s="229" t="s">
        <v>224</v>
      </c>
      <c r="E480" s="43"/>
      <c r="F480" s="230" t="s">
        <v>371</v>
      </c>
      <c r="G480" s="43"/>
      <c r="H480" s="43"/>
      <c r="I480" s="231"/>
      <c r="J480" s="43"/>
      <c r="K480" s="43"/>
      <c r="L480" s="47"/>
      <c r="M480" s="232"/>
      <c r="N480" s="233"/>
      <c r="O480" s="87"/>
      <c r="P480" s="87"/>
      <c r="Q480" s="87"/>
      <c r="R480" s="87"/>
      <c r="S480" s="87"/>
      <c r="T480" s="88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T480" s="20" t="s">
        <v>224</v>
      </c>
      <c r="AU480" s="20" t="s">
        <v>81</v>
      </c>
    </row>
    <row r="481" s="13" customFormat="1">
      <c r="A481" s="13"/>
      <c r="B481" s="234"/>
      <c r="C481" s="235"/>
      <c r="D481" s="236" t="s">
        <v>226</v>
      </c>
      <c r="E481" s="237" t="s">
        <v>19</v>
      </c>
      <c r="F481" s="238" t="s">
        <v>372</v>
      </c>
      <c r="G481" s="235"/>
      <c r="H481" s="237" t="s">
        <v>19</v>
      </c>
      <c r="I481" s="239"/>
      <c r="J481" s="235"/>
      <c r="K481" s="235"/>
      <c r="L481" s="240"/>
      <c r="M481" s="241"/>
      <c r="N481" s="242"/>
      <c r="O481" s="242"/>
      <c r="P481" s="242"/>
      <c r="Q481" s="242"/>
      <c r="R481" s="242"/>
      <c r="S481" s="242"/>
      <c r="T481" s="24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4" t="s">
        <v>226</v>
      </c>
      <c r="AU481" s="244" t="s">
        <v>81</v>
      </c>
      <c r="AV481" s="13" t="s">
        <v>79</v>
      </c>
      <c r="AW481" s="13" t="s">
        <v>33</v>
      </c>
      <c r="AX481" s="13" t="s">
        <v>72</v>
      </c>
      <c r="AY481" s="244" t="s">
        <v>215</v>
      </c>
    </row>
    <row r="482" s="14" customFormat="1">
      <c r="A482" s="14"/>
      <c r="B482" s="245"/>
      <c r="C482" s="246"/>
      <c r="D482" s="236" t="s">
        <v>226</v>
      </c>
      <c r="E482" s="247" t="s">
        <v>19</v>
      </c>
      <c r="F482" s="248" t="s">
        <v>373</v>
      </c>
      <c r="G482" s="246"/>
      <c r="H482" s="249">
        <v>13.191000000000001</v>
      </c>
      <c r="I482" s="250"/>
      <c r="J482" s="246"/>
      <c r="K482" s="246"/>
      <c r="L482" s="251"/>
      <c r="M482" s="252"/>
      <c r="N482" s="253"/>
      <c r="O482" s="253"/>
      <c r="P482" s="253"/>
      <c r="Q482" s="253"/>
      <c r="R482" s="253"/>
      <c r="S482" s="253"/>
      <c r="T482" s="25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5" t="s">
        <v>226</v>
      </c>
      <c r="AU482" s="255" t="s">
        <v>81</v>
      </c>
      <c r="AV482" s="14" t="s">
        <v>81</v>
      </c>
      <c r="AW482" s="14" t="s">
        <v>33</v>
      </c>
      <c r="AX482" s="14" t="s">
        <v>72</v>
      </c>
      <c r="AY482" s="255" t="s">
        <v>215</v>
      </c>
    </row>
    <row r="483" s="13" customFormat="1">
      <c r="A483" s="13"/>
      <c r="B483" s="234"/>
      <c r="C483" s="235"/>
      <c r="D483" s="236" t="s">
        <v>226</v>
      </c>
      <c r="E483" s="237" t="s">
        <v>19</v>
      </c>
      <c r="F483" s="238" t="s">
        <v>374</v>
      </c>
      <c r="G483" s="235"/>
      <c r="H483" s="237" t="s">
        <v>19</v>
      </c>
      <c r="I483" s="239"/>
      <c r="J483" s="235"/>
      <c r="K483" s="235"/>
      <c r="L483" s="240"/>
      <c r="M483" s="241"/>
      <c r="N483" s="242"/>
      <c r="O483" s="242"/>
      <c r="P483" s="242"/>
      <c r="Q483" s="242"/>
      <c r="R483" s="242"/>
      <c r="S483" s="242"/>
      <c r="T483" s="24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4" t="s">
        <v>226</v>
      </c>
      <c r="AU483" s="244" t="s">
        <v>81</v>
      </c>
      <c r="AV483" s="13" t="s">
        <v>79</v>
      </c>
      <c r="AW483" s="13" t="s">
        <v>33</v>
      </c>
      <c r="AX483" s="13" t="s">
        <v>72</v>
      </c>
      <c r="AY483" s="244" t="s">
        <v>215</v>
      </c>
    </row>
    <row r="484" s="14" customFormat="1">
      <c r="A484" s="14"/>
      <c r="B484" s="245"/>
      <c r="C484" s="246"/>
      <c r="D484" s="236" t="s">
        <v>226</v>
      </c>
      <c r="E484" s="247" t="s">
        <v>19</v>
      </c>
      <c r="F484" s="248" t="s">
        <v>375</v>
      </c>
      <c r="G484" s="246"/>
      <c r="H484" s="249">
        <v>93.938000000000002</v>
      </c>
      <c r="I484" s="250"/>
      <c r="J484" s="246"/>
      <c r="K484" s="246"/>
      <c r="L484" s="251"/>
      <c r="M484" s="252"/>
      <c r="N484" s="253"/>
      <c r="O484" s="253"/>
      <c r="P484" s="253"/>
      <c r="Q484" s="253"/>
      <c r="R484" s="253"/>
      <c r="S484" s="253"/>
      <c r="T484" s="25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5" t="s">
        <v>226</v>
      </c>
      <c r="AU484" s="255" t="s">
        <v>81</v>
      </c>
      <c r="AV484" s="14" t="s">
        <v>81</v>
      </c>
      <c r="AW484" s="14" t="s">
        <v>33</v>
      </c>
      <c r="AX484" s="14" t="s">
        <v>72</v>
      </c>
      <c r="AY484" s="255" t="s">
        <v>215</v>
      </c>
    </row>
    <row r="485" s="15" customFormat="1">
      <c r="A485" s="15"/>
      <c r="B485" s="256"/>
      <c r="C485" s="257"/>
      <c r="D485" s="236" t="s">
        <v>226</v>
      </c>
      <c r="E485" s="258" t="s">
        <v>19</v>
      </c>
      <c r="F485" s="259" t="s">
        <v>233</v>
      </c>
      <c r="G485" s="257"/>
      <c r="H485" s="260">
        <v>107.12900000000001</v>
      </c>
      <c r="I485" s="261"/>
      <c r="J485" s="257"/>
      <c r="K485" s="257"/>
      <c r="L485" s="262"/>
      <c r="M485" s="263"/>
      <c r="N485" s="264"/>
      <c r="O485" s="264"/>
      <c r="P485" s="264"/>
      <c r="Q485" s="264"/>
      <c r="R485" s="264"/>
      <c r="S485" s="264"/>
      <c r="T485" s="26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66" t="s">
        <v>226</v>
      </c>
      <c r="AU485" s="266" t="s">
        <v>81</v>
      </c>
      <c r="AV485" s="15" t="s">
        <v>223</v>
      </c>
      <c r="AW485" s="15" t="s">
        <v>33</v>
      </c>
      <c r="AX485" s="15" t="s">
        <v>79</v>
      </c>
      <c r="AY485" s="266" t="s">
        <v>215</v>
      </c>
    </row>
    <row r="486" s="2" customFormat="1" ht="44.25" customHeight="1">
      <c r="A486" s="41"/>
      <c r="B486" s="42"/>
      <c r="C486" s="216" t="s">
        <v>376</v>
      </c>
      <c r="D486" s="216" t="s">
        <v>218</v>
      </c>
      <c r="E486" s="217" t="s">
        <v>377</v>
      </c>
      <c r="F486" s="218" t="s">
        <v>378</v>
      </c>
      <c r="G486" s="219" t="s">
        <v>331</v>
      </c>
      <c r="H486" s="220">
        <v>295.233</v>
      </c>
      <c r="I486" s="221"/>
      <c r="J486" s="222">
        <f>ROUND(I486*H486,2)</f>
        <v>0</v>
      </c>
      <c r="K486" s="218" t="s">
        <v>222</v>
      </c>
      <c r="L486" s="47"/>
      <c r="M486" s="223" t="s">
        <v>19</v>
      </c>
      <c r="N486" s="224" t="s">
        <v>43</v>
      </c>
      <c r="O486" s="87"/>
      <c r="P486" s="225">
        <f>O486*H486</f>
        <v>0</v>
      </c>
      <c r="Q486" s="225">
        <v>0</v>
      </c>
      <c r="R486" s="225">
        <f>Q486*H486</f>
        <v>0</v>
      </c>
      <c r="S486" s="225">
        <v>0</v>
      </c>
      <c r="T486" s="226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227" t="s">
        <v>223</v>
      </c>
      <c r="AT486" s="227" t="s">
        <v>218</v>
      </c>
      <c r="AU486" s="227" t="s">
        <v>81</v>
      </c>
      <c r="AY486" s="20" t="s">
        <v>215</v>
      </c>
      <c r="BE486" s="228">
        <f>IF(N486="základní",J486,0)</f>
        <v>0</v>
      </c>
      <c r="BF486" s="228">
        <f>IF(N486="snížená",J486,0)</f>
        <v>0</v>
      </c>
      <c r="BG486" s="228">
        <f>IF(N486="zákl. přenesená",J486,0)</f>
        <v>0</v>
      </c>
      <c r="BH486" s="228">
        <f>IF(N486="sníž. přenesená",J486,0)</f>
        <v>0</v>
      </c>
      <c r="BI486" s="228">
        <f>IF(N486="nulová",J486,0)</f>
        <v>0</v>
      </c>
      <c r="BJ486" s="20" t="s">
        <v>79</v>
      </c>
      <c r="BK486" s="228">
        <f>ROUND(I486*H486,2)</f>
        <v>0</v>
      </c>
      <c r="BL486" s="20" t="s">
        <v>223</v>
      </c>
      <c r="BM486" s="227" t="s">
        <v>379</v>
      </c>
    </row>
    <row r="487" s="2" customFormat="1">
      <c r="A487" s="41"/>
      <c r="B487" s="42"/>
      <c r="C487" s="43"/>
      <c r="D487" s="229" t="s">
        <v>224</v>
      </c>
      <c r="E487" s="43"/>
      <c r="F487" s="230" t="s">
        <v>380</v>
      </c>
      <c r="G487" s="43"/>
      <c r="H487" s="43"/>
      <c r="I487" s="231"/>
      <c r="J487" s="43"/>
      <c r="K487" s="43"/>
      <c r="L487" s="47"/>
      <c r="M487" s="232"/>
      <c r="N487" s="233"/>
      <c r="O487" s="87"/>
      <c r="P487" s="87"/>
      <c r="Q487" s="87"/>
      <c r="R487" s="87"/>
      <c r="S487" s="87"/>
      <c r="T487" s="88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20" t="s">
        <v>224</v>
      </c>
      <c r="AU487" s="20" t="s">
        <v>81</v>
      </c>
    </row>
    <row r="488" s="13" customFormat="1">
      <c r="A488" s="13"/>
      <c r="B488" s="234"/>
      <c r="C488" s="235"/>
      <c r="D488" s="236" t="s">
        <v>226</v>
      </c>
      <c r="E488" s="237" t="s">
        <v>19</v>
      </c>
      <c r="F488" s="238" t="s">
        <v>356</v>
      </c>
      <c r="G488" s="235"/>
      <c r="H488" s="237" t="s">
        <v>19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226</v>
      </c>
      <c r="AU488" s="244" t="s">
        <v>81</v>
      </c>
      <c r="AV488" s="13" t="s">
        <v>79</v>
      </c>
      <c r="AW488" s="13" t="s">
        <v>33</v>
      </c>
      <c r="AX488" s="13" t="s">
        <v>72</v>
      </c>
      <c r="AY488" s="244" t="s">
        <v>215</v>
      </c>
    </row>
    <row r="489" s="14" customFormat="1">
      <c r="A489" s="14"/>
      <c r="B489" s="245"/>
      <c r="C489" s="246"/>
      <c r="D489" s="236" t="s">
        <v>226</v>
      </c>
      <c r="E489" s="247" t="s">
        <v>19</v>
      </c>
      <c r="F489" s="248" t="s">
        <v>381</v>
      </c>
      <c r="G489" s="246"/>
      <c r="H489" s="249">
        <v>156.12799999999999</v>
      </c>
      <c r="I489" s="250"/>
      <c r="J489" s="246"/>
      <c r="K489" s="246"/>
      <c r="L489" s="251"/>
      <c r="M489" s="252"/>
      <c r="N489" s="253"/>
      <c r="O489" s="253"/>
      <c r="P489" s="253"/>
      <c r="Q489" s="253"/>
      <c r="R489" s="253"/>
      <c r="S489" s="253"/>
      <c r="T489" s="25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5" t="s">
        <v>226</v>
      </c>
      <c r="AU489" s="255" t="s">
        <v>81</v>
      </c>
      <c r="AV489" s="14" t="s">
        <v>81</v>
      </c>
      <c r="AW489" s="14" t="s">
        <v>33</v>
      </c>
      <c r="AX489" s="14" t="s">
        <v>72</v>
      </c>
      <c r="AY489" s="255" t="s">
        <v>215</v>
      </c>
    </row>
    <row r="490" s="13" customFormat="1">
      <c r="A490" s="13"/>
      <c r="B490" s="234"/>
      <c r="C490" s="235"/>
      <c r="D490" s="236" t="s">
        <v>226</v>
      </c>
      <c r="E490" s="237" t="s">
        <v>19</v>
      </c>
      <c r="F490" s="238" t="s">
        <v>358</v>
      </c>
      <c r="G490" s="235"/>
      <c r="H490" s="237" t="s">
        <v>19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226</v>
      </c>
      <c r="AU490" s="244" t="s">
        <v>81</v>
      </c>
      <c r="AV490" s="13" t="s">
        <v>79</v>
      </c>
      <c r="AW490" s="13" t="s">
        <v>33</v>
      </c>
      <c r="AX490" s="13" t="s">
        <v>72</v>
      </c>
      <c r="AY490" s="244" t="s">
        <v>215</v>
      </c>
    </row>
    <row r="491" s="14" customFormat="1">
      <c r="A491" s="14"/>
      <c r="B491" s="245"/>
      <c r="C491" s="246"/>
      <c r="D491" s="236" t="s">
        <v>226</v>
      </c>
      <c r="E491" s="247" t="s">
        <v>19</v>
      </c>
      <c r="F491" s="248" t="s">
        <v>382</v>
      </c>
      <c r="G491" s="246"/>
      <c r="H491" s="249">
        <v>139.10499999999999</v>
      </c>
      <c r="I491" s="250"/>
      <c r="J491" s="246"/>
      <c r="K491" s="246"/>
      <c r="L491" s="251"/>
      <c r="M491" s="252"/>
      <c r="N491" s="253"/>
      <c r="O491" s="253"/>
      <c r="P491" s="253"/>
      <c r="Q491" s="253"/>
      <c r="R491" s="253"/>
      <c r="S491" s="253"/>
      <c r="T491" s="25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5" t="s">
        <v>226</v>
      </c>
      <c r="AU491" s="255" t="s">
        <v>81</v>
      </c>
      <c r="AV491" s="14" t="s">
        <v>81</v>
      </c>
      <c r="AW491" s="14" t="s">
        <v>33</v>
      </c>
      <c r="AX491" s="14" t="s">
        <v>72</v>
      </c>
      <c r="AY491" s="255" t="s">
        <v>215</v>
      </c>
    </row>
    <row r="492" s="15" customFormat="1">
      <c r="A492" s="15"/>
      <c r="B492" s="256"/>
      <c r="C492" s="257"/>
      <c r="D492" s="236" t="s">
        <v>226</v>
      </c>
      <c r="E492" s="258" t="s">
        <v>19</v>
      </c>
      <c r="F492" s="259" t="s">
        <v>233</v>
      </c>
      <c r="G492" s="257"/>
      <c r="H492" s="260">
        <v>295.23299999999995</v>
      </c>
      <c r="I492" s="261"/>
      <c r="J492" s="257"/>
      <c r="K492" s="257"/>
      <c r="L492" s="262"/>
      <c r="M492" s="263"/>
      <c r="N492" s="264"/>
      <c r="O492" s="264"/>
      <c r="P492" s="264"/>
      <c r="Q492" s="264"/>
      <c r="R492" s="264"/>
      <c r="S492" s="264"/>
      <c r="T492" s="26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66" t="s">
        <v>226</v>
      </c>
      <c r="AU492" s="266" t="s">
        <v>81</v>
      </c>
      <c r="AV492" s="15" t="s">
        <v>223</v>
      </c>
      <c r="AW492" s="15" t="s">
        <v>33</v>
      </c>
      <c r="AX492" s="15" t="s">
        <v>79</v>
      </c>
      <c r="AY492" s="266" t="s">
        <v>215</v>
      </c>
    </row>
    <row r="493" s="2" customFormat="1" ht="44.25" customHeight="1">
      <c r="A493" s="41"/>
      <c r="B493" s="42"/>
      <c r="C493" s="216" t="s">
        <v>7</v>
      </c>
      <c r="D493" s="216" t="s">
        <v>218</v>
      </c>
      <c r="E493" s="217" t="s">
        <v>383</v>
      </c>
      <c r="F493" s="218" t="s">
        <v>384</v>
      </c>
      <c r="G493" s="219" t="s">
        <v>331</v>
      </c>
      <c r="H493" s="220">
        <v>249.96600000000001</v>
      </c>
      <c r="I493" s="221"/>
      <c r="J493" s="222">
        <f>ROUND(I493*H493,2)</f>
        <v>0</v>
      </c>
      <c r="K493" s="218" t="s">
        <v>222</v>
      </c>
      <c r="L493" s="47"/>
      <c r="M493" s="223" t="s">
        <v>19</v>
      </c>
      <c r="N493" s="224" t="s">
        <v>43</v>
      </c>
      <c r="O493" s="87"/>
      <c r="P493" s="225">
        <f>O493*H493</f>
        <v>0</v>
      </c>
      <c r="Q493" s="225">
        <v>0</v>
      </c>
      <c r="R493" s="225">
        <f>Q493*H493</f>
        <v>0</v>
      </c>
      <c r="S493" s="225">
        <v>0</v>
      </c>
      <c r="T493" s="226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227" t="s">
        <v>223</v>
      </c>
      <c r="AT493" s="227" t="s">
        <v>218</v>
      </c>
      <c r="AU493" s="227" t="s">
        <v>81</v>
      </c>
      <c r="AY493" s="20" t="s">
        <v>215</v>
      </c>
      <c r="BE493" s="228">
        <f>IF(N493="základní",J493,0)</f>
        <v>0</v>
      </c>
      <c r="BF493" s="228">
        <f>IF(N493="snížená",J493,0)</f>
        <v>0</v>
      </c>
      <c r="BG493" s="228">
        <f>IF(N493="zákl. přenesená",J493,0)</f>
        <v>0</v>
      </c>
      <c r="BH493" s="228">
        <f>IF(N493="sníž. přenesená",J493,0)</f>
        <v>0</v>
      </c>
      <c r="BI493" s="228">
        <f>IF(N493="nulová",J493,0)</f>
        <v>0</v>
      </c>
      <c r="BJ493" s="20" t="s">
        <v>79</v>
      </c>
      <c r="BK493" s="228">
        <f>ROUND(I493*H493,2)</f>
        <v>0</v>
      </c>
      <c r="BL493" s="20" t="s">
        <v>223</v>
      </c>
      <c r="BM493" s="227" t="s">
        <v>385</v>
      </c>
    </row>
    <row r="494" s="2" customFormat="1">
      <c r="A494" s="41"/>
      <c r="B494" s="42"/>
      <c r="C494" s="43"/>
      <c r="D494" s="229" t="s">
        <v>224</v>
      </c>
      <c r="E494" s="43"/>
      <c r="F494" s="230" t="s">
        <v>386</v>
      </c>
      <c r="G494" s="43"/>
      <c r="H494" s="43"/>
      <c r="I494" s="231"/>
      <c r="J494" s="43"/>
      <c r="K494" s="43"/>
      <c r="L494" s="47"/>
      <c r="M494" s="232"/>
      <c r="N494" s="233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224</v>
      </c>
      <c r="AU494" s="20" t="s">
        <v>81</v>
      </c>
    </row>
    <row r="495" s="13" customFormat="1">
      <c r="A495" s="13"/>
      <c r="B495" s="234"/>
      <c r="C495" s="235"/>
      <c r="D495" s="236" t="s">
        <v>226</v>
      </c>
      <c r="E495" s="237" t="s">
        <v>19</v>
      </c>
      <c r="F495" s="238" t="s">
        <v>372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226</v>
      </c>
      <c r="AU495" s="244" t="s">
        <v>81</v>
      </c>
      <c r="AV495" s="13" t="s">
        <v>79</v>
      </c>
      <c r="AW495" s="13" t="s">
        <v>33</v>
      </c>
      <c r="AX495" s="13" t="s">
        <v>72</v>
      </c>
      <c r="AY495" s="244" t="s">
        <v>215</v>
      </c>
    </row>
    <row r="496" s="14" customFormat="1">
      <c r="A496" s="14"/>
      <c r="B496" s="245"/>
      <c r="C496" s="246"/>
      <c r="D496" s="236" t="s">
        <v>226</v>
      </c>
      <c r="E496" s="247" t="s">
        <v>19</v>
      </c>
      <c r="F496" s="248" t="s">
        <v>387</v>
      </c>
      <c r="G496" s="246"/>
      <c r="H496" s="249">
        <v>30.777999999999999</v>
      </c>
      <c r="I496" s="250"/>
      <c r="J496" s="246"/>
      <c r="K496" s="246"/>
      <c r="L496" s="251"/>
      <c r="M496" s="252"/>
      <c r="N496" s="253"/>
      <c r="O496" s="253"/>
      <c r="P496" s="253"/>
      <c r="Q496" s="253"/>
      <c r="R496" s="253"/>
      <c r="S496" s="253"/>
      <c r="T496" s="25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5" t="s">
        <v>226</v>
      </c>
      <c r="AU496" s="255" t="s">
        <v>81</v>
      </c>
      <c r="AV496" s="14" t="s">
        <v>81</v>
      </c>
      <c r="AW496" s="14" t="s">
        <v>33</v>
      </c>
      <c r="AX496" s="14" t="s">
        <v>72</v>
      </c>
      <c r="AY496" s="255" t="s">
        <v>215</v>
      </c>
    </row>
    <row r="497" s="13" customFormat="1">
      <c r="A497" s="13"/>
      <c r="B497" s="234"/>
      <c r="C497" s="235"/>
      <c r="D497" s="236" t="s">
        <v>226</v>
      </c>
      <c r="E497" s="237" t="s">
        <v>19</v>
      </c>
      <c r="F497" s="238" t="s">
        <v>374</v>
      </c>
      <c r="G497" s="235"/>
      <c r="H497" s="237" t="s">
        <v>19</v>
      </c>
      <c r="I497" s="239"/>
      <c r="J497" s="235"/>
      <c r="K497" s="235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226</v>
      </c>
      <c r="AU497" s="244" t="s">
        <v>81</v>
      </c>
      <c r="AV497" s="13" t="s">
        <v>79</v>
      </c>
      <c r="AW497" s="13" t="s">
        <v>33</v>
      </c>
      <c r="AX497" s="13" t="s">
        <v>72</v>
      </c>
      <c r="AY497" s="244" t="s">
        <v>215</v>
      </c>
    </row>
    <row r="498" s="14" customFormat="1">
      <c r="A498" s="14"/>
      <c r="B498" s="245"/>
      <c r="C498" s="246"/>
      <c r="D498" s="236" t="s">
        <v>226</v>
      </c>
      <c r="E498" s="247" t="s">
        <v>19</v>
      </c>
      <c r="F498" s="248" t="s">
        <v>388</v>
      </c>
      <c r="G498" s="246"/>
      <c r="H498" s="249">
        <v>219.18799999999999</v>
      </c>
      <c r="I498" s="250"/>
      <c r="J498" s="246"/>
      <c r="K498" s="246"/>
      <c r="L498" s="251"/>
      <c r="M498" s="252"/>
      <c r="N498" s="253"/>
      <c r="O498" s="253"/>
      <c r="P498" s="253"/>
      <c r="Q498" s="253"/>
      <c r="R498" s="253"/>
      <c r="S498" s="253"/>
      <c r="T498" s="25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5" t="s">
        <v>226</v>
      </c>
      <c r="AU498" s="255" t="s">
        <v>81</v>
      </c>
      <c r="AV498" s="14" t="s">
        <v>81</v>
      </c>
      <c r="AW498" s="14" t="s">
        <v>33</v>
      </c>
      <c r="AX498" s="14" t="s">
        <v>72</v>
      </c>
      <c r="AY498" s="255" t="s">
        <v>215</v>
      </c>
    </row>
    <row r="499" s="15" customFormat="1">
      <c r="A499" s="15"/>
      <c r="B499" s="256"/>
      <c r="C499" s="257"/>
      <c r="D499" s="236" t="s">
        <v>226</v>
      </c>
      <c r="E499" s="258" t="s">
        <v>19</v>
      </c>
      <c r="F499" s="259" t="s">
        <v>233</v>
      </c>
      <c r="G499" s="257"/>
      <c r="H499" s="260">
        <v>249.96600000000001</v>
      </c>
      <c r="I499" s="261"/>
      <c r="J499" s="257"/>
      <c r="K499" s="257"/>
      <c r="L499" s="262"/>
      <c r="M499" s="278"/>
      <c r="N499" s="279"/>
      <c r="O499" s="279"/>
      <c r="P499" s="279"/>
      <c r="Q499" s="279"/>
      <c r="R499" s="279"/>
      <c r="S499" s="279"/>
      <c r="T499" s="280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6" t="s">
        <v>226</v>
      </c>
      <c r="AU499" s="266" t="s">
        <v>81</v>
      </c>
      <c r="AV499" s="15" t="s">
        <v>223</v>
      </c>
      <c r="AW499" s="15" t="s">
        <v>33</v>
      </c>
      <c r="AX499" s="15" t="s">
        <v>79</v>
      </c>
      <c r="AY499" s="266" t="s">
        <v>215</v>
      </c>
    </row>
    <row r="500" s="2" customFormat="1" ht="6.96" customHeight="1">
      <c r="A500" s="41"/>
      <c r="B500" s="62"/>
      <c r="C500" s="63"/>
      <c r="D500" s="63"/>
      <c r="E500" s="63"/>
      <c r="F500" s="63"/>
      <c r="G500" s="63"/>
      <c r="H500" s="63"/>
      <c r="I500" s="63"/>
      <c r="J500" s="63"/>
      <c r="K500" s="63"/>
      <c r="L500" s="47"/>
      <c r="M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</row>
  </sheetData>
  <sheetProtection sheet="1" autoFilter="0" formatColumns="0" formatRows="0" objects="1" scenarios="1" spinCount="100000" saltValue="RlApEri2A8QtiLjw6vpgWLPcV1hPK5zode1lBV53A6kaq+Lj9AzisR+EHo0gDVB539gphWxDmHPCwFKYt4+31g==" hashValue="MoineKp4KgNryM7srlF50VeT2jzodPj00l/b6GbN6vB7AGDUAvPPriIAWCcT0ehm3lK8ayT9Sl2G2jrbugsYwg==" algorithmName="SHA-512" password="CC35"/>
  <autoFilter ref="C90:K49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3_02/113106511"/>
    <hyperlink ref="F105" r:id="rId2" display="https://podminky.urs.cz/item/CS_URS_2023_02/113107172"/>
    <hyperlink ref="F115" r:id="rId3" display="https://podminky.urs.cz/item/CS_URS_2023_02/113107232"/>
    <hyperlink ref="F130" r:id="rId4" display="https://podminky.urs.cz/item/CS_URS_2023_02/113154112"/>
    <hyperlink ref="F152" r:id="rId5" display="https://podminky.urs.cz/item/CS_URS_2023_02/113202111"/>
    <hyperlink ref="F193" r:id="rId6" display="https://podminky.urs.cz/item/CS_URS_2023_02/122251101"/>
    <hyperlink ref="F230" r:id="rId7" display="https://podminky.urs.cz/item/CS_URS_2023_02/122251103"/>
    <hyperlink ref="F239" r:id="rId8" display="https://podminky.urs.cz/item/CS_URS_2023_02/122251104"/>
    <hyperlink ref="F249" r:id="rId9" display="https://podminky.urs.cz/item/CS_URS_2023_02/162751117"/>
    <hyperlink ref="F300" r:id="rId10" display="https://podminky.urs.cz/item/CS_URS_2023_02/162751119"/>
    <hyperlink ref="F351" r:id="rId11" display="https://podminky.urs.cz/item/CS_URS_2023_02/167151111"/>
    <hyperlink ref="F403" r:id="rId12" display="https://podminky.urs.cz/item/CS_URS_2023_02/171251201"/>
    <hyperlink ref="F454" r:id="rId13" display="https://podminky.urs.cz/item/CS_URS_2023_02/171201221"/>
    <hyperlink ref="F459" r:id="rId14" display="https://podminky.urs.cz/item/CS_URS_2023_02/997221571"/>
    <hyperlink ref="F461" r:id="rId15" display="https://podminky.urs.cz/item/CS_URS_2023_02/997221579"/>
    <hyperlink ref="F465" r:id="rId16" display="https://podminky.urs.cz/item/CS_URS_2023_02/997221612"/>
    <hyperlink ref="F467" r:id="rId17" display="https://podminky.urs.cz/item/CS_URS_2023_02/997221615"/>
    <hyperlink ref="F474" r:id="rId18" display="https://podminky.urs.cz/item/CS_URS_2023_02/997221645"/>
    <hyperlink ref="F480" r:id="rId19" display="https://podminky.urs.cz/item/CS_URS_2023_02/997221655"/>
    <hyperlink ref="F487" r:id="rId20" display="https://podminky.urs.cz/item/CS_URS_2023_02/997221861"/>
    <hyperlink ref="F494" r:id="rId21" display="https://podminky.urs.cz/item/CS_URS_2023_02/99722187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2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1332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1837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ROUND((SUM(BE88:BE104)),  2)</f>
        <v>0</v>
      </c>
      <c r="G35" s="41"/>
      <c r="H35" s="41"/>
      <c r="I35" s="161">
        <v>0.20999999999999999</v>
      </c>
      <c r="J35" s="160">
        <f>ROUND(((SUM(BE88:BE104))*I35),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ROUND((SUM(BF88:BF104)),  2)</f>
        <v>0</v>
      </c>
      <c r="G36" s="41"/>
      <c r="H36" s="41"/>
      <c r="I36" s="161">
        <v>0.12</v>
      </c>
      <c r="J36" s="160">
        <f>ROUND(((SUM(BF88:BF104))*I36),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ROUND((SUM(BG88:BG104)),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ROUND((SUM(BH88:BH104)),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ROUND((SUM(BI88:BI104)),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1332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2023-065-03-06 - SO-03 - Náves - vpustě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J89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631</v>
      </c>
      <c r="E65" s="186"/>
      <c r="F65" s="186"/>
      <c r="G65" s="186"/>
      <c r="H65" s="186"/>
      <c r="I65" s="186"/>
      <c r="J65" s="187">
        <f>J90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548</v>
      </c>
      <c r="E66" s="186"/>
      <c r="F66" s="186"/>
      <c r="G66" s="186"/>
      <c r="H66" s="186"/>
      <c r="I66" s="186"/>
      <c r="J66" s="187">
        <f>J102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200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Vědomice - Úprava ulice Na Zavadilce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186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3" t="s">
        <v>1332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188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2023-065-03-06 - SO-03 - Náves - vpustě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16. 4. 2024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201</v>
      </c>
      <c r="D87" s="192" t="s">
        <v>57</v>
      </c>
      <c r="E87" s="192" t="s">
        <v>53</v>
      </c>
      <c r="F87" s="192" t="s">
        <v>54</v>
      </c>
      <c r="G87" s="192" t="s">
        <v>202</v>
      </c>
      <c r="H87" s="192" t="s">
        <v>203</v>
      </c>
      <c r="I87" s="192" t="s">
        <v>204</v>
      </c>
      <c r="J87" s="192" t="s">
        <v>192</v>
      </c>
      <c r="K87" s="193" t="s">
        <v>205</v>
      </c>
      <c r="L87" s="194"/>
      <c r="M87" s="95" t="s">
        <v>19</v>
      </c>
      <c r="N87" s="96" t="s">
        <v>42</v>
      </c>
      <c r="O87" s="96" t="s">
        <v>206</v>
      </c>
      <c r="P87" s="96" t="s">
        <v>207</v>
      </c>
      <c r="Q87" s="96" t="s">
        <v>208</v>
      </c>
      <c r="R87" s="96" t="s">
        <v>209</v>
      </c>
      <c r="S87" s="96" t="s">
        <v>210</v>
      </c>
      <c r="T87" s="97" t="s">
        <v>211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212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</f>
        <v>0</v>
      </c>
      <c r="Q88" s="99"/>
      <c r="R88" s="197">
        <f>R89</f>
        <v>0</v>
      </c>
      <c r="S88" s="99"/>
      <c r="T88" s="198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193</v>
      </c>
      <c r="BK88" s="199">
        <f>BK89</f>
        <v>0</v>
      </c>
    </row>
    <row r="89" s="12" customFormat="1" ht="25.92" customHeight="1">
      <c r="A89" s="12"/>
      <c r="B89" s="200"/>
      <c r="C89" s="201"/>
      <c r="D89" s="202" t="s">
        <v>71</v>
      </c>
      <c r="E89" s="203" t="s">
        <v>213</v>
      </c>
      <c r="F89" s="203" t="s">
        <v>214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P90+P102</f>
        <v>0</v>
      </c>
      <c r="Q89" s="208"/>
      <c r="R89" s="209">
        <f>R90+R102</f>
        <v>0</v>
      </c>
      <c r="S89" s="208"/>
      <c r="T89" s="210">
        <f>T90+T102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71</v>
      </c>
      <c r="AU89" s="212" t="s">
        <v>72</v>
      </c>
      <c r="AY89" s="211" t="s">
        <v>215</v>
      </c>
      <c r="BK89" s="213">
        <f>BK90+BK102</f>
        <v>0</v>
      </c>
    </row>
    <row r="90" s="12" customFormat="1" ht="22.8" customHeight="1">
      <c r="A90" s="12"/>
      <c r="B90" s="200"/>
      <c r="C90" s="201"/>
      <c r="D90" s="202" t="s">
        <v>71</v>
      </c>
      <c r="E90" s="214" t="s">
        <v>298</v>
      </c>
      <c r="F90" s="214" t="s">
        <v>632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SUM(P91:P101)</f>
        <v>0</v>
      </c>
      <c r="Q90" s="208"/>
      <c r="R90" s="209">
        <f>SUM(R91:R101)</f>
        <v>0</v>
      </c>
      <c r="S90" s="208"/>
      <c r="T90" s="210">
        <f>SUM(T91:T101)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79</v>
      </c>
      <c r="AY90" s="211" t="s">
        <v>215</v>
      </c>
      <c r="BK90" s="213">
        <f>SUM(BK91:BK101)</f>
        <v>0</v>
      </c>
    </row>
    <row r="91" s="2" customFormat="1" ht="24.15" customHeight="1">
      <c r="A91" s="41"/>
      <c r="B91" s="42"/>
      <c r="C91" s="216" t="s">
        <v>79</v>
      </c>
      <c r="D91" s="216" t="s">
        <v>218</v>
      </c>
      <c r="E91" s="217" t="s">
        <v>1838</v>
      </c>
      <c r="F91" s="218" t="s">
        <v>1839</v>
      </c>
      <c r="G91" s="219" t="s">
        <v>635</v>
      </c>
      <c r="H91" s="220">
        <v>1</v>
      </c>
      <c r="I91" s="221"/>
      <c r="J91" s="222">
        <f>ROUND(I91*H91,2)</f>
        <v>0</v>
      </c>
      <c r="K91" s="218" t="s">
        <v>19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81</v>
      </c>
    </row>
    <row r="92" s="13" customFormat="1">
      <c r="A92" s="13"/>
      <c r="B92" s="234"/>
      <c r="C92" s="235"/>
      <c r="D92" s="236" t="s">
        <v>226</v>
      </c>
      <c r="E92" s="237" t="s">
        <v>19</v>
      </c>
      <c r="F92" s="238" t="s">
        <v>1840</v>
      </c>
      <c r="G92" s="235"/>
      <c r="H92" s="237" t="s">
        <v>19</v>
      </c>
      <c r="I92" s="239"/>
      <c r="J92" s="235"/>
      <c r="K92" s="235"/>
      <c r="L92" s="240"/>
      <c r="M92" s="241"/>
      <c r="N92" s="242"/>
      <c r="O92" s="242"/>
      <c r="P92" s="242"/>
      <c r="Q92" s="242"/>
      <c r="R92" s="242"/>
      <c r="S92" s="242"/>
      <c r="T92" s="24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4" t="s">
        <v>226</v>
      </c>
      <c r="AU92" s="244" t="s">
        <v>81</v>
      </c>
      <c r="AV92" s="13" t="s">
        <v>79</v>
      </c>
      <c r="AW92" s="13" t="s">
        <v>33</v>
      </c>
      <c r="AX92" s="13" t="s">
        <v>72</v>
      </c>
      <c r="AY92" s="244" t="s">
        <v>215</v>
      </c>
    </row>
    <row r="93" s="13" customFormat="1">
      <c r="A93" s="13"/>
      <c r="B93" s="234"/>
      <c r="C93" s="235"/>
      <c r="D93" s="236" t="s">
        <v>226</v>
      </c>
      <c r="E93" s="237" t="s">
        <v>19</v>
      </c>
      <c r="F93" s="238" t="s">
        <v>407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226</v>
      </c>
      <c r="AU93" s="244" t="s">
        <v>81</v>
      </c>
      <c r="AV93" s="13" t="s">
        <v>79</v>
      </c>
      <c r="AW93" s="13" t="s">
        <v>33</v>
      </c>
      <c r="AX93" s="13" t="s">
        <v>72</v>
      </c>
      <c r="AY93" s="244" t="s">
        <v>215</v>
      </c>
    </row>
    <row r="94" s="13" customFormat="1">
      <c r="A94" s="13"/>
      <c r="B94" s="234"/>
      <c r="C94" s="235"/>
      <c r="D94" s="236" t="s">
        <v>226</v>
      </c>
      <c r="E94" s="237" t="s">
        <v>19</v>
      </c>
      <c r="F94" s="238" t="s">
        <v>639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226</v>
      </c>
      <c r="AU94" s="244" t="s">
        <v>81</v>
      </c>
      <c r="AV94" s="13" t="s">
        <v>79</v>
      </c>
      <c r="AW94" s="13" t="s">
        <v>33</v>
      </c>
      <c r="AX94" s="13" t="s">
        <v>72</v>
      </c>
      <c r="AY94" s="244" t="s">
        <v>215</v>
      </c>
    </row>
    <row r="95" s="14" customFormat="1">
      <c r="A95" s="14"/>
      <c r="B95" s="245"/>
      <c r="C95" s="246"/>
      <c r="D95" s="236" t="s">
        <v>226</v>
      </c>
      <c r="E95" s="247" t="s">
        <v>19</v>
      </c>
      <c r="F95" s="248" t="s">
        <v>79</v>
      </c>
      <c r="G95" s="246"/>
      <c r="H95" s="249">
        <v>1</v>
      </c>
      <c r="I95" s="250"/>
      <c r="J95" s="246"/>
      <c r="K95" s="246"/>
      <c r="L95" s="251"/>
      <c r="M95" s="252"/>
      <c r="N95" s="253"/>
      <c r="O95" s="253"/>
      <c r="P95" s="253"/>
      <c r="Q95" s="253"/>
      <c r="R95" s="253"/>
      <c r="S95" s="253"/>
      <c r="T95" s="25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5" t="s">
        <v>226</v>
      </c>
      <c r="AU95" s="255" t="s">
        <v>81</v>
      </c>
      <c r="AV95" s="14" t="s">
        <v>81</v>
      </c>
      <c r="AW95" s="14" t="s">
        <v>33</v>
      </c>
      <c r="AX95" s="14" t="s">
        <v>72</v>
      </c>
      <c r="AY95" s="255" t="s">
        <v>215</v>
      </c>
    </row>
    <row r="96" s="15" customFormat="1">
      <c r="A96" s="15"/>
      <c r="B96" s="256"/>
      <c r="C96" s="257"/>
      <c r="D96" s="236" t="s">
        <v>226</v>
      </c>
      <c r="E96" s="258" t="s">
        <v>19</v>
      </c>
      <c r="F96" s="259" t="s">
        <v>233</v>
      </c>
      <c r="G96" s="257"/>
      <c r="H96" s="260">
        <v>1</v>
      </c>
      <c r="I96" s="261"/>
      <c r="J96" s="257"/>
      <c r="K96" s="257"/>
      <c r="L96" s="262"/>
      <c r="M96" s="263"/>
      <c r="N96" s="264"/>
      <c r="O96" s="264"/>
      <c r="P96" s="264"/>
      <c r="Q96" s="264"/>
      <c r="R96" s="264"/>
      <c r="S96" s="264"/>
      <c r="T96" s="26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66" t="s">
        <v>226</v>
      </c>
      <c r="AU96" s="266" t="s">
        <v>81</v>
      </c>
      <c r="AV96" s="15" t="s">
        <v>223</v>
      </c>
      <c r="AW96" s="15" t="s">
        <v>33</v>
      </c>
      <c r="AX96" s="15" t="s">
        <v>79</v>
      </c>
      <c r="AY96" s="266" t="s">
        <v>215</v>
      </c>
    </row>
    <row r="97" s="2" customFormat="1" ht="21.75" customHeight="1">
      <c r="A97" s="41"/>
      <c r="B97" s="42"/>
      <c r="C97" s="216" t="s">
        <v>81</v>
      </c>
      <c r="D97" s="216" t="s">
        <v>218</v>
      </c>
      <c r="E97" s="217" t="s">
        <v>1841</v>
      </c>
      <c r="F97" s="218" t="s">
        <v>1842</v>
      </c>
      <c r="G97" s="219" t="s">
        <v>635</v>
      </c>
      <c r="H97" s="220">
        <v>1</v>
      </c>
      <c r="I97" s="221"/>
      <c r="J97" s="222">
        <f>ROUND(I97*H97,2)</f>
        <v>0</v>
      </c>
      <c r="K97" s="218" t="s">
        <v>19</v>
      </c>
      <c r="L97" s="47"/>
      <c r="M97" s="223" t="s">
        <v>19</v>
      </c>
      <c r="N97" s="224" t="s">
        <v>43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223</v>
      </c>
      <c r="AT97" s="227" t="s">
        <v>218</v>
      </c>
      <c r="AU97" s="227" t="s">
        <v>81</v>
      </c>
      <c r="AY97" s="20" t="s">
        <v>215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20" t="s">
        <v>79</v>
      </c>
      <c r="BK97" s="228">
        <f>ROUND(I97*H97,2)</f>
        <v>0</v>
      </c>
      <c r="BL97" s="20" t="s">
        <v>223</v>
      </c>
      <c r="BM97" s="227" t="s">
        <v>223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1843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407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4" customFormat="1">
      <c r="A100" s="14"/>
      <c r="B100" s="245"/>
      <c r="C100" s="246"/>
      <c r="D100" s="236" t="s">
        <v>226</v>
      </c>
      <c r="E100" s="247" t="s">
        <v>19</v>
      </c>
      <c r="F100" s="248" t="s">
        <v>79</v>
      </c>
      <c r="G100" s="246"/>
      <c r="H100" s="249">
        <v>1</v>
      </c>
      <c r="I100" s="250"/>
      <c r="J100" s="246"/>
      <c r="K100" s="246"/>
      <c r="L100" s="251"/>
      <c r="M100" s="252"/>
      <c r="N100" s="253"/>
      <c r="O100" s="253"/>
      <c r="P100" s="253"/>
      <c r="Q100" s="253"/>
      <c r="R100" s="253"/>
      <c r="S100" s="253"/>
      <c r="T100" s="25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5" t="s">
        <v>226</v>
      </c>
      <c r="AU100" s="255" t="s">
        <v>81</v>
      </c>
      <c r="AV100" s="14" t="s">
        <v>81</v>
      </c>
      <c r="AW100" s="14" t="s">
        <v>33</v>
      </c>
      <c r="AX100" s="14" t="s">
        <v>72</v>
      </c>
      <c r="AY100" s="255" t="s">
        <v>215</v>
      </c>
    </row>
    <row r="101" s="15" customFormat="1">
      <c r="A101" s="15"/>
      <c r="B101" s="256"/>
      <c r="C101" s="257"/>
      <c r="D101" s="236" t="s">
        <v>226</v>
      </c>
      <c r="E101" s="258" t="s">
        <v>19</v>
      </c>
      <c r="F101" s="259" t="s">
        <v>233</v>
      </c>
      <c r="G101" s="257"/>
      <c r="H101" s="260">
        <v>1</v>
      </c>
      <c r="I101" s="261"/>
      <c r="J101" s="257"/>
      <c r="K101" s="257"/>
      <c r="L101" s="262"/>
      <c r="M101" s="263"/>
      <c r="N101" s="264"/>
      <c r="O101" s="264"/>
      <c r="P101" s="264"/>
      <c r="Q101" s="264"/>
      <c r="R101" s="264"/>
      <c r="S101" s="264"/>
      <c r="T101" s="26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6" t="s">
        <v>226</v>
      </c>
      <c r="AU101" s="266" t="s">
        <v>81</v>
      </c>
      <c r="AV101" s="15" t="s">
        <v>223</v>
      </c>
      <c r="AW101" s="15" t="s">
        <v>33</v>
      </c>
      <c r="AX101" s="15" t="s">
        <v>79</v>
      </c>
      <c r="AY101" s="266" t="s">
        <v>215</v>
      </c>
    </row>
    <row r="102" s="12" customFormat="1" ht="22.8" customHeight="1">
      <c r="A102" s="12"/>
      <c r="B102" s="200"/>
      <c r="C102" s="201"/>
      <c r="D102" s="202" t="s">
        <v>71</v>
      </c>
      <c r="E102" s="214" t="s">
        <v>594</v>
      </c>
      <c r="F102" s="214" t="s">
        <v>595</v>
      </c>
      <c r="G102" s="201"/>
      <c r="H102" s="201"/>
      <c r="I102" s="204"/>
      <c r="J102" s="215">
        <f>BK102</f>
        <v>0</v>
      </c>
      <c r="K102" s="201"/>
      <c r="L102" s="206"/>
      <c r="M102" s="207"/>
      <c r="N102" s="208"/>
      <c r="O102" s="208"/>
      <c r="P102" s="209">
        <f>SUM(P103:P104)</f>
        <v>0</v>
      </c>
      <c r="Q102" s="208"/>
      <c r="R102" s="209">
        <f>SUM(R103:R104)</f>
        <v>0</v>
      </c>
      <c r="S102" s="208"/>
      <c r="T102" s="210">
        <f>SUM(T103:T104)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1" t="s">
        <v>79</v>
      </c>
      <c r="AT102" s="212" t="s">
        <v>71</v>
      </c>
      <c r="AU102" s="212" t="s">
        <v>79</v>
      </c>
      <c r="AY102" s="211" t="s">
        <v>215</v>
      </c>
      <c r="BK102" s="213">
        <f>SUM(BK103:BK104)</f>
        <v>0</v>
      </c>
    </row>
    <row r="103" s="2" customFormat="1" ht="37.8" customHeight="1">
      <c r="A103" s="41"/>
      <c r="B103" s="42"/>
      <c r="C103" s="216" t="s">
        <v>105</v>
      </c>
      <c r="D103" s="216" t="s">
        <v>218</v>
      </c>
      <c r="E103" s="217" t="s">
        <v>665</v>
      </c>
      <c r="F103" s="218" t="s">
        <v>666</v>
      </c>
      <c r="G103" s="219" t="s">
        <v>331</v>
      </c>
      <c r="H103" s="220">
        <v>0.34999999999999998</v>
      </c>
      <c r="I103" s="221"/>
      <c r="J103" s="222">
        <f>ROUND(I103*H103,2)</f>
        <v>0</v>
      </c>
      <c r="K103" s="218" t="s">
        <v>222</v>
      </c>
      <c r="L103" s="47"/>
      <c r="M103" s="223" t="s">
        <v>19</v>
      </c>
      <c r="N103" s="224" t="s">
        <v>43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223</v>
      </c>
      <c r="AT103" s="227" t="s">
        <v>218</v>
      </c>
      <c r="AU103" s="227" t="s">
        <v>81</v>
      </c>
      <c r="AY103" s="20" t="s">
        <v>215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223</v>
      </c>
      <c r="BM103" s="227" t="s">
        <v>275</v>
      </c>
    </row>
    <row r="104" s="2" customFormat="1">
      <c r="A104" s="41"/>
      <c r="B104" s="42"/>
      <c r="C104" s="43"/>
      <c r="D104" s="229" t="s">
        <v>224</v>
      </c>
      <c r="E104" s="43"/>
      <c r="F104" s="230" t="s">
        <v>667</v>
      </c>
      <c r="G104" s="43"/>
      <c r="H104" s="43"/>
      <c r="I104" s="231"/>
      <c r="J104" s="43"/>
      <c r="K104" s="43"/>
      <c r="L104" s="47"/>
      <c r="M104" s="291"/>
      <c r="N104" s="292"/>
      <c r="O104" s="293"/>
      <c r="P104" s="293"/>
      <c r="Q104" s="293"/>
      <c r="R104" s="293"/>
      <c r="S104" s="293"/>
      <c r="T104" s="294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224</v>
      </c>
      <c r="AU104" s="20" t="s">
        <v>81</v>
      </c>
    </row>
    <row r="105" s="2" customFormat="1" ht="6.96" customHeight="1">
      <c r="A105" s="41"/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47"/>
      <c r="M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</sheetData>
  <sheetProtection sheet="1" autoFilter="0" formatColumns="0" formatRows="0" objects="1" scenarios="1" spinCount="100000" saltValue="OqhmkT44gAFDdmFnQBeITgukpKBuuGUEn4wZ3NGx++dF2iLmFMSgYxLCkL2tdWq6YDOu/RZzeVeEb3mExoMdYw==" hashValue="IKydjFE5qACPE86dIjiP7QLKDtvLC0MwoY4cLb+jQOwTTMC5/8aGCzbHcbey9uIpEmthlSB+1rIlwYIcfRMjtw==" algorithmName="SHA-512" password="CC35"/>
  <autoFilter ref="C87:K10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104" r:id="rId1" display="https://podminky.urs.cz/item/CS_URS_2023_02/9982713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>
      <c r="B8" s="23"/>
      <c r="D8" s="146" t="s">
        <v>186</v>
      </c>
      <c r="L8" s="23"/>
    </row>
    <row r="9" s="1" customFormat="1" ht="16.5" customHeight="1">
      <c r="B9" s="23"/>
      <c r="E9" s="147" t="s">
        <v>1332</v>
      </c>
      <c r="F9" s="1"/>
      <c r="G9" s="1"/>
      <c r="H9" s="1"/>
      <c r="L9" s="23"/>
    </row>
    <row r="10" s="1" customFormat="1" ht="12" customHeight="1">
      <c r="B10" s="23"/>
      <c r="D10" s="146" t="s">
        <v>188</v>
      </c>
      <c r="L10" s="23"/>
    </row>
    <row r="11" s="2" customFormat="1" ht="16.5" customHeight="1">
      <c r="A11" s="41"/>
      <c r="B11" s="47"/>
      <c r="C11" s="41"/>
      <c r="D11" s="41"/>
      <c r="E11" s="159" t="s">
        <v>872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1844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16. 4. 2024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27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35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71.25" customHeight="1">
      <c r="A31" s="151"/>
      <c r="B31" s="152"/>
      <c r="C31" s="151"/>
      <c r="D31" s="151"/>
      <c r="E31" s="153" t="s">
        <v>37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38</v>
      </c>
      <c r="E34" s="41"/>
      <c r="F34" s="41"/>
      <c r="G34" s="41"/>
      <c r="H34" s="41"/>
      <c r="I34" s="41"/>
      <c r="J34" s="157">
        <f>ROUND(J93,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40</v>
      </c>
      <c r="G36" s="41"/>
      <c r="H36" s="41"/>
      <c r="I36" s="158" t="s">
        <v>39</v>
      </c>
      <c r="J36" s="158" t="s">
        <v>41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42</v>
      </c>
      <c r="E37" s="146" t="s">
        <v>43</v>
      </c>
      <c r="F37" s="160">
        <f>ROUND((SUM(BE93:BE98)),  2)</f>
        <v>0</v>
      </c>
      <c r="G37" s="41"/>
      <c r="H37" s="41"/>
      <c r="I37" s="161">
        <v>0.20999999999999999</v>
      </c>
      <c r="J37" s="160">
        <f>ROUND(((SUM(BE93:BE98))*I37),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44</v>
      </c>
      <c r="F38" s="160">
        <f>ROUND((SUM(BF93:BF98)),  2)</f>
        <v>0</v>
      </c>
      <c r="G38" s="41"/>
      <c r="H38" s="41"/>
      <c r="I38" s="161">
        <v>0.12</v>
      </c>
      <c r="J38" s="160">
        <f>ROUND(((SUM(BF93:BF98))*I38),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45</v>
      </c>
      <c r="F39" s="160">
        <f>ROUND((SUM(BG93:BG98)),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46</v>
      </c>
      <c r="F40" s="160">
        <f>ROUND((SUM(BH93:BH98)),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47</v>
      </c>
      <c r="F41" s="160">
        <f>ROUND((SUM(BI93:BI98)),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48</v>
      </c>
      <c r="E43" s="164"/>
      <c r="F43" s="164"/>
      <c r="G43" s="165" t="s">
        <v>49</v>
      </c>
      <c r="H43" s="166" t="s">
        <v>50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190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Vědomice - Úprava ulice Na Zavadilce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186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1332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188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5" t="s">
        <v>872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2023-065-03-03 a - SO-03 - Náves - mobiliář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k.ú. Vědomice </v>
      </c>
      <c r="G60" s="43"/>
      <c r="H60" s="43"/>
      <c r="I60" s="35" t="s">
        <v>23</v>
      </c>
      <c r="J60" s="75" t="str">
        <f>IF(J16="","",J16)</f>
        <v>16. 4. 2024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40.05" customHeight="1">
      <c r="A62" s="41"/>
      <c r="B62" s="42"/>
      <c r="C62" s="35" t="s">
        <v>25</v>
      </c>
      <c r="D62" s="43"/>
      <c r="E62" s="43"/>
      <c r="F62" s="30" t="str">
        <f>E19</f>
        <v>Obec Vědomice, Na Průhonu 270, Roudnice nad Labem</v>
      </c>
      <c r="G62" s="43"/>
      <c r="H62" s="43"/>
      <c r="I62" s="35" t="s">
        <v>31</v>
      </c>
      <c r="J62" s="39" t="str">
        <f>E25</f>
        <v>Ing. arch. Pavel Šulc Ph.D.Krásného 351/8, Praha 6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>Ing. Dana Mlejnková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191</v>
      </c>
      <c r="D65" s="175"/>
      <c r="E65" s="175"/>
      <c r="F65" s="175"/>
      <c r="G65" s="175"/>
      <c r="H65" s="175"/>
      <c r="I65" s="175"/>
      <c r="J65" s="176" t="s">
        <v>192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70</v>
      </c>
      <c r="D67" s="43"/>
      <c r="E67" s="43"/>
      <c r="F67" s="43"/>
      <c r="G67" s="43"/>
      <c r="H67" s="43"/>
      <c r="I67" s="43"/>
      <c r="J67" s="105">
        <f>J93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193</v>
      </c>
    </row>
    <row r="68" s="9" customFormat="1" ht="24.96" customHeight="1">
      <c r="A68" s="9"/>
      <c r="B68" s="178"/>
      <c r="C68" s="179"/>
      <c r="D68" s="180" t="s">
        <v>194</v>
      </c>
      <c r="E68" s="181"/>
      <c r="F68" s="181"/>
      <c r="G68" s="181"/>
      <c r="H68" s="181"/>
      <c r="I68" s="181"/>
      <c r="J68" s="182">
        <f>J94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1601</v>
      </c>
      <c r="E69" s="186"/>
      <c r="F69" s="186"/>
      <c r="G69" s="186"/>
      <c r="H69" s="186"/>
      <c r="I69" s="186"/>
      <c r="J69" s="187">
        <f>J95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200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Vědomice - Úprava ulice Na Zavadilce</v>
      </c>
      <c r="F79" s="35"/>
      <c r="G79" s="35"/>
      <c r="H79" s="35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186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1" customFormat="1" ht="16.5" customHeight="1">
      <c r="B81" s="24"/>
      <c r="C81" s="25"/>
      <c r="D81" s="25"/>
      <c r="E81" s="173" t="s">
        <v>1332</v>
      </c>
      <c r="F81" s="25"/>
      <c r="G81" s="25"/>
      <c r="H81" s="25"/>
      <c r="I81" s="25"/>
      <c r="J81" s="25"/>
      <c r="K81" s="25"/>
      <c r="L81" s="23"/>
    </row>
    <row r="82" s="1" customFormat="1" ht="12" customHeight="1">
      <c r="B82" s="24"/>
      <c r="C82" s="35" t="s">
        <v>188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2" customFormat="1" ht="16.5" customHeight="1">
      <c r="A83" s="41"/>
      <c r="B83" s="42"/>
      <c r="C83" s="43"/>
      <c r="D83" s="43"/>
      <c r="E83" s="295" t="s">
        <v>872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749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E13</f>
        <v>2023-065-03-03 a - SO-03 - Náves - mobiliář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3"/>
      <c r="E87" s="43"/>
      <c r="F87" s="30" t="str">
        <f>F16</f>
        <v xml:space="preserve">k.ú. Vědomice </v>
      </c>
      <c r="G87" s="43"/>
      <c r="H87" s="43"/>
      <c r="I87" s="35" t="s">
        <v>23</v>
      </c>
      <c r="J87" s="75" t="str">
        <f>IF(J16="","",J16)</f>
        <v>16. 4. 2024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40.05" customHeight="1">
      <c r="A89" s="41"/>
      <c r="B89" s="42"/>
      <c r="C89" s="35" t="s">
        <v>25</v>
      </c>
      <c r="D89" s="43"/>
      <c r="E89" s="43"/>
      <c r="F89" s="30" t="str">
        <f>E19</f>
        <v>Obec Vědomice, Na Průhonu 270, Roudnice nad Labem</v>
      </c>
      <c r="G89" s="43"/>
      <c r="H89" s="43"/>
      <c r="I89" s="35" t="s">
        <v>31</v>
      </c>
      <c r="J89" s="39" t="str">
        <f>E25</f>
        <v>Ing. arch. Pavel Šulc Ph.D.Krásného 351/8, Praha 6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29</v>
      </c>
      <c r="D90" s="43"/>
      <c r="E90" s="43"/>
      <c r="F90" s="30" t="str">
        <f>IF(E22="","",E22)</f>
        <v>Vyplň údaj</v>
      </c>
      <c r="G90" s="43"/>
      <c r="H90" s="43"/>
      <c r="I90" s="35" t="s">
        <v>34</v>
      </c>
      <c r="J90" s="39" t="str">
        <f>E28</f>
        <v>Ing. Dana Mlejnková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201</v>
      </c>
      <c r="D92" s="192" t="s">
        <v>57</v>
      </c>
      <c r="E92" s="192" t="s">
        <v>53</v>
      </c>
      <c r="F92" s="192" t="s">
        <v>54</v>
      </c>
      <c r="G92" s="192" t="s">
        <v>202</v>
      </c>
      <c r="H92" s="192" t="s">
        <v>203</v>
      </c>
      <c r="I92" s="192" t="s">
        <v>204</v>
      </c>
      <c r="J92" s="192" t="s">
        <v>192</v>
      </c>
      <c r="K92" s="193" t="s">
        <v>205</v>
      </c>
      <c r="L92" s="194"/>
      <c r="M92" s="95" t="s">
        <v>19</v>
      </c>
      <c r="N92" s="96" t="s">
        <v>42</v>
      </c>
      <c r="O92" s="96" t="s">
        <v>206</v>
      </c>
      <c r="P92" s="96" t="s">
        <v>207</v>
      </c>
      <c r="Q92" s="96" t="s">
        <v>208</v>
      </c>
      <c r="R92" s="96" t="s">
        <v>209</v>
      </c>
      <c r="S92" s="96" t="s">
        <v>210</v>
      </c>
      <c r="T92" s="97" t="s">
        <v>211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212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</f>
        <v>0</v>
      </c>
      <c r="Q93" s="99"/>
      <c r="R93" s="197">
        <f>R94</f>
        <v>0</v>
      </c>
      <c r="S93" s="99"/>
      <c r="T93" s="198">
        <f>T94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71</v>
      </c>
      <c r="AU93" s="20" t="s">
        <v>193</v>
      </c>
      <c r="BK93" s="199">
        <f>BK94</f>
        <v>0</v>
      </c>
    </row>
    <row r="94" s="12" customFormat="1" ht="25.92" customHeight="1">
      <c r="A94" s="12"/>
      <c r="B94" s="200"/>
      <c r="C94" s="201"/>
      <c r="D94" s="202" t="s">
        <v>71</v>
      </c>
      <c r="E94" s="203" t="s">
        <v>213</v>
      </c>
      <c r="F94" s="203" t="s">
        <v>214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</f>
        <v>0</v>
      </c>
      <c r="Q94" s="208"/>
      <c r="R94" s="209">
        <f>R95</f>
        <v>0</v>
      </c>
      <c r="S94" s="208"/>
      <c r="T94" s="210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71</v>
      </c>
      <c r="AU94" s="212" t="s">
        <v>72</v>
      </c>
      <c r="AY94" s="211" t="s">
        <v>215</v>
      </c>
      <c r="BK94" s="213">
        <f>BK95</f>
        <v>0</v>
      </c>
    </row>
    <row r="95" s="12" customFormat="1" ht="22.8" customHeight="1">
      <c r="A95" s="12"/>
      <c r="B95" s="200"/>
      <c r="C95" s="201"/>
      <c r="D95" s="202" t="s">
        <v>71</v>
      </c>
      <c r="E95" s="214" t="s">
        <v>603</v>
      </c>
      <c r="F95" s="214" t="s">
        <v>1602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SUM(P96:P98)</f>
        <v>0</v>
      </c>
      <c r="Q95" s="208"/>
      <c r="R95" s="209">
        <f>SUM(R96:R98)</f>
        <v>0</v>
      </c>
      <c r="S95" s="208"/>
      <c r="T95" s="210">
        <f>SUM(T96:T98)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79</v>
      </c>
      <c r="AT95" s="212" t="s">
        <v>71</v>
      </c>
      <c r="AU95" s="212" t="s">
        <v>79</v>
      </c>
      <c r="AY95" s="211" t="s">
        <v>215</v>
      </c>
      <c r="BK95" s="213">
        <f>SUM(BK96:BK98)</f>
        <v>0</v>
      </c>
    </row>
    <row r="96" s="2" customFormat="1" ht="24.15" customHeight="1">
      <c r="A96" s="41"/>
      <c r="B96" s="42"/>
      <c r="C96" s="216" t="s">
        <v>79</v>
      </c>
      <c r="D96" s="216" t="s">
        <v>218</v>
      </c>
      <c r="E96" s="217" t="s">
        <v>1845</v>
      </c>
      <c r="F96" s="218" t="s">
        <v>1846</v>
      </c>
      <c r="G96" s="219" t="s">
        <v>635</v>
      </c>
      <c r="H96" s="220">
        <v>1</v>
      </c>
      <c r="I96" s="221"/>
      <c r="J96" s="222">
        <f>ROUND(I96*H96,2)</f>
        <v>0</v>
      </c>
      <c r="K96" s="218" t="s">
        <v>19</v>
      </c>
      <c r="L96" s="47"/>
      <c r="M96" s="223" t="s">
        <v>19</v>
      </c>
      <c r="N96" s="224" t="s">
        <v>43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223</v>
      </c>
      <c r="AT96" s="227" t="s">
        <v>218</v>
      </c>
      <c r="AU96" s="227" t="s">
        <v>81</v>
      </c>
      <c r="AY96" s="20" t="s">
        <v>215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20" t="s">
        <v>79</v>
      </c>
      <c r="BK96" s="228">
        <f>ROUND(I96*H96,2)</f>
        <v>0</v>
      </c>
      <c r="BL96" s="20" t="s">
        <v>223</v>
      </c>
      <c r="BM96" s="227" t="s">
        <v>1847</v>
      </c>
    </row>
    <row r="97" s="2" customFormat="1" ht="24.15" customHeight="1">
      <c r="A97" s="41"/>
      <c r="B97" s="42"/>
      <c r="C97" s="216" t="s">
        <v>81</v>
      </c>
      <c r="D97" s="216" t="s">
        <v>218</v>
      </c>
      <c r="E97" s="217" t="s">
        <v>1848</v>
      </c>
      <c r="F97" s="218" t="s">
        <v>1849</v>
      </c>
      <c r="G97" s="219" t="s">
        <v>635</v>
      </c>
      <c r="H97" s="220">
        <v>1</v>
      </c>
      <c r="I97" s="221"/>
      <c r="J97" s="222">
        <f>ROUND(I97*H97,2)</f>
        <v>0</v>
      </c>
      <c r="K97" s="218" t="s">
        <v>19</v>
      </c>
      <c r="L97" s="47"/>
      <c r="M97" s="223" t="s">
        <v>19</v>
      </c>
      <c r="N97" s="224" t="s">
        <v>43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223</v>
      </c>
      <c r="AT97" s="227" t="s">
        <v>218</v>
      </c>
      <c r="AU97" s="227" t="s">
        <v>81</v>
      </c>
      <c r="AY97" s="20" t="s">
        <v>215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20" t="s">
        <v>79</v>
      </c>
      <c r="BK97" s="228">
        <f>ROUND(I97*H97,2)</f>
        <v>0</v>
      </c>
      <c r="BL97" s="20" t="s">
        <v>223</v>
      </c>
      <c r="BM97" s="227" t="s">
        <v>1850</v>
      </c>
    </row>
    <row r="98" s="2" customFormat="1" ht="16.5" customHeight="1">
      <c r="A98" s="41"/>
      <c r="B98" s="42"/>
      <c r="C98" s="216" t="s">
        <v>105</v>
      </c>
      <c r="D98" s="216" t="s">
        <v>218</v>
      </c>
      <c r="E98" s="217" t="s">
        <v>1625</v>
      </c>
      <c r="F98" s="218" t="s">
        <v>1626</v>
      </c>
      <c r="G98" s="219" t="s">
        <v>1183</v>
      </c>
      <c r="H98" s="220">
        <v>50</v>
      </c>
      <c r="I98" s="221"/>
      <c r="J98" s="222">
        <f>ROUND(I98*H98,2)</f>
        <v>0</v>
      </c>
      <c r="K98" s="218" t="s">
        <v>19</v>
      </c>
      <c r="L98" s="47"/>
      <c r="M98" s="296" t="s">
        <v>19</v>
      </c>
      <c r="N98" s="297" t="s">
        <v>43</v>
      </c>
      <c r="O98" s="293"/>
      <c r="P98" s="298">
        <f>O98*H98</f>
        <v>0</v>
      </c>
      <c r="Q98" s="298">
        <v>0</v>
      </c>
      <c r="R98" s="298">
        <f>Q98*H98</f>
        <v>0</v>
      </c>
      <c r="S98" s="298">
        <v>0</v>
      </c>
      <c r="T98" s="299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223</v>
      </c>
      <c r="AT98" s="227" t="s">
        <v>218</v>
      </c>
      <c r="AU98" s="227" t="s">
        <v>81</v>
      </c>
      <c r="AY98" s="20" t="s">
        <v>215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223</v>
      </c>
      <c r="BM98" s="227" t="s">
        <v>1851</v>
      </c>
    </row>
    <row r="99" s="2" customFormat="1" ht="6.96" customHeight="1">
      <c r="A99" s="4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47"/>
      <c r="M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</sheetData>
  <sheetProtection sheet="1" autoFilter="0" formatColumns="0" formatRows="0" objects="1" scenarios="1" spinCount="100000" saltValue="YV3Y2lr0EP5WYTG/9BF/WxD0QdYy5CRpd2I3cy+sIun6DiK+xR9HASs+uANMKW4zgc8mhYk9CD/qYDGsEPz62w==" hashValue="O55S233f+vMvVj5H6yasn7Fj7+QF5Db7R8FWA8B9di6koIKdTDzmZCeUiCXHTt6Zri84i5SSVMUGaRqu7AdXfg==" algorithmName="SHA-512" password="CC35"/>
  <autoFilter ref="C92:K98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1853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ROUND(J90,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ROUND((SUM(BE90:BE647)),  2)</f>
        <v>0</v>
      </c>
      <c r="G35" s="41"/>
      <c r="H35" s="41"/>
      <c r="I35" s="161">
        <v>0.20999999999999999</v>
      </c>
      <c r="J35" s="160">
        <f>ROUND(((SUM(BE90:BE647))*I35),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ROUND((SUM(BF90:BF647)),  2)</f>
        <v>0</v>
      </c>
      <c r="G36" s="41"/>
      <c r="H36" s="41"/>
      <c r="I36" s="161">
        <v>0.12</v>
      </c>
      <c r="J36" s="160">
        <f>ROUND(((SUM(BF90:BF647))*I36),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ROUND((SUM(BG90:BG647)),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ROUND((SUM(BH90:BH647)),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ROUND((SUM(BI90:BI647)),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2023-065-04-01 - SO-04 - Krajinářské úpravy- kácení stromů a keřů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J90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J91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1854</v>
      </c>
      <c r="E65" s="186"/>
      <c r="F65" s="186"/>
      <c r="G65" s="186"/>
      <c r="H65" s="186"/>
      <c r="I65" s="186"/>
      <c r="J65" s="187">
        <f>J92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1855</v>
      </c>
      <c r="E66" s="186"/>
      <c r="F66" s="186"/>
      <c r="G66" s="186"/>
      <c r="H66" s="186"/>
      <c r="I66" s="186"/>
      <c r="J66" s="187">
        <f>J224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198</v>
      </c>
      <c r="E67" s="186"/>
      <c r="F67" s="186"/>
      <c r="G67" s="186"/>
      <c r="H67" s="186"/>
      <c r="I67" s="186"/>
      <c r="J67" s="187">
        <f>J589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1856</v>
      </c>
      <c r="E68" s="186"/>
      <c r="F68" s="186"/>
      <c r="G68" s="186"/>
      <c r="H68" s="186"/>
      <c r="I68" s="186"/>
      <c r="J68" s="187">
        <f>J639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200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73" t="str">
        <f>E7</f>
        <v>Vědomice - Úprava ulice Na Zavadilce</v>
      </c>
      <c r="F78" s="35"/>
      <c r="G78" s="35"/>
      <c r="H78" s="35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" customFormat="1" ht="12" customHeight="1">
      <c r="B79" s="24"/>
      <c r="C79" s="35" t="s">
        <v>186</v>
      </c>
      <c r="D79" s="25"/>
      <c r="E79" s="25"/>
      <c r="F79" s="25"/>
      <c r="G79" s="25"/>
      <c r="H79" s="25"/>
      <c r="I79" s="25"/>
      <c r="J79" s="25"/>
      <c r="K79" s="25"/>
      <c r="L79" s="23"/>
    </row>
    <row r="80" s="2" customFormat="1" ht="16.5" customHeight="1">
      <c r="A80" s="41"/>
      <c r="B80" s="42"/>
      <c r="C80" s="43"/>
      <c r="D80" s="43"/>
      <c r="E80" s="173" t="s">
        <v>1852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188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30" customHeight="1">
      <c r="A82" s="41"/>
      <c r="B82" s="42"/>
      <c r="C82" s="43"/>
      <c r="D82" s="43"/>
      <c r="E82" s="72" t="str">
        <f>E11</f>
        <v>2023-065-04-01 - SO-04 - Krajinářské úpravy- kácení stromů a keřů</v>
      </c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F14</f>
        <v xml:space="preserve">k.ú. Vědomice </v>
      </c>
      <c r="G84" s="43"/>
      <c r="H84" s="43"/>
      <c r="I84" s="35" t="s">
        <v>23</v>
      </c>
      <c r="J84" s="75" t="str">
        <f>IF(J14="","",J14)</f>
        <v>16. 4. 2024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40.05" customHeight="1">
      <c r="A86" s="41"/>
      <c r="B86" s="42"/>
      <c r="C86" s="35" t="s">
        <v>25</v>
      </c>
      <c r="D86" s="43"/>
      <c r="E86" s="43"/>
      <c r="F86" s="30" t="str">
        <f>E17</f>
        <v>Obec Vědomice, Na Průhonu 270, Roudnice nad Labem</v>
      </c>
      <c r="G86" s="43"/>
      <c r="H86" s="43"/>
      <c r="I86" s="35" t="s">
        <v>31</v>
      </c>
      <c r="J86" s="39" t="str">
        <f>E23</f>
        <v>Ing. arch. Pavel Šulc Ph.D.Krásného 351/8, Praha 6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3"/>
      <c r="E87" s="43"/>
      <c r="F87" s="30" t="str">
        <f>IF(E20="","",E20)</f>
        <v>Vyplň údaj</v>
      </c>
      <c r="G87" s="43"/>
      <c r="H87" s="43"/>
      <c r="I87" s="35" t="s">
        <v>34</v>
      </c>
      <c r="J87" s="39" t="str">
        <f>E26</f>
        <v>Ing. Dana Mlejnková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9"/>
      <c r="B89" s="190"/>
      <c r="C89" s="191" t="s">
        <v>201</v>
      </c>
      <c r="D89" s="192" t="s">
        <v>57</v>
      </c>
      <c r="E89" s="192" t="s">
        <v>53</v>
      </c>
      <c r="F89" s="192" t="s">
        <v>54</v>
      </c>
      <c r="G89" s="192" t="s">
        <v>202</v>
      </c>
      <c r="H89" s="192" t="s">
        <v>203</v>
      </c>
      <c r="I89" s="192" t="s">
        <v>204</v>
      </c>
      <c r="J89" s="192" t="s">
        <v>192</v>
      </c>
      <c r="K89" s="193" t="s">
        <v>205</v>
      </c>
      <c r="L89" s="194"/>
      <c r="M89" s="95" t="s">
        <v>19</v>
      </c>
      <c r="N89" s="96" t="s">
        <v>42</v>
      </c>
      <c r="O89" s="96" t="s">
        <v>206</v>
      </c>
      <c r="P89" s="96" t="s">
        <v>207</v>
      </c>
      <c r="Q89" s="96" t="s">
        <v>208</v>
      </c>
      <c r="R89" s="96" t="s">
        <v>209</v>
      </c>
      <c r="S89" s="96" t="s">
        <v>210</v>
      </c>
      <c r="T89" s="97" t="s">
        <v>211</v>
      </c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</row>
    <row r="90" s="2" customFormat="1" ht="22.8" customHeight="1">
      <c r="A90" s="41"/>
      <c r="B90" s="42"/>
      <c r="C90" s="102" t="s">
        <v>212</v>
      </c>
      <c r="D90" s="43"/>
      <c r="E90" s="43"/>
      <c r="F90" s="43"/>
      <c r="G90" s="43"/>
      <c r="H90" s="43"/>
      <c r="I90" s="43"/>
      <c r="J90" s="195">
        <f>BK90</f>
        <v>0</v>
      </c>
      <c r="K90" s="43"/>
      <c r="L90" s="47"/>
      <c r="M90" s="98"/>
      <c r="N90" s="196"/>
      <c r="O90" s="99"/>
      <c r="P90" s="197">
        <f>P91</f>
        <v>0</v>
      </c>
      <c r="Q90" s="99"/>
      <c r="R90" s="197">
        <f>R91</f>
        <v>0</v>
      </c>
      <c r="S90" s="99"/>
      <c r="T90" s="198">
        <f>T91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71</v>
      </c>
      <c r="AU90" s="20" t="s">
        <v>193</v>
      </c>
      <c r="BK90" s="199">
        <f>BK91</f>
        <v>0</v>
      </c>
    </row>
    <row r="91" s="12" customFormat="1" ht="25.92" customHeight="1">
      <c r="A91" s="12"/>
      <c r="B91" s="200"/>
      <c r="C91" s="201"/>
      <c r="D91" s="202" t="s">
        <v>71</v>
      </c>
      <c r="E91" s="203" t="s">
        <v>213</v>
      </c>
      <c r="F91" s="203" t="s">
        <v>214</v>
      </c>
      <c r="G91" s="201"/>
      <c r="H91" s="201"/>
      <c r="I91" s="204"/>
      <c r="J91" s="205">
        <f>BK91</f>
        <v>0</v>
      </c>
      <c r="K91" s="201"/>
      <c r="L91" s="206"/>
      <c r="M91" s="207"/>
      <c r="N91" s="208"/>
      <c r="O91" s="208"/>
      <c r="P91" s="209">
        <f>P92+P224+P589+P639</f>
        <v>0</v>
      </c>
      <c r="Q91" s="208"/>
      <c r="R91" s="209">
        <f>R92+R224+R589+R639</f>
        <v>0</v>
      </c>
      <c r="S91" s="208"/>
      <c r="T91" s="210">
        <f>T92+T224+T589+T639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1" t="s">
        <v>79</v>
      </c>
      <c r="AT91" s="212" t="s">
        <v>71</v>
      </c>
      <c r="AU91" s="212" t="s">
        <v>72</v>
      </c>
      <c r="AY91" s="211" t="s">
        <v>215</v>
      </c>
      <c r="BK91" s="213">
        <f>BK92+BK224+BK589+BK639</f>
        <v>0</v>
      </c>
    </row>
    <row r="92" s="12" customFormat="1" ht="22.8" customHeight="1">
      <c r="A92" s="12"/>
      <c r="B92" s="200"/>
      <c r="C92" s="201"/>
      <c r="D92" s="202" t="s">
        <v>71</v>
      </c>
      <c r="E92" s="214" t="s">
        <v>216</v>
      </c>
      <c r="F92" s="214" t="s">
        <v>1857</v>
      </c>
      <c r="G92" s="201"/>
      <c r="H92" s="201"/>
      <c r="I92" s="204"/>
      <c r="J92" s="215">
        <f>BK92</f>
        <v>0</v>
      </c>
      <c r="K92" s="201"/>
      <c r="L92" s="206"/>
      <c r="M92" s="207"/>
      <c r="N92" s="208"/>
      <c r="O92" s="208"/>
      <c r="P92" s="209">
        <f>SUM(P93:P223)</f>
        <v>0</v>
      </c>
      <c r="Q92" s="208"/>
      <c r="R92" s="209">
        <f>SUM(R93:R223)</f>
        <v>0</v>
      </c>
      <c r="S92" s="208"/>
      <c r="T92" s="210">
        <f>SUM(T93:T223)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79</v>
      </c>
      <c r="AT92" s="212" t="s">
        <v>71</v>
      </c>
      <c r="AU92" s="212" t="s">
        <v>79</v>
      </c>
      <c r="AY92" s="211" t="s">
        <v>215</v>
      </c>
      <c r="BK92" s="213">
        <f>SUM(BK93:BK223)</f>
        <v>0</v>
      </c>
    </row>
    <row r="93" s="2" customFormat="1" ht="44.25" customHeight="1">
      <c r="A93" s="41"/>
      <c r="B93" s="42"/>
      <c r="C93" s="216" t="s">
        <v>79</v>
      </c>
      <c r="D93" s="216" t="s">
        <v>218</v>
      </c>
      <c r="E93" s="217" t="s">
        <v>1858</v>
      </c>
      <c r="F93" s="218" t="s">
        <v>1859</v>
      </c>
      <c r="G93" s="219" t="s">
        <v>221</v>
      </c>
      <c r="H93" s="220">
        <v>68</v>
      </c>
      <c r="I93" s="221"/>
      <c r="J93" s="222">
        <f>ROUND(I93*H93,2)</f>
        <v>0</v>
      </c>
      <c r="K93" s="218" t="s">
        <v>222</v>
      </c>
      <c r="L93" s="47"/>
      <c r="M93" s="223" t="s">
        <v>19</v>
      </c>
      <c r="N93" s="224" t="s">
        <v>43</v>
      </c>
      <c r="O93" s="87"/>
      <c r="P93" s="225">
        <f>O93*H93</f>
        <v>0</v>
      </c>
      <c r="Q93" s="225">
        <v>0</v>
      </c>
      <c r="R93" s="225">
        <f>Q93*H93</f>
        <v>0</v>
      </c>
      <c r="S93" s="225">
        <v>0</v>
      </c>
      <c r="T93" s="226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7" t="s">
        <v>223</v>
      </c>
      <c r="AT93" s="227" t="s">
        <v>218</v>
      </c>
      <c r="AU93" s="227" t="s">
        <v>81</v>
      </c>
      <c r="AY93" s="20" t="s">
        <v>215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20" t="s">
        <v>79</v>
      </c>
      <c r="BK93" s="228">
        <f>ROUND(I93*H93,2)</f>
        <v>0</v>
      </c>
      <c r="BL93" s="20" t="s">
        <v>223</v>
      </c>
      <c r="BM93" s="227" t="s">
        <v>81</v>
      </c>
    </row>
    <row r="94" s="2" customFormat="1">
      <c r="A94" s="41"/>
      <c r="B94" s="42"/>
      <c r="C94" s="43"/>
      <c r="D94" s="229" t="s">
        <v>224</v>
      </c>
      <c r="E94" s="43"/>
      <c r="F94" s="230" t="s">
        <v>1860</v>
      </c>
      <c r="G94" s="43"/>
      <c r="H94" s="43"/>
      <c r="I94" s="231"/>
      <c r="J94" s="43"/>
      <c r="K94" s="43"/>
      <c r="L94" s="47"/>
      <c r="M94" s="232"/>
      <c r="N94" s="233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224</v>
      </c>
      <c r="AU94" s="20" t="s">
        <v>81</v>
      </c>
    </row>
    <row r="95" s="13" customFormat="1">
      <c r="A95" s="13"/>
      <c r="B95" s="234"/>
      <c r="C95" s="235"/>
      <c r="D95" s="236" t="s">
        <v>226</v>
      </c>
      <c r="E95" s="237" t="s">
        <v>19</v>
      </c>
      <c r="F95" s="238" t="s">
        <v>1861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226</v>
      </c>
      <c r="AU95" s="244" t="s">
        <v>81</v>
      </c>
      <c r="AV95" s="13" t="s">
        <v>79</v>
      </c>
      <c r="AW95" s="13" t="s">
        <v>33</v>
      </c>
      <c r="AX95" s="13" t="s">
        <v>72</v>
      </c>
      <c r="AY95" s="244" t="s">
        <v>215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1862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1863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1864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4" customFormat="1">
      <c r="A99" s="14"/>
      <c r="B99" s="245"/>
      <c r="C99" s="246"/>
      <c r="D99" s="236" t="s">
        <v>226</v>
      </c>
      <c r="E99" s="247" t="s">
        <v>19</v>
      </c>
      <c r="F99" s="248" t="s">
        <v>360</v>
      </c>
      <c r="G99" s="246"/>
      <c r="H99" s="249">
        <v>18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226</v>
      </c>
      <c r="AU99" s="255" t="s">
        <v>81</v>
      </c>
      <c r="AV99" s="14" t="s">
        <v>81</v>
      </c>
      <c r="AW99" s="14" t="s">
        <v>33</v>
      </c>
      <c r="AX99" s="14" t="s">
        <v>72</v>
      </c>
      <c r="AY99" s="255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1865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1866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1867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322</v>
      </c>
      <c r="G103" s="246"/>
      <c r="H103" s="249">
        <v>17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1868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1869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1870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4" customFormat="1">
      <c r="A107" s="14"/>
      <c r="B107" s="245"/>
      <c r="C107" s="246"/>
      <c r="D107" s="236" t="s">
        <v>226</v>
      </c>
      <c r="E107" s="247" t="s">
        <v>19</v>
      </c>
      <c r="F107" s="248" t="s">
        <v>313</v>
      </c>
      <c r="G107" s="246"/>
      <c r="H107" s="249">
        <v>10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226</v>
      </c>
      <c r="AU107" s="255" t="s">
        <v>81</v>
      </c>
      <c r="AV107" s="14" t="s">
        <v>81</v>
      </c>
      <c r="AW107" s="14" t="s">
        <v>33</v>
      </c>
      <c r="AX107" s="14" t="s">
        <v>72</v>
      </c>
      <c r="AY107" s="255" t="s">
        <v>215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1871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1872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1870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4" customFormat="1">
      <c r="A111" s="14"/>
      <c r="B111" s="245"/>
      <c r="C111" s="246"/>
      <c r="D111" s="236" t="s">
        <v>226</v>
      </c>
      <c r="E111" s="247" t="s">
        <v>19</v>
      </c>
      <c r="F111" s="248" t="s">
        <v>256</v>
      </c>
      <c r="G111" s="246"/>
      <c r="H111" s="249">
        <v>5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226</v>
      </c>
      <c r="AU111" s="255" t="s">
        <v>81</v>
      </c>
      <c r="AV111" s="14" t="s">
        <v>81</v>
      </c>
      <c r="AW111" s="14" t="s">
        <v>33</v>
      </c>
      <c r="AX111" s="14" t="s">
        <v>72</v>
      </c>
      <c r="AY111" s="255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1873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3" customFormat="1">
      <c r="A113" s="13"/>
      <c r="B113" s="234"/>
      <c r="C113" s="235"/>
      <c r="D113" s="236" t="s">
        <v>226</v>
      </c>
      <c r="E113" s="237" t="s">
        <v>19</v>
      </c>
      <c r="F113" s="238" t="s">
        <v>1874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226</v>
      </c>
      <c r="AU113" s="244" t="s">
        <v>81</v>
      </c>
      <c r="AV113" s="13" t="s">
        <v>79</v>
      </c>
      <c r="AW113" s="13" t="s">
        <v>33</v>
      </c>
      <c r="AX113" s="13" t="s">
        <v>72</v>
      </c>
      <c r="AY113" s="244" t="s">
        <v>215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1875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4" customFormat="1">
      <c r="A115" s="14"/>
      <c r="B115" s="245"/>
      <c r="C115" s="246"/>
      <c r="D115" s="236" t="s">
        <v>226</v>
      </c>
      <c r="E115" s="247" t="s">
        <v>19</v>
      </c>
      <c r="F115" s="248" t="s">
        <v>275</v>
      </c>
      <c r="G115" s="246"/>
      <c r="H115" s="249">
        <v>6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226</v>
      </c>
      <c r="AU115" s="255" t="s">
        <v>81</v>
      </c>
      <c r="AV115" s="14" t="s">
        <v>81</v>
      </c>
      <c r="AW115" s="14" t="s">
        <v>33</v>
      </c>
      <c r="AX115" s="14" t="s">
        <v>72</v>
      </c>
      <c r="AY115" s="255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1876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1877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1878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4" customFormat="1">
      <c r="A119" s="14"/>
      <c r="B119" s="245"/>
      <c r="C119" s="246"/>
      <c r="D119" s="236" t="s">
        <v>226</v>
      </c>
      <c r="E119" s="247" t="s">
        <v>19</v>
      </c>
      <c r="F119" s="248" t="s">
        <v>8</v>
      </c>
      <c r="G119" s="246"/>
      <c r="H119" s="249">
        <v>12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226</v>
      </c>
      <c r="AU119" s="255" t="s">
        <v>81</v>
      </c>
      <c r="AV119" s="14" t="s">
        <v>81</v>
      </c>
      <c r="AW119" s="14" t="s">
        <v>33</v>
      </c>
      <c r="AX119" s="14" t="s">
        <v>72</v>
      </c>
      <c r="AY119" s="255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1879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5" customFormat="1">
      <c r="A121" s="15"/>
      <c r="B121" s="256"/>
      <c r="C121" s="257"/>
      <c r="D121" s="236" t="s">
        <v>226</v>
      </c>
      <c r="E121" s="258" t="s">
        <v>19</v>
      </c>
      <c r="F121" s="259" t="s">
        <v>233</v>
      </c>
      <c r="G121" s="257"/>
      <c r="H121" s="260">
        <v>68</v>
      </c>
      <c r="I121" s="261"/>
      <c r="J121" s="257"/>
      <c r="K121" s="257"/>
      <c r="L121" s="262"/>
      <c r="M121" s="263"/>
      <c r="N121" s="264"/>
      <c r="O121" s="264"/>
      <c r="P121" s="264"/>
      <c r="Q121" s="264"/>
      <c r="R121" s="264"/>
      <c r="S121" s="264"/>
      <c r="T121" s="26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6" t="s">
        <v>226</v>
      </c>
      <c r="AU121" s="266" t="s">
        <v>81</v>
      </c>
      <c r="AV121" s="15" t="s">
        <v>223</v>
      </c>
      <c r="AW121" s="15" t="s">
        <v>33</v>
      </c>
      <c r="AX121" s="15" t="s">
        <v>79</v>
      </c>
      <c r="AY121" s="266" t="s">
        <v>215</v>
      </c>
    </row>
    <row r="122" s="2" customFormat="1" ht="44.25" customHeight="1">
      <c r="A122" s="41"/>
      <c r="B122" s="42"/>
      <c r="C122" s="216" t="s">
        <v>81</v>
      </c>
      <c r="D122" s="216" t="s">
        <v>218</v>
      </c>
      <c r="E122" s="217" t="s">
        <v>1880</v>
      </c>
      <c r="F122" s="218" t="s">
        <v>1881</v>
      </c>
      <c r="G122" s="219" t="s">
        <v>221</v>
      </c>
      <c r="H122" s="220">
        <v>14</v>
      </c>
      <c r="I122" s="221"/>
      <c r="J122" s="222">
        <f>ROUND(I122*H122,2)</f>
        <v>0</v>
      </c>
      <c r="K122" s="218" t="s">
        <v>222</v>
      </c>
      <c r="L122" s="47"/>
      <c r="M122" s="223" t="s">
        <v>19</v>
      </c>
      <c r="N122" s="224" t="s">
        <v>43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223</v>
      </c>
      <c r="AT122" s="227" t="s">
        <v>218</v>
      </c>
      <c r="AU122" s="227" t="s">
        <v>81</v>
      </c>
      <c r="AY122" s="20" t="s">
        <v>215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223</v>
      </c>
      <c r="BM122" s="227" t="s">
        <v>223</v>
      </c>
    </row>
    <row r="123" s="2" customFormat="1">
      <c r="A123" s="41"/>
      <c r="B123" s="42"/>
      <c r="C123" s="43"/>
      <c r="D123" s="229" t="s">
        <v>224</v>
      </c>
      <c r="E123" s="43"/>
      <c r="F123" s="230" t="s">
        <v>1882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224</v>
      </c>
      <c r="AU123" s="20" t="s">
        <v>81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1861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3" customFormat="1">
      <c r="A125" s="13"/>
      <c r="B125" s="234"/>
      <c r="C125" s="235"/>
      <c r="D125" s="236" t="s">
        <v>226</v>
      </c>
      <c r="E125" s="237" t="s">
        <v>19</v>
      </c>
      <c r="F125" s="238" t="s">
        <v>1883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226</v>
      </c>
      <c r="AU125" s="244" t="s">
        <v>81</v>
      </c>
      <c r="AV125" s="13" t="s">
        <v>79</v>
      </c>
      <c r="AW125" s="13" t="s">
        <v>33</v>
      </c>
      <c r="AX125" s="13" t="s">
        <v>72</v>
      </c>
      <c r="AY125" s="244" t="s">
        <v>215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1884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1885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4" customFormat="1">
      <c r="A128" s="14"/>
      <c r="B128" s="245"/>
      <c r="C128" s="246"/>
      <c r="D128" s="236" t="s">
        <v>226</v>
      </c>
      <c r="E128" s="247" t="s">
        <v>19</v>
      </c>
      <c r="F128" s="248" t="s">
        <v>81</v>
      </c>
      <c r="G128" s="246"/>
      <c r="H128" s="249">
        <v>2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226</v>
      </c>
      <c r="AU128" s="255" t="s">
        <v>81</v>
      </c>
      <c r="AV128" s="14" t="s">
        <v>81</v>
      </c>
      <c r="AW128" s="14" t="s">
        <v>33</v>
      </c>
      <c r="AX128" s="14" t="s">
        <v>72</v>
      </c>
      <c r="AY128" s="255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1886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1887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1888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1885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4" customFormat="1">
      <c r="A133" s="14"/>
      <c r="B133" s="245"/>
      <c r="C133" s="246"/>
      <c r="D133" s="236" t="s">
        <v>226</v>
      </c>
      <c r="E133" s="247" t="s">
        <v>19</v>
      </c>
      <c r="F133" s="248" t="s">
        <v>105</v>
      </c>
      <c r="G133" s="246"/>
      <c r="H133" s="249">
        <v>3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226</v>
      </c>
      <c r="AU133" s="255" t="s">
        <v>81</v>
      </c>
      <c r="AV133" s="14" t="s">
        <v>81</v>
      </c>
      <c r="AW133" s="14" t="s">
        <v>33</v>
      </c>
      <c r="AX133" s="14" t="s">
        <v>72</v>
      </c>
      <c r="AY133" s="255" t="s">
        <v>215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1889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3" customFormat="1">
      <c r="A135" s="13"/>
      <c r="B135" s="234"/>
      <c r="C135" s="235"/>
      <c r="D135" s="236" t="s">
        <v>226</v>
      </c>
      <c r="E135" s="237" t="s">
        <v>19</v>
      </c>
      <c r="F135" s="238" t="s">
        <v>1890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226</v>
      </c>
      <c r="AU135" s="244" t="s">
        <v>81</v>
      </c>
      <c r="AV135" s="13" t="s">
        <v>79</v>
      </c>
      <c r="AW135" s="13" t="s">
        <v>33</v>
      </c>
      <c r="AX135" s="13" t="s">
        <v>72</v>
      </c>
      <c r="AY135" s="244" t="s">
        <v>215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1891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1885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4" customFormat="1">
      <c r="A138" s="14"/>
      <c r="B138" s="245"/>
      <c r="C138" s="246"/>
      <c r="D138" s="236" t="s">
        <v>226</v>
      </c>
      <c r="E138" s="247" t="s">
        <v>19</v>
      </c>
      <c r="F138" s="248" t="s">
        <v>105</v>
      </c>
      <c r="G138" s="246"/>
      <c r="H138" s="249">
        <v>3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226</v>
      </c>
      <c r="AU138" s="255" t="s">
        <v>81</v>
      </c>
      <c r="AV138" s="14" t="s">
        <v>81</v>
      </c>
      <c r="AW138" s="14" t="s">
        <v>33</v>
      </c>
      <c r="AX138" s="14" t="s">
        <v>72</v>
      </c>
      <c r="AY138" s="255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1886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1890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1892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1885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4" customFormat="1">
      <c r="A143" s="14"/>
      <c r="B143" s="245"/>
      <c r="C143" s="246"/>
      <c r="D143" s="236" t="s">
        <v>226</v>
      </c>
      <c r="E143" s="247" t="s">
        <v>19</v>
      </c>
      <c r="F143" s="248" t="s">
        <v>105</v>
      </c>
      <c r="G143" s="246"/>
      <c r="H143" s="249">
        <v>3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226</v>
      </c>
      <c r="AU143" s="255" t="s">
        <v>81</v>
      </c>
      <c r="AV143" s="14" t="s">
        <v>81</v>
      </c>
      <c r="AW143" s="14" t="s">
        <v>33</v>
      </c>
      <c r="AX143" s="14" t="s">
        <v>72</v>
      </c>
      <c r="AY143" s="255" t="s">
        <v>215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1886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1890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1893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3" customFormat="1">
      <c r="A147" s="13"/>
      <c r="B147" s="234"/>
      <c r="C147" s="235"/>
      <c r="D147" s="236" t="s">
        <v>226</v>
      </c>
      <c r="E147" s="237" t="s">
        <v>19</v>
      </c>
      <c r="F147" s="238" t="s">
        <v>1885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226</v>
      </c>
      <c r="AU147" s="244" t="s">
        <v>81</v>
      </c>
      <c r="AV147" s="13" t="s">
        <v>79</v>
      </c>
      <c r="AW147" s="13" t="s">
        <v>33</v>
      </c>
      <c r="AX147" s="13" t="s">
        <v>72</v>
      </c>
      <c r="AY147" s="244" t="s">
        <v>215</v>
      </c>
    </row>
    <row r="148" s="14" customFormat="1">
      <c r="A148" s="14"/>
      <c r="B148" s="245"/>
      <c r="C148" s="246"/>
      <c r="D148" s="236" t="s">
        <v>226</v>
      </c>
      <c r="E148" s="247" t="s">
        <v>19</v>
      </c>
      <c r="F148" s="248" t="s">
        <v>105</v>
      </c>
      <c r="G148" s="246"/>
      <c r="H148" s="249">
        <v>3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226</v>
      </c>
      <c r="AU148" s="255" t="s">
        <v>81</v>
      </c>
      <c r="AV148" s="14" t="s">
        <v>81</v>
      </c>
      <c r="AW148" s="14" t="s">
        <v>33</v>
      </c>
      <c r="AX148" s="14" t="s">
        <v>72</v>
      </c>
      <c r="AY148" s="255" t="s">
        <v>215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1886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3" customFormat="1">
      <c r="A150" s="13"/>
      <c r="B150" s="234"/>
      <c r="C150" s="235"/>
      <c r="D150" s="236" t="s">
        <v>226</v>
      </c>
      <c r="E150" s="237" t="s">
        <v>19</v>
      </c>
      <c r="F150" s="238" t="s">
        <v>1890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226</v>
      </c>
      <c r="AU150" s="244" t="s">
        <v>81</v>
      </c>
      <c r="AV150" s="13" t="s">
        <v>79</v>
      </c>
      <c r="AW150" s="13" t="s">
        <v>33</v>
      </c>
      <c r="AX150" s="13" t="s">
        <v>72</v>
      </c>
      <c r="AY150" s="244" t="s">
        <v>215</v>
      </c>
    </row>
    <row r="151" s="15" customFormat="1">
      <c r="A151" s="15"/>
      <c r="B151" s="256"/>
      <c r="C151" s="257"/>
      <c r="D151" s="236" t="s">
        <v>226</v>
      </c>
      <c r="E151" s="258" t="s">
        <v>19</v>
      </c>
      <c r="F151" s="259" t="s">
        <v>233</v>
      </c>
      <c r="G151" s="257"/>
      <c r="H151" s="260">
        <v>14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226</v>
      </c>
      <c r="AU151" s="266" t="s">
        <v>81</v>
      </c>
      <c r="AV151" s="15" t="s">
        <v>223</v>
      </c>
      <c r="AW151" s="15" t="s">
        <v>33</v>
      </c>
      <c r="AX151" s="15" t="s">
        <v>79</v>
      </c>
      <c r="AY151" s="266" t="s">
        <v>215</v>
      </c>
    </row>
    <row r="152" s="2" customFormat="1" ht="37.8" customHeight="1">
      <c r="A152" s="41"/>
      <c r="B152" s="42"/>
      <c r="C152" s="216" t="s">
        <v>105</v>
      </c>
      <c r="D152" s="216" t="s">
        <v>218</v>
      </c>
      <c r="E152" s="217" t="s">
        <v>1894</v>
      </c>
      <c r="F152" s="218" t="s">
        <v>1895</v>
      </c>
      <c r="G152" s="219" t="s">
        <v>692</v>
      </c>
      <c r="H152" s="220">
        <v>5</v>
      </c>
      <c r="I152" s="221"/>
      <c r="J152" s="222">
        <f>ROUND(I152*H152,2)</f>
        <v>0</v>
      </c>
      <c r="K152" s="218" t="s">
        <v>222</v>
      </c>
      <c r="L152" s="47"/>
      <c r="M152" s="223" t="s">
        <v>19</v>
      </c>
      <c r="N152" s="224" t="s">
        <v>43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223</v>
      </c>
      <c r="AT152" s="227" t="s">
        <v>218</v>
      </c>
      <c r="AU152" s="227" t="s">
        <v>81</v>
      </c>
      <c r="AY152" s="20" t="s">
        <v>215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223</v>
      </c>
      <c r="BM152" s="227" t="s">
        <v>275</v>
      </c>
    </row>
    <row r="153" s="2" customFormat="1">
      <c r="A153" s="41"/>
      <c r="B153" s="42"/>
      <c r="C153" s="43"/>
      <c r="D153" s="229" t="s">
        <v>224</v>
      </c>
      <c r="E153" s="43"/>
      <c r="F153" s="230" t="s">
        <v>1896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224</v>
      </c>
      <c r="AU153" s="20" t="s">
        <v>81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1897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3" customFormat="1">
      <c r="A155" s="13"/>
      <c r="B155" s="234"/>
      <c r="C155" s="235"/>
      <c r="D155" s="236" t="s">
        <v>226</v>
      </c>
      <c r="E155" s="237" t="s">
        <v>19</v>
      </c>
      <c r="F155" s="238" t="s">
        <v>1898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226</v>
      </c>
      <c r="AU155" s="244" t="s">
        <v>81</v>
      </c>
      <c r="AV155" s="13" t="s">
        <v>79</v>
      </c>
      <c r="AW155" s="13" t="s">
        <v>33</v>
      </c>
      <c r="AX155" s="13" t="s">
        <v>72</v>
      </c>
      <c r="AY155" s="244" t="s">
        <v>215</v>
      </c>
    </row>
    <row r="156" s="14" customFormat="1">
      <c r="A156" s="14"/>
      <c r="B156" s="245"/>
      <c r="C156" s="246"/>
      <c r="D156" s="236" t="s">
        <v>226</v>
      </c>
      <c r="E156" s="247" t="s">
        <v>19</v>
      </c>
      <c r="F156" s="248" t="s">
        <v>79</v>
      </c>
      <c r="G156" s="246"/>
      <c r="H156" s="249">
        <v>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226</v>
      </c>
      <c r="AU156" s="255" t="s">
        <v>81</v>
      </c>
      <c r="AV156" s="14" t="s">
        <v>81</v>
      </c>
      <c r="AW156" s="14" t="s">
        <v>33</v>
      </c>
      <c r="AX156" s="14" t="s">
        <v>72</v>
      </c>
      <c r="AY156" s="255" t="s">
        <v>215</v>
      </c>
    </row>
    <row r="157" s="13" customFormat="1">
      <c r="A157" s="13"/>
      <c r="B157" s="234"/>
      <c r="C157" s="235"/>
      <c r="D157" s="236" t="s">
        <v>226</v>
      </c>
      <c r="E157" s="237" t="s">
        <v>19</v>
      </c>
      <c r="F157" s="238" t="s">
        <v>1899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226</v>
      </c>
      <c r="AU157" s="244" t="s">
        <v>81</v>
      </c>
      <c r="AV157" s="13" t="s">
        <v>79</v>
      </c>
      <c r="AW157" s="13" t="s">
        <v>33</v>
      </c>
      <c r="AX157" s="13" t="s">
        <v>72</v>
      </c>
      <c r="AY157" s="244" t="s">
        <v>215</v>
      </c>
    </row>
    <row r="158" s="13" customFormat="1">
      <c r="A158" s="13"/>
      <c r="B158" s="234"/>
      <c r="C158" s="235"/>
      <c r="D158" s="236" t="s">
        <v>226</v>
      </c>
      <c r="E158" s="237" t="s">
        <v>19</v>
      </c>
      <c r="F158" s="238" t="s">
        <v>1900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226</v>
      </c>
      <c r="AU158" s="244" t="s">
        <v>81</v>
      </c>
      <c r="AV158" s="13" t="s">
        <v>79</v>
      </c>
      <c r="AW158" s="13" t="s">
        <v>33</v>
      </c>
      <c r="AX158" s="13" t="s">
        <v>72</v>
      </c>
      <c r="AY158" s="244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1897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1901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4" customFormat="1">
      <c r="A161" s="14"/>
      <c r="B161" s="245"/>
      <c r="C161" s="246"/>
      <c r="D161" s="236" t="s">
        <v>226</v>
      </c>
      <c r="E161" s="247" t="s">
        <v>19</v>
      </c>
      <c r="F161" s="248" t="s">
        <v>79</v>
      </c>
      <c r="G161" s="246"/>
      <c r="H161" s="249">
        <v>1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226</v>
      </c>
      <c r="AU161" s="255" t="s">
        <v>81</v>
      </c>
      <c r="AV161" s="14" t="s">
        <v>81</v>
      </c>
      <c r="AW161" s="14" t="s">
        <v>33</v>
      </c>
      <c r="AX161" s="14" t="s">
        <v>72</v>
      </c>
      <c r="AY161" s="255" t="s">
        <v>215</v>
      </c>
    </row>
    <row r="162" s="13" customFormat="1">
      <c r="A162" s="13"/>
      <c r="B162" s="234"/>
      <c r="C162" s="235"/>
      <c r="D162" s="236" t="s">
        <v>226</v>
      </c>
      <c r="E162" s="237" t="s">
        <v>19</v>
      </c>
      <c r="F162" s="238" t="s">
        <v>1902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226</v>
      </c>
      <c r="AU162" s="244" t="s">
        <v>81</v>
      </c>
      <c r="AV162" s="13" t="s">
        <v>79</v>
      </c>
      <c r="AW162" s="13" t="s">
        <v>33</v>
      </c>
      <c r="AX162" s="13" t="s">
        <v>72</v>
      </c>
      <c r="AY162" s="244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1903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3" customFormat="1">
      <c r="A164" s="13"/>
      <c r="B164" s="234"/>
      <c r="C164" s="235"/>
      <c r="D164" s="236" t="s">
        <v>226</v>
      </c>
      <c r="E164" s="237" t="s">
        <v>19</v>
      </c>
      <c r="F164" s="238" t="s">
        <v>1897</v>
      </c>
      <c r="G164" s="235"/>
      <c r="H164" s="237" t="s">
        <v>19</v>
      </c>
      <c r="I164" s="239"/>
      <c r="J164" s="235"/>
      <c r="K164" s="235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226</v>
      </c>
      <c r="AU164" s="244" t="s">
        <v>81</v>
      </c>
      <c r="AV164" s="13" t="s">
        <v>79</v>
      </c>
      <c r="AW164" s="13" t="s">
        <v>33</v>
      </c>
      <c r="AX164" s="13" t="s">
        <v>72</v>
      </c>
      <c r="AY164" s="244" t="s">
        <v>215</v>
      </c>
    </row>
    <row r="165" s="13" customFormat="1">
      <c r="A165" s="13"/>
      <c r="B165" s="234"/>
      <c r="C165" s="235"/>
      <c r="D165" s="236" t="s">
        <v>226</v>
      </c>
      <c r="E165" s="237" t="s">
        <v>19</v>
      </c>
      <c r="F165" s="238" t="s">
        <v>1904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226</v>
      </c>
      <c r="AU165" s="244" t="s">
        <v>81</v>
      </c>
      <c r="AV165" s="13" t="s">
        <v>79</v>
      </c>
      <c r="AW165" s="13" t="s">
        <v>33</v>
      </c>
      <c r="AX165" s="13" t="s">
        <v>72</v>
      </c>
      <c r="AY165" s="244" t="s">
        <v>215</v>
      </c>
    </row>
    <row r="166" s="14" customFormat="1">
      <c r="A166" s="14"/>
      <c r="B166" s="245"/>
      <c r="C166" s="246"/>
      <c r="D166" s="236" t="s">
        <v>226</v>
      </c>
      <c r="E166" s="247" t="s">
        <v>19</v>
      </c>
      <c r="F166" s="248" t="s">
        <v>79</v>
      </c>
      <c r="G166" s="246"/>
      <c r="H166" s="249">
        <v>1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226</v>
      </c>
      <c r="AU166" s="255" t="s">
        <v>81</v>
      </c>
      <c r="AV166" s="14" t="s">
        <v>81</v>
      </c>
      <c r="AW166" s="14" t="s">
        <v>33</v>
      </c>
      <c r="AX166" s="14" t="s">
        <v>72</v>
      </c>
      <c r="AY166" s="255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1905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1906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1897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3" customFormat="1">
      <c r="A170" s="13"/>
      <c r="B170" s="234"/>
      <c r="C170" s="235"/>
      <c r="D170" s="236" t="s">
        <v>226</v>
      </c>
      <c r="E170" s="237" t="s">
        <v>19</v>
      </c>
      <c r="F170" s="238" t="s">
        <v>1907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226</v>
      </c>
      <c r="AU170" s="244" t="s">
        <v>81</v>
      </c>
      <c r="AV170" s="13" t="s">
        <v>79</v>
      </c>
      <c r="AW170" s="13" t="s">
        <v>33</v>
      </c>
      <c r="AX170" s="13" t="s">
        <v>72</v>
      </c>
      <c r="AY170" s="244" t="s">
        <v>215</v>
      </c>
    </row>
    <row r="171" s="14" customFormat="1">
      <c r="A171" s="14"/>
      <c r="B171" s="245"/>
      <c r="C171" s="246"/>
      <c r="D171" s="236" t="s">
        <v>226</v>
      </c>
      <c r="E171" s="247" t="s">
        <v>19</v>
      </c>
      <c r="F171" s="248" t="s">
        <v>79</v>
      </c>
      <c r="G171" s="246"/>
      <c r="H171" s="249">
        <v>1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226</v>
      </c>
      <c r="AU171" s="255" t="s">
        <v>81</v>
      </c>
      <c r="AV171" s="14" t="s">
        <v>81</v>
      </c>
      <c r="AW171" s="14" t="s">
        <v>33</v>
      </c>
      <c r="AX171" s="14" t="s">
        <v>72</v>
      </c>
      <c r="AY171" s="255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1908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3" customFormat="1">
      <c r="A173" s="13"/>
      <c r="B173" s="234"/>
      <c r="C173" s="235"/>
      <c r="D173" s="236" t="s">
        <v>226</v>
      </c>
      <c r="E173" s="237" t="s">
        <v>19</v>
      </c>
      <c r="F173" s="238" t="s">
        <v>1906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226</v>
      </c>
      <c r="AU173" s="244" t="s">
        <v>81</v>
      </c>
      <c r="AV173" s="13" t="s">
        <v>79</v>
      </c>
      <c r="AW173" s="13" t="s">
        <v>33</v>
      </c>
      <c r="AX173" s="13" t="s">
        <v>72</v>
      </c>
      <c r="AY173" s="244" t="s">
        <v>215</v>
      </c>
    </row>
    <row r="174" s="13" customFormat="1">
      <c r="A174" s="13"/>
      <c r="B174" s="234"/>
      <c r="C174" s="235"/>
      <c r="D174" s="236" t="s">
        <v>226</v>
      </c>
      <c r="E174" s="237" t="s">
        <v>19</v>
      </c>
      <c r="F174" s="238" t="s">
        <v>1897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226</v>
      </c>
      <c r="AU174" s="244" t="s">
        <v>81</v>
      </c>
      <c r="AV174" s="13" t="s">
        <v>79</v>
      </c>
      <c r="AW174" s="13" t="s">
        <v>33</v>
      </c>
      <c r="AX174" s="13" t="s">
        <v>72</v>
      </c>
      <c r="AY174" s="244" t="s">
        <v>215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1909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4" customFormat="1">
      <c r="A176" s="14"/>
      <c r="B176" s="245"/>
      <c r="C176" s="246"/>
      <c r="D176" s="236" t="s">
        <v>226</v>
      </c>
      <c r="E176" s="247" t="s">
        <v>19</v>
      </c>
      <c r="F176" s="248" t="s">
        <v>79</v>
      </c>
      <c r="G176" s="246"/>
      <c r="H176" s="249">
        <v>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226</v>
      </c>
      <c r="AU176" s="255" t="s">
        <v>81</v>
      </c>
      <c r="AV176" s="14" t="s">
        <v>81</v>
      </c>
      <c r="AW176" s="14" t="s">
        <v>33</v>
      </c>
      <c r="AX176" s="14" t="s">
        <v>72</v>
      </c>
      <c r="AY176" s="255" t="s">
        <v>215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1908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1906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5" customFormat="1">
      <c r="A179" s="15"/>
      <c r="B179" s="256"/>
      <c r="C179" s="257"/>
      <c r="D179" s="236" t="s">
        <v>226</v>
      </c>
      <c r="E179" s="258" t="s">
        <v>19</v>
      </c>
      <c r="F179" s="259" t="s">
        <v>233</v>
      </c>
      <c r="G179" s="257"/>
      <c r="H179" s="260">
        <v>5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226</v>
      </c>
      <c r="AU179" s="266" t="s">
        <v>81</v>
      </c>
      <c r="AV179" s="15" t="s">
        <v>223</v>
      </c>
      <c r="AW179" s="15" t="s">
        <v>33</v>
      </c>
      <c r="AX179" s="15" t="s">
        <v>79</v>
      </c>
      <c r="AY179" s="266" t="s">
        <v>215</v>
      </c>
    </row>
    <row r="180" s="2" customFormat="1" ht="37.8" customHeight="1">
      <c r="A180" s="41"/>
      <c r="B180" s="42"/>
      <c r="C180" s="216" t="s">
        <v>223</v>
      </c>
      <c r="D180" s="216" t="s">
        <v>218</v>
      </c>
      <c r="E180" s="217" t="s">
        <v>1910</v>
      </c>
      <c r="F180" s="218" t="s">
        <v>1911</v>
      </c>
      <c r="G180" s="219" t="s">
        <v>692</v>
      </c>
      <c r="H180" s="220">
        <v>1</v>
      </c>
      <c r="I180" s="221"/>
      <c r="J180" s="222">
        <f>ROUND(I180*H180,2)</f>
        <v>0</v>
      </c>
      <c r="K180" s="218" t="s">
        <v>222</v>
      </c>
      <c r="L180" s="47"/>
      <c r="M180" s="223" t="s">
        <v>19</v>
      </c>
      <c r="N180" s="224" t="s">
        <v>43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223</v>
      </c>
      <c r="AT180" s="227" t="s">
        <v>218</v>
      </c>
      <c r="AU180" s="227" t="s">
        <v>81</v>
      </c>
      <c r="AY180" s="20" t="s">
        <v>215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223</v>
      </c>
      <c r="BM180" s="227" t="s">
        <v>298</v>
      </c>
    </row>
    <row r="181" s="2" customFormat="1">
      <c r="A181" s="41"/>
      <c r="B181" s="42"/>
      <c r="C181" s="43"/>
      <c r="D181" s="229" t="s">
        <v>224</v>
      </c>
      <c r="E181" s="43"/>
      <c r="F181" s="230" t="s">
        <v>1912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224</v>
      </c>
      <c r="AU181" s="20" t="s">
        <v>81</v>
      </c>
    </row>
    <row r="182" s="13" customFormat="1">
      <c r="A182" s="13"/>
      <c r="B182" s="234"/>
      <c r="C182" s="235"/>
      <c r="D182" s="236" t="s">
        <v>226</v>
      </c>
      <c r="E182" s="237" t="s">
        <v>19</v>
      </c>
      <c r="F182" s="238" t="s">
        <v>1897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226</v>
      </c>
      <c r="AU182" s="244" t="s">
        <v>81</v>
      </c>
      <c r="AV182" s="13" t="s">
        <v>79</v>
      </c>
      <c r="AW182" s="13" t="s">
        <v>33</v>
      </c>
      <c r="AX182" s="13" t="s">
        <v>72</v>
      </c>
      <c r="AY182" s="244" t="s">
        <v>215</v>
      </c>
    </row>
    <row r="183" s="13" customFormat="1">
      <c r="A183" s="13"/>
      <c r="B183" s="234"/>
      <c r="C183" s="235"/>
      <c r="D183" s="236" t="s">
        <v>226</v>
      </c>
      <c r="E183" s="237" t="s">
        <v>19</v>
      </c>
      <c r="F183" s="238" t="s">
        <v>1913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226</v>
      </c>
      <c r="AU183" s="244" t="s">
        <v>81</v>
      </c>
      <c r="AV183" s="13" t="s">
        <v>79</v>
      </c>
      <c r="AW183" s="13" t="s">
        <v>33</v>
      </c>
      <c r="AX183" s="13" t="s">
        <v>72</v>
      </c>
      <c r="AY183" s="244" t="s">
        <v>215</v>
      </c>
    </row>
    <row r="184" s="14" customFormat="1">
      <c r="A184" s="14"/>
      <c r="B184" s="245"/>
      <c r="C184" s="246"/>
      <c r="D184" s="236" t="s">
        <v>226</v>
      </c>
      <c r="E184" s="247" t="s">
        <v>19</v>
      </c>
      <c r="F184" s="248" t="s">
        <v>79</v>
      </c>
      <c r="G184" s="246"/>
      <c r="H184" s="249">
        <v>1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226</v>
      </c>
      <c r="AU184" s="255" t="s">
        <v>81</v>
      </c>
      <c r="AV184" s="14" t="s">
        <v>81</v>
      </c>
      <c r="AW184" s="14" t="s">
        <v>33</v>
      </c>
      <c r="AX184" s="14" t="s">
        <v>72</v>
      </c>
      <c r="AY184" s="255" t="s">
        <v>215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1914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3" customFormat="1">
      <c r="A186" s="13"/>
      <c r="B186" s="234"/>
      <c r="C186" s="235"/>
      <c r="D186" s="236" t="s">
        <v>226</v>
      </c>
      <c r="E186" s="237" t="s">
        <v>19</v>
      </c>
      <c r="F186" s="238" t="s">
        <v>1915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226</v>
      </c>
      <c r="AU186" s="244" t="s">
        <v>81</v>
      </c>
      <c r="AV186" s="13" t="s">
        <v>79</v>
      </c>
      <c r="AW186" s="13" t="s">
        <v>33</v>
      </c>
      <c r="AX186" s="13" t="s">
        <v>72</v>
      </c>
      <c r="AY186" s="244" t="s">
        <v>215</v>
      </c>
    </row>
    <row r="187" s="15" customFormat="1">
      <c r="A187" s="15"/>
      <c r="B187" s="256"/>
      <c r="C187" s="257"/>
      <c r="D187" s="236" t="s">
        <v>226</v>
      </c>
      <c r="E187" s="258" t="s">
        <v>19</v>
      </c>
      <c r="F187" s="259" t="s">
        <v>233</v>
      </c>
      <c r="G187" s="257"/>
      <c r="H187" s="260">
        <v>1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226</v>
      </c>
      <c r="AU187" s="266" t="s">
        <v>81</v>
      </c>
      <c r="AV187" s="15" t="s">
        <v>223</v>
      </c>
      <c r="AW187" s="15" t="s">
        <v>33</v>
      </c>
      <c r="AX187" s="15" t="s">
        <v>79</v>
      </c>
      <c r="AY187" s="266" t="s">
        <v>215</v>
      </c>
    </row>
    <row r="188" s="2" customFormat="1" ht="33" customHeight="1">
      <c r="A188" s="41"/>
      <c r="B188" s="42"/>
      <c r="C188" s="216" t="s">
        <v>256</v>
      </c>
      <c r="D188" s="216" t="s">
        <v>218</v>
      </c>
      <c r="E188" s="217" t="s">
        <v>1916</v>
      </c>
      <c r="F188" s="218" t="s">
        <v>1917</v>
      </c>
      <c r="G188" s="219" t="s">
        <v>692</v>
      </c>
      <c r="H188" s="220">
        <v>5</v>
      </c>
      <c r="I188" s="221"/>
      <c r="J188" s="222">
        <f>ROUND(I188*H188,2)</f>
        <v>0</v>
      </c>
      <c r="K188" s="218" t="s">
        <v>222</v>
      </c>
      <c r="L188" s="47"/>
      <c r="M188" s="223" t="s">
        <v>19</v>
      </c>
      <c r="N188" s="224" t="s">
        <v>43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223</v>
      </c>
      <c r="AT188" s="227" t="s">
        <v>218</v>
      </c>
      <c r="AU188" s="227" t="s">
        <v>81</v>
      </c>
      <c r="AY188" s="20" t="s">
        <v>215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223</v>
      </c>
      <c r="BM188" s="227" t="s">
        <v>313</v>
      </c>
    </row>
    <row r="189" s="2" customFormat="1">
      <c r="A189" s="41"/>
      <c r="B189" s="42"/>
      <c r="C189" s="43"/>
      <c r="D189" s="229" t="s">
        <v>224</v>
      </c>
      <c r="E189" s="43"/>
      <c r="F189" s="230" t="s">
        <v>1918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224</v>
      </c>
      <c r="AU189" s="20" t="s">
        <v>81</v>
      </c>
    </row>
    <row r="190" s="13" customFormat="1">
      <c r="A190" s="13"/>
      <c r="B190" s="234"/>
      <c r="C190" s="235"/>
      <c r="D190" s="236" t="s">
        <v>226</v>
      </c>
      <c r="E190" s="237" t="s">
        <v>19</v>
      </c>
      <c r="F190" s="238" t="s">
        <v>1897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226</v>
      </c>
      <c r="AU190" s="244" t="s">
        <v>81</v>
      </c>
      <c r="AV190" s="13" t="s">
        <v>79</v>
      </c>
      <c r="AW190" s="13" t="s">
        <v>33</v>
      </c>
      <c r="AX190" s="13" t="s">
        <v>72</v>
      </c>
      <c r="AY190" s="244" t="s">
        <v>215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1898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4" customFormat="1">
      <c r="A192" s="14"/>
      <c r="B192" s="245"/>
      <c r="C192" s="246"/>
      <c r="D192" s="236" t="s">
        <v>226</v>
      </c>
      <c r="E192" s="247" t="s">
        <v>19</v>
      </c>
      <c r="F192" s="248" t="s">
        <v>79</v>
      </c>
      <c r="G192" s="246"/>
      <c r="H192" s="249">
        <v>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226</v>
      </c>
      <c r="AU192" s="255" t="s">
        <v>81</v>
      </c>
      <c r="AV192" s="14" t="s">
        <v>81</v>
      </c>
      <c r="AW192" s="14" t="s">
        <v>33</v>
      </c>
      <c r="AX192" s="14" t="s">
        <v>72</v>
      </c>
      <c r="AY192" s="255" t="s">
        <v>215</v>
      </c>
    </row>
    <row r="193" s="13" customFormat="1">
      <c r="A193" s="13"/>
      <c r="B193" s="234"/>
      <c r="C193" s="235"/>
      <c r="D193" s="236" t="s">
        <v>226</v>
      </c>
      <c r="E193" s="237" t="s">
        <v>19</v>
      </c>
      <c r="F193" s="238" t="s">
        <v>1899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226</v>
      </c>
      <c r="AU193" s="244" t="s">
        <v>81</v>
      </c>
      <c r="AV193" s="13" t="s">
        <v>79</v>
      </c>
      <c r="AW193" s="13" t="s">
        <v>33</v>
      </c>
      <c r="AX193" s="13" t="s">
        <v>72</v>
      </c>
      <c r="AY193" s="244" t="s">
        <v>215</v>
      </c>
    </row>
    <row r="194" s="13" customFormat="1">
      <c r="A194" s="13"/>
      <c r="B194" s="234"/>
      <c r="C194" s="235"/>
      <c r="D194" s="236" t="s">
        <v>226</v>
      </c>
      <c r="E194" s="237" t="s">
        <v>19</v>
      </c>
      <c r="F194" s="238" t="s">
        <v>1900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226</v>
      </c>
      <c r="AU194" s="244" t="s">
        <v>81</v>
      </c>
      <c r="AV194" s="13" t="s">
        <v>79</v>
      </c>
      <c r="AW194" s="13" t="s">
        <v>33</v>
      </c>
      <c r="AX194" s="13" t="s">
        <v>72</v>
      </c>
      <c r="AY194" s="244" t="s">
        <v>215</v>
      </c>
    </row>
    <row r="195" s="13" customFormat="1">
      <c r="A195" s="13"/>
      <c r="B195" s="234"/>
      <c r="C195" s="235"/>
      <c r="D195" s="236" t="s">
        <v>226</v>
      </c>
      <c r="E195" s="237" t="s">
        <v>19</v>
      </c>
      <c r="F195" s="238" t="s">
        <v>1897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226</v>
      </c>
      <c r="AU195" s="244" t="s">
        <v>81</v>
      </c>
      <c r="AV195" s="13" t="s">
        <v>79</v>
      </c>
      <c r="AW195" s="13" t="s">
        <v>33</v>
      </c>
      <c r="AX195" s="13" t="s">
        <v>72</v>
      </c>
      <c r="AY195" s="244" t="s">
        <v>215</v>
      </c>
    </row>
    <row r="196" s="13" customFormat="1">
      <c r="A196" s="13"/>
      <c r="B196" s="234"/>
      <c r="C196" s="235"/>
      <c r="D196" s="236" t="s">
        <v>226</v>
      </c>
      <c r="E196" s="237" t="s">
        <v>19</v>
      </c>
      <c r="F196" s="238" t="s">
        <v>1901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226</v>
      </c>
      <c r="AU196" s="244" t="s">
        <v>81</v>
      </c>
      <c r="AV196" s="13" t="s">
        <v>79</v>
      </c>
      <c r="AW196" s="13" t="s">
        <v>33</v>
      </c>
      <c r="AX196" s="13" t="s">
        <v>72</v>
      </c>
      <c r="AY196" s="244" t="s">
        <v>215</v>
      </c>
    </row>
    <row r="197" s="14" customFormat="1">
      <c r="A197" s="14"/>
      <c r="B197" s="245"/>
      <c r="C197" s="246"/>
      <c r="D197" s="236" t="s">
        <v>226</v>
      </c>
      <c r="E197" s="247" t="s">
        <v>19</v>
      </c>
      <c r="F197" s="248" t="s">
        <v>79</v>
      </c>
      <c r="G197" s="246"/>
      <c r="H197" s="249">
        <v>1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226</v>
      </c>
      <c r="AU197" s="255" t="s">
        <v>81</v>
      </c>
      <c r="AV197" s="14" t="s">
        <v>81</v>
      </c>
      <c r="AW197" s="14" t="s">
        <v>33</v>
      </c>
      <c r="AX197" s="14" t="s">
        <v>72</v>
      </c>
      <c r="AY197" s="255" t="s">
        <v>215</v>
      </c>
    </row>
    <row r="198" s="13" customFormat="1">
      <c r="A198" s="13"/>
      <c r="B198" s="234"/>
      <c r="C198" s="235"/>
      <c r="D198" s="236" t="s">
        <v>226</v>
      </c>
      <c r="E198" s="237" t="s">
        <v>19</v>
      </c>
      <c r="F198" s="238" t="s">
        <v>1902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226</v>
      </c>
      <c r="AU198" s="244" t="s">
        <v>81</v>
      </c>
      <c r="AV198" s="13" t="s">
        <v>79</v>
      </c>
      <c r="AW198" s="13" t="s">
        <v>33</v>
      </c>
      <c r="AX198" s="13" t="s">
        <v>72</v>
      </c>
      <c r="AY198" s="244" t="s">
        <v>215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1903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3" customFormat="1">
      <c r="A200" s="13"/>
      <c r="B200" s="234"/>
      <c r="C200" s="235"/>
      <c r="D200" s="236" t="s">
        <v>226</v>
      </c>
      <c r="E200" s="237" t="s">
        <v>19</v>
      </c>
      <c r="F200" s="238" t="s">
        <v>1897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226</v>
      </c>
      <c r="AU200" s="244" t="s">
        <v>81</v>
      </c>
      <c r="AV200" s="13" t="s">
        <v>79</v>
      </c>
      <c r="AW200" s="13" t="s">
        <v>33</v>
      </c>
      <c r="AX200" s="13" t="s">
        <v>72</v>
      </c>
      <c r="AY200" s="244" t="s">
        <v>215</v>
      </c>
    </row>
    <row r="201" s="13" customFormat="1">
      <c r="A201" s="13"/>
      <c r="B201" s="234"/>
      <c r="C201" s="235"/>
      <c r="D201" s="236" t="s">
        <v>226</v>
      </c>
      <c r="E201" s="237" t="s">
        <v>19</v>
      </c>
      <c r="F201" s="238" t="s">
        <v>1904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226</v>
      </c>
      <c r="AU201" s="244" t="s">
        <v>81</v>
      </c>
      <c r="AV201" s="13" t="s">
        <v>79</v>
      </c>
      <c r="AW201" s="13" t="s">
        <v>33</v>
      </c>
      <c r="AX201" s="13" t="s">
        <v>72</v>
      </c>
      <c r="AY201" s="244" t="s">
        <v>215</v>
      </c>
    </row>
    <row r="202" s="14" customFormat="1">
      <c r="A202" s="14"/>
      <c r="B202" s="245"/>
      <c r="C202" s="246"/>
      <c r="D202" s="236" t="s">
        <v>226</v>
      </c>
      <c r="E202" s="247" t="s">
        <v>19</v>
      </c>
      <c r="F202" s="248" t="s">
        <v>79</v>
      </c>
      <c r="G202" s="246"/>
      <c r="H202" s="249">
        <v>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226</v>
      </c>
      <c r="AU202" s="255" t="s">
        <v>81</v>
      </c>
      <c r="AV202" s="14" t="s">
        <v>81</v>
      </c>
      <c r="AW202" s="14" t="s">
        <v>33</v>
      </c>
      <c r="AX202" s="14" t="s">
        <v>72</v>
      </c>
      <c r="AY202" s="255" t="s">
        <v>215</v>
      </c>
    </row>
    <row r="203" s="13" customFormat="1">
      <c r="A203" s="13"/>
      <c r="B203" s="234"/>
      <c r="C203" s="235"/>
      <c r="D203" s="236" t="s">
        <v>226</v>
      </c>
      <c r="E203" s="237" t="s">
        <v>19</v>
      </c>
      <c r="F203" s="238" t="s">
        <v>1905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226</v>
      </c>
      <c r="AU203" s="244" t="s">
        <v>81</v>
      </c>
      <c r="AV203" s="13" t="s">
        <v>79</v>
      </c>
      <c r="AW203" s="13" t="s">
        <v>33</v>
      </c>
      <c r="AX203" s="13" t="s">
        <v>72</v>
      </c>
      <c r="AY203" s="244" t="s">
        <v>215</v>
      </c>
    </row>
    <row r="204" s="13" customFormat="1">
      <c r="A204" s="13"/>
      <c r="B204" s="234"/>
      <c r="C204" s="235"/>
      <c r="D204" s="236" t="s">
        <v>226</v>
      </c>
      <c r="E204" s="237" t="s">
        <v>19</v>
      </c>
      <c r="F204" s="238" t="s">
        <v>1906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226</v>
      </c>
      <c r="AU204" s="244" t="s">
        <v>81</v>
      </c>
      <c r="AV204" s="13" t="s">
        <v>79</v>
      </c>
      <c r="AW204" s="13" t="s">
        <v>33</v>
      </c>
      <c r="AX204" s="13" t="s">
        <v>72</v>
      </c>
      <c r="AY204" s="244" t="s">
        <v>215</v>
      </c>
    </row>
    <row r="205" s="13" customFormat="1">
      <c r="A205" s="13"/>
      <c r="B205" s="234"/>
      <c r="C205" s="235"/>
      <c r="D205" s="236" t="s">
        <v>226</v>
      </c>
      <c r="E205" s="237" t="s">
        <v>19</v>
      </c>
      <c r="F205" s="238" t="s">
        <v>1897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226</v>
      </c>
      <c r="AU205" s="244" t="s">
        <v>81</v>
      </c>
      <c r="AV205" s="13" t="s">
        <v>79</v>
      </c>
      <c r="AW205" s="13" t="s">
        <v>33</v>
      </c>
      <c r="AX205" s="13" t="s">
        <v>72</v>
      </c>
      <c r="AY205" s="244" t="s">
        <v>215</v>
      </c>
    </row>
    <row r="206" s="13" customFormat="1">
      <c r="A206" s="13"/>
      <c r="B206" s="234"/>
      <c r="C206" s="235"/>
      <c r="D206" s="236" t="s">
        <v>226</v>
      </c>
      <c r="E206" s="237" t="s">
        <v>19</v>
      </c>
      <c r="F206" s="238" t="s">
        <v>1907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226</v>
      </c>
      <c r="AU206" s="244" t="s">
        <v>81</v>
      </c>
      <c r="AV206" s="13" t="s">
        <v>79</v>
      </c>
      <c r="AW206" s="13" t="s">
        <v>33</v>
      </c>
      <c r="AX206" s="13" t="s">
        <v>72</v>
      </c>
      <c r="AY206" s="244" t="s">
        <v>215</v>
      </c>
    </row>
    <row r="207" s="14" customFormat="1">
      <c r="A207" s="14"/>
      <c r="B207" s="245"/>
      <c r="C207" s="246"/>
      <c r="D207" s="236" t="s">
        <v>226</v>
      </c>
      <c r="E207" s="247" t="s">
        <v>19</v>
      </c>
      <c r="F207" s="248" t="s">
        <v>79</v>
      </c>
      <c r="G207" s="246"/>
      <c r="H207" s="249">
        <v>1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226</v>
      </c>
      <c r="AU207" s="255" t="s">
        <v>81</v>
      </c>
      <c r="AV207" s="14" t="s">
        <v>81</v>
      </c>
      <c r="AW207" s="14" t="s">
        <v>33</v>
      </c>
      <c r="AX207" s="14" t="s">
        <v>72</v>
      </c>
      <c r="AY207" s="255" t="s">
        <v>215</v>
      </c>
    </row>
    <row r="208" s="13" customFormat="1">
      <c r="A208" s="13"/>
      <c r="B208" s="234"/>
      <c r="C208" s="235"/>
      <c r="D208" s="236" t="s">
        <v>226</v>
      </c>
      <c r="E208" s="237" t="s">
        <v>19</v>
      </c>
      <c r="F208" s="238" t="s">
        <v>1908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226</v>
      </c>
      <c r="AU208" s="244" t="s">
        <v>81</v>
      </c>
      <c r="AV208" s="13" t="s">
        <v>79</v>
      </c>
      <c r="AW208" s="13" t="s">
        <v>33</v>
      </c>
      <c r="AX208" s="13" t="s">
        <v>72</v>
      </c>
      <c r="AY208" s="244" t="s">
        <v>215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1906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3" customFormat="1">
      <c r="A210" s="13"/>
      <c r="B210" s="234"/>
      <c r="C210" s="235"/>
      <c r="D210" s="236" t="s">
        <v>226</v>
      </c>
      <c r="E210" s="237" t="s">
        <v>19</v>
      </c>
      <c r="F210" s="238" t="s">
        <v>1897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226</v>
      </c>
      <c r="AU210" s="244" t="s">
        <v>81</v>
      </c>
      <c r="AV210" s="13" t="s">
        <v>79</v>
      </c>
      <c r="AW210" s="13" t="s">
        <v>33</v>
      </c>
      <c r="AX210" s="13" t="s">
        <v>72</v>
      </c>
      <c r="AY210" s="244" t="s">
        <v>215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1909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4" customFormat="1">
      <c r="A212" s="14"/>
      <c r="B212" s="245"/>
      <c r="C212" s="246"/>
      <c r="D212" s="236" t="s">
        <v>226</v>
      </c>
      <c r="E212" s="247" t="s">
        <v>19</v>
      </c>
      <c r="F212" s="248" t="s">
        <v>79</v>
      </c>
      <c r="G212" s="246"/>
      <c r="H212" s="249">
        <v>1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226</v>
      </c>
      <c r="AU212" s="255" t="s">
        <v>81</v>
      </c>
      <c r="AV212" s="14" t="s">
        <v>81</v>
      </c>
      <c r="AW212" s="14" t="s">
        <v>33</v>
      </c>
      <c r="AX212" s="14" t="s">
        <v>72</v>
      </c>
      <c r="AY212" s="255" t="s">
        <v>215</v>
      </c>
    </row>
    <row r="213" s="13" customFormat="1">
      <c r="A213" s="13"/>
      <c r="B213" s="234"/>
      <c r="C213" s="235"/>
      <c r="D213" s="236" t="s">
        <v>226</v>
      </c>
      <c r="E213" s="237" t="s">
        <v>19</v>
      </c>
      <c r="F213" s="238" t="s">
        <v>1908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226</v>
      </c>
      <c r="AU213" s="244" t="s">
        <v>81</v>
      </c>
      <c r="AV213" s="13" t="s">
        <v>79</v>
      </c>
      <c r="AW213" s="13" t="s">
        <v>33</v>
      </c>
      <c r="AX213" s="13" t="s">
        <v>72</v>
      </c>
      <c r="AY213" s="244" t="s">
        <v>215</v>
      </c>
    </row>
    <row r="214" s="13" customFormat="1">
      <c r="A214" s="13"/>
      <c r="B214" s="234"/>
      <c r="C214" s="235"/>
      <c r="D214" s="236" t="s">
        <v>226</v>
      </c>
      <c r="E214" s="237" t="s">
        <v>19</v>
      </c>
      <c r="F214" s="238" t="s">
        <v>1906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226</v>
      </c>
      <c r="AU214" s="244" t="s">
        <v>81</v>
      </c>
      <c r="AV214" s="13" t="s">
        <v>79</v>
      </c>
      <c r="AW214" s="13" t="s">
        <v>33</v>
      </c>
      <c r="AX214" s="13" t="s">
        <v>72</v>
      </c>
      <c r="AY214" s="244" t="s">
        <v>215</v>
      </c>
    </row>
    <row r="215" s="15" customFormat="1">
      <c r="A215" s="15"/>
      <c r="B215" s="256"/>
      <c r="C215" s="257"/>
      <c r="D215" s="236" t="s">
        <v>226</v>
      </c>
      <c r="E215" s="258" t="s">
        <v>19</v>
      </c>
      <c r="F215" s="259" t="s">
        <v>233</v>
      </c>
      <c r="G215" s="257"/>
      <c r="H215" s="260">
        <v>5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226</v>
      </c>
      <c r="AU215" s="266" t="s">
        <v>81</v>
      </c>
      <c r="AV215" s="15" t="s">
        <v>223</v>
      </c>
      <c r="AW215" s="15" t="s">
        <v>33</v>
      </c>
      <c r="AX215" s="15" t="s">
        <v>79</v>
      </c>
      <c r="AY215" s="266" t="s">
        <v>215</v>
      </c>
    </row>
    <row r="216" s="2" customFormat="1" ht="33" customHeight="1">
      <c r="A216" s="41"/>
      <c r="B216" s="42"/>
      <c r="C216" s="216" t="s">
        <v>275</v>
      </c>
      <c r="D216" s="216" t="s">
        <v>218</v>
      </c>
      <c r="E216" s="217" t="s">
        <v>1919</v>
      </c>
      <c r="F216" s="218" t="s">
        <v>1920</v>
      </c>
      <c r="G216" s="219" t="s">
        <v>692</v>
      </c>
      <c r="H216" s="220">
        <v>1</v>
      </c>
      <c r="I216" s="221"/>
      <c r="J216" s="222">
        <f>ROUND(I216*H216,2)</f>
        <v>0</v>
      </c>
      <c r="K216" s="218" t="s">
        <v>222</v>
      </c>
      <c r="L216" s="47"/>
      <c r="M216" s="223" t="s">
        <v>19</v>
      </c>
      <c r="N216" s="224" t="s">
        <v>43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223</v>
      </c>
      <c r="AT216" s="227" t="s">
        <v>218</v>
      </c>
      <c r="AU216" s="227" t="s">
        <v>81</v>
      </c>
      <c r="AY216" s="20" t="s">
        <v>215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223</v>
      </c>
      <c r="BM216" s="227" t="s">
        <v>8</v>
      </c>
    </row>
    <row r="217" s="2" customFormat="1">
      <c r="A217" s="41"/>
      <c r="B217" s="42"/>
      <c r="C217" s="43"/>
      <c r="D217" s="229" t="s">
        <v>224</v>
      </c>
      <c r="E217" s="43"/>
      <c r="F217" s="230" t="s">
        <v>1921</v>
      </c>
      <c r="G217" s="43"/>
      <c r="H217" s="43"/>
      <c r="I217" s="231"/>
      <c r="J217" s="43"/>
      <c r="K217" s="43"/>
      <c r="L217" s="47"/>
      <c r="M217" s="232"/>
      <c r="N217" s="233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224</v>
      </c>
      <c r="AU217" s="20" t="s">
        <v>81</v>
      </c>
    </row>
    <row r="218" s="13" customFormat="1">
      <c r="A218" s="13"/>
      <c r="B218" s="234"/>
      <c r="C218" s="235"/>
      <c r="D218" s="236" t="s">
        <v>226</v>
      </c>
      <c r="E218" s="237" t="s">
        <v>19</v>
      </c>
      <c r="F218" s="238" t="s">
        <v>1897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226</v>
      </c>
      <c r="AU218" s="244" t="s">
        <v>81</v>
      </c>
      <c r="AV218" s="13" t="s">
        <v>79</v>
      </c>
      <c r="AW218" s="13" t="s">
        <v>33</v>
      </c>
      <c r="AX218" s="13" t="s">
        <v>72</v>
      </c>
      <c r="AY218" s="244" t="s">
        <v>215</v>
      </c>
    </row>
    <row r="219" s="13" customFormat="1">
      <c r="A219" s="13"/>
      <c r="B219" s="234"/>
      <c r="C219" s="235"/>
      <c r="D219" s="236" t="s">
        <v>226</v>
      </c>
      <c r="E219" s="237" t="s">
        <v>19</v>
      </c>
      <c r="F219" s="238" t="s">
        <v>1913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226</v>
      </c>
      <c r="AU219" s="244" t="s">
        <v>81</v>
      </c>
      <c r="AV219" s="13" t="s">
        <v>79</v>
      </c>
      <c r="AW219" s="13" t="s">
        <v>33</v>
      </c>
      <c r="AX219" s="13" t="s">
        <v>72</v>
      </c>
      <c r="AY219" s="244" t="s">
        <v>215</v>
      </c>
    </row>
    <row r="220" s="14" customFormat="1">
      <c r="A220" s="14"/>
      <c r="B220" s="245"/>
      <c r="C220" s="246"/>
      <c r="D220" s="236" t="s">
        <v>226</v>
      </c>
      <c r="E220" s="247" t="s">
        <v>19</v>
      </c>
      <c r="F220" s="248" t="s">
        <v>79</v>
      </c>
      <c r="G220" s="246"/>
      <c r="H220" s="249">
        <v>1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226</v>
      </c>
      <c r="AU220" s="255" t="s">
        <v>81</v>
      </c>
      <c r="AV220" s="14" t="s">
        <v>81</v>
      </c>
      <c r="AW220" s="14" t="s">
        <v>33</v>
      </c>
      <c r="AX220" s="14" t="s">
        <v>72</v>
      </c>
      <c r="AY220" s="255" t="s">
        <v>215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1914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1915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5" customFormat="1">
      <c r="A223" s="15"/>
      <c r="B223" s="256"/>
      <c r="C223" s="257"/>
      <c r="D223" s="236" t="s">
        <v>226</v>
      </c>
      <c r="E223" s="258" t="s">
        <v>19</v>
      </c>
      <c r="F223" s="259" t="s">
        <v>233</v>
      </c>
      <c r="G223" s="257"/>
      <c r="H223" s="260">
        <v>1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226</v>
      </c>
      <c r="AU223" s="266" t="s">
        <v>81</v>
      </c>
      <c r="AV223" s="15" t="s">
        <v>223</v>
      </c>
      <c r="AW223" s="15" t="s">
        <v>33</v>
      </c>
      <c r="AX223" s="15" t="s">
        <v>79</v>
      </c>
      <c r="AY223" s="266" t="s">
        <v>215</v>
      </c>
    </row>
    <row r="224" s="12" customFormat="1" ht="22.8" customHeight="1">
      <c r="A224" s="12"/>
      <c r="B224" s="200"/>
      <c r="C224" s="201"/>
      <c r="D224" s="202" t="s">
        <v>71</v>
      </c>
      <c r="E224" s="214" t="s">
        <v>306</v>
      </c>
      <c r="F224" s="214" t="s">
        <v>1922</v>
      </c>
      <c r="G224" s="201"/>
      <c r="H224" s="201"/>
      <c r="I224" s="204"/>
      <c r="J224" s="215">
        <f>BK224</f>
        <v>0</v>
      </c>
      <c r="K224" s="201"/>
      <c r="L224" s="206"/>
      <c r="M224" s="207"/>
      <c r="N224" s="208"/>
      <c r="O224" s="208"/>
      <c r="P224" s="209">
        <f>SUM(P225:P588)</f>
        <v>0</v>
      </c>
      <c r="Q224" s="208"/>
      <c r="R224" s="209">
        <f>SUM(R225:R588)</f>
        <v>0</v>
      </c>
      <c r="S224" s="208"/>
      <c r="T224" s="210">
        <f>SUM(T225:T588)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1" t="s">
        <v>79</v>
      </c>
      <c r="AT224" s="212" t="s">
        <v>71</v>
      </c>
      <c r="AU224" s="212" t="s">
        <v>79</v>
      </c>
      <c r="AY224" s="211" t="s">
        <v>215</v>
      </c>
      <c r="BK224" s="213">
        <f>SUM(BK225:BK588)</f>
        <v>0</v>
      </c>
    </row>
    <row r="225" s="2" customFormat="1" ht="49.05" customHeight="1">
      <c r="A225" s="41"/>
      <c r="B225" s="42"/>
      <c r="C225" s="216" t="s">
        <v>292</v>
      </c>
      <c r="D225" s="216" t="s">
        <v>218</v>
      </c>
      <c r="E225" s="217" t="s">
        <v>1923</v>
      </c>
      <c r="F225" s="218" t="s">
        <v>1924</v>
      </c>
      <c r="G225" s="219" t="s">
        <v>692</v>
      </c>
      <c r="H225" s="220">
        <v>232</v>
      </c>
      <c r="I225" s="221"/>
      <c r="J225" s="222">
        <f>ROUND(I225*H225,2)</f>
        <v>0</v>
      </c>
      <c r="K225" s="218" t="s">
        <v>222</v>
      </c>
      <c r="L225" s="47"/>
      <c r="M225" s="223" t="s">
        <v>19</v>
      </c>
      <c r="N225" s="224" t="s">
        <v>43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223</v>
      </c>
      <c r="AT225" s="227" t="s">
        <v>218</v>
      </c>
      <c r="AU225" s="227" t="s">
        <v>81</v>
      </c>
      <c r="AY225" s="20" t="s">
        <v>215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223</v>
      </c>
      <c r="BM225" s="227" t="s">
        <v>337</v>
      </c>
    </row>
    <row r="226" s="2" customFormat="1">
      <c r="A226" s="41"/>
      <c r="B226" s="42"/>
      <c r="C226" s="43"/>
      <c r="D226" s="229" t="s">
        <v>224</v>
      </c>
      <c r="E226" s="43"/>
      <c r="F226" s="230" t="s">
        <v>1925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224</v>
      </c>
      <c r="AU226" s="20" t="s">
        <v>81</v>
      </c>
    </row>
    <row r="227" s="13" customFormat="1">
      <c r="A227" s="13"/>
      <c r="B227" s="234"/>
      <c r="C227" s="235"/>
      <c r="D227" s="236" t="s">
        <v>226</v>
      </c>
      <c r="E227" s="237" t="s">
        <v>19</v>
      </c>
      <c r="F227" s="238" t="s">
        <v>1926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226</v>
      </c>
      <c r="AU227" s="244" t="s">
        <v>81</v>
      </c>
      <c r="AV227" s="13" t="s">
        <v>79</v>
      </c>
      <c r="AW227" s="13" t="s">
        <v>33</v>
      </c>
      <c r="AX227" s="13" t="s">
        <v>72</v>
      </c>
      <c r="AY227" s="244" t="s">
        <v>215</v>
      </c>
    </row>
    <row r="228" s="13" customFormat="1">
      <c r="A228" s="13"/>
      <c r="B228" s="234"/>
      <c r="C228" s="235"/>
      <c r="D228" s="236" t="s">
        <v>226</v>
      </c>
      <c r="E228" s="237" t="s">
        <v>19</v>
      </c>
      <c r="F228" s="238" t="s">
        <v>1897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226</v>
      </c>
      <c r="AU228" s="244" t="s">
        <v>81</v>
      </c>
      <c r="AV228" s="13" t="s">
        <v>79</v>
      </c>
      <c r="AW228" s="13" t="s">
        <v>33</v>
      </c>
      <c r="AX228" s="13" t="s">
        <v>72</v>
      </c>
      <c r="AY228" s="244" t="s">
        <v>215</v>
      </c>
    </row>
    <row r="229" s="13" customFormat="1">
      <c r="A229" s="13"/>
      <c r="B229" s="234"/>
      <c r="C229" s="235"/>
      <c r="D229" s="236" t="s">
        <v>226</v>
      </c>
      <c r="E229" s="237" t="s">
        <v>19</v>
      </c>
      <c r="F229" s="238" t="s">
        <v>1927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226</v>
      </c>
      <c r="AU229" s="244" t="s">
        <v>81</v>
      </c>
      <c r="AV229" s="13" t="s">
        <v>79</v>
      </c>
      <c r="AW229" s="13" t="s">
        <v>33</v>
      </c>
      <c r="AX229" s="13" t="s">
        <v>72</v>
      </c>
      <c r="AY229" s="244" t="s">
        <v>215</v>
      </c>
    </row>
    <row r="230" s="13" customFormat="1">
      <c r="A230" s="13"/>
      <c r="B230" s="234"/>
      <c r="C230" s="235"/>
      <c r="D230" s="236" t="s">
        <v>226</v>
      </c>
      <c r="E230" s="237" t="s">
        <v>19</v>
      </c>
      <c r="F230" s="238" t="s">
        <v>1898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226</v>
      </c>
      <c r="AU230" s="244" t="s">
        <v>81</v>
      </c>
      <c r="AV230" s="13" t="s">
        <v>79</v>
      </c>
      <c r="AW230" s="13" t="s">
        <v>33</v>
      </c>
      <c r="AX230" s="13" t="s">
        <v>72</v>
      </c>
      <c r="AY230" s="244" t="s">
        <v>215</v>
      </c>
    </row>
    <row r="231" s="14" customFormat="1">
      <c r="A231" s="14"/>
      <c r="B231" s="245"/>
      <c r="C231" s="246"/>
      <c r="D231" s="236" t="s">
        <v>226</v>
      </c>
      <c r="E231" s="247" t="s">
        <v>19</v>
      </c>
      <c r="F231" s="248" t="s">
        <v>1928</v>
      </c>
      <c r="G231" s="246"/>
      <c r="H231" s="249">
        <v>56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226</v>
      </c>
      <c r="AU231" s="255" t="s">
        <v>81</v>
      </c>
      <c r="AV231" s="14" t="s">
        <v>81</v>
      </c>
      <c r="AW231" s="14" t="s">
        <v>33</v>
      </c>
      <c r="AX231" s="14" t="s">
        <v>72</v>
      </c>
      <c r="AY231" s="255" t="s">
        <v>215</v>
      </c>
    </row>
    <row r="232" s="13" customFormat="1">
      <c r="A232" s="13"/>
      <c r="B232" s="234"/>
      <c r="C232" s="235"/>
      <c r="D232" s="236" t="s">
        <v>226</v>
      </c>
      <c r="E232" s="237" t="s">
        <v>19</v>
      </c>
      <c r="F232" s="238" t="s">
        <v>1899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226</v>
      </c>
      <c r="AU232" s="244" t="s">
        <v>81</v>
      </c>
      <c r="AV232" s="13" t="s">
        <v>79</v>
      </c>
      <c r="AW232" s="13" t="s">
        <v>33</v>
      </c>
      <c r="AX232" s="13" t="s">
        <v>72</v>
      </c>
      <c r="AY232" s="244" t="s">
        <v>215</v>
      </c>
    </row>
    <row r="233" s="13" customFormat="1">
      <c r="A233" s="13"/>
      <c r="B233" s="234"/>
      <c r="C233" s="235"/>
      <c r="D233" s="236" t="s">
        <v>226</v>
      </c>
      <c r="E233" s="237" t="s">
        <v>19</v>
      </c>
      <c r="F233" s="238" t="s">
        <v>1900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226</v>
      </c>
      <c r="AU233" s="244" t="s">
        <v>81</v>
      </c>
      <c r="AV233" s="13" t="s">
        <v>79</v>
      </c>
      <c r="AW233" s="13" t="s">
        <v>33</v>
      </c>
      <c r="AX233" s="13" t="s">
        <v>72</v>
      </c>
      <c r="AY233" s="244" t="s">
        <v>215</v>
      </c>
    </row>
    <row r="234" s="13" customFormat="1">
      <c r="A234" s="13"/>
      <c r="B234" s="234"/>
      <c r="C234" s="235"/>
      <c r="D234" s="236" t="s">
        <v>226</v>
      </c>
      <c r="E234" s="237" t="s">
        <v>19</v>
      </c>
      <c r="F234" s="238" t="s">
        <v>1897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226</v>
      </c>
      <c r="AU234" s="244" t="s">
        <v>81</v>
      </c>
      <c r="AV234" s="13" t="s">
        <v>79</v>
      </c>
      <c r="AW234" s="13" t="s">
        <v>33</v>
      </c>
      <c r="AX234" s="13" t="s">
        <v>72</v>
      </c>
      <c r="AY234" s="244" t="s">
        <v>215</v>
      </c>
    </row>
    <row r="235" s="13" customFormat="1">
      <c r="A235" s="13"/>
      <c r="B235" s="234"/>
      <c r="C235" s="235"/>
      <c r="D235" s="236" t="s">
        <v>226</v>
      </c>
      <c r="E235" s="237" t="s">
        <v>19</v>
      </c>
      <c r="F235" s="238" t="s">
        <v>1901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226</v>
      </c>
      <c r="AU235" s="244" t="s">
        <v>81</v>
      </c>
      <c r="AV235" s="13" t="s">
        <v>79</v>
      </c>
      <c r="AW235" s="13" t="s">
        <v>33</v>
      </c>
      <c r="AX235" s="13" t="s">
        <v>72</v>
      </c>
      <c r="AY235" s="244" t="s">
        <v>215</v>
      </c>
    </row>
    <row r="236" s="14" customFormat="1">
      <c r="A236" s="14"/>
      <c r="B236" s="245"/>
      <c r="C236" s="246"/>
      <c r="D236" s="236" t="s">
        <v>226</v>
      </c>
      <c r="E236" s="247" t="s">
        <v>19</v>
      </c>
      <c r="F236" s="248" t="s">
        <v>1929</v>
      </c>
      <c r="G236" s="246"/>
      <c r="H236" s="249">
        <v>64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226</v>
      </c>
      <c r="AU236" s="255" t="s">
        <v>81</v>
      </c>
      <c r="AV236" s="14" t="s">
        <v>81</v>
      </c>
      <c r="AW236" s="14" t="s">
        <v>33</v>
      </c>
      <c r="AX236" s="14" t="s">
        <v>72</v>
      </c>
      <c r="AY236" s="255" t="s">
        <v>215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1902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3" customFormat="1">
      <c r="A238" s="13"/>
      <c r="B238" s="234"/>
      <c r="C238" s="235"/>
      <c r="D238" s="236" t="s">
        <v>226</v>
      </c>
      <c r="E238" s="237" t="s">
        <v>19</v>
      </c>
      <c r="F238" s="238" t="s">
        <v>1903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226</v>
      </c>
      <c r="AU238" s="244" t="s">
        <v>81</v>
      </c>
      <c r="AV238" s="13" t="s">
        <v>79</v>
      </c>
      <c r="AW238" s="13" t="s">
        <v>33</v>
      </c>
      <c r="AX238" s="13" t="s">
        <v>72</v>
      </c>
      <c r="AY238" s="244" t="s">
        <v>215</v>
      </c>
    </row>
    <row r="239" s="13" customFormat="1">
      <c r="A239" s="13"/>
      <c r="B239" s="234"/>
      <c r="C239" s="235"/>
      <c r="D239" s="236" t="s">
        <v>226</v>
      </c>
      <c r="E239" s="237" t="s">
        <v>19</v>
      </c>
      <c r="F239" s="238" t="s">
        <v>1897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226</v>
      </c>
      <c r="AU239" s="244" t="s">
        <v>81</v>
      </c>
      <c r="AV239" s="13" t="s">
        <v>79</v>
      </c>
      <c r="AW239" s="13" t="s">
        <v>33</v>
      </c>
      <c r="AX239" s="13" t="s">
        <v>72</v>
      </c>
      <c r="AY239" s="244" t="s">
        <v>215</v>
      </c>
    </row>
    <row r="240" s="13" customFormat="1">
      <c r="A240" s="13"/>
      <c r="B240" s="234"/>
      <c r="C240" s="235"/>
      <c r="D240" s="236" t="s">
        <v>226</v>
      </c>
      <c r="E240" s="237" t="s">
        <v>19</v>
      </c>
      <c r="F240" s="238" t="s">
        <v>1904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226</v>
      </c>
      <c r="AU240" s="244" t="s">
        <v>81</v>
      </c>
      <c r="AV240" s="13" t="s">
        <v>79</v>
      </c>
      <c r="AW240" s="13" t="s">
        <v>33</v>
      </c>
      <c r="AX240" s="13" t="s">
        <v>72</v>
      </c>
      <c r="AY240" s="244" t="s">
        <v>215</v>
      </c>
    </row>
    <row r="241" s="14" customFormat="1">
      <c r="A241" s="14"/>
      <c r="B241" s="245"/>
      <c r="C241" s="246"/>
      <c r="D241" s="236" t="s">
        <v>226</v>
      </c>
      <c r="E241" s="247" t="s">
        <v>19</v>
      </c>
      <c r="F241" s="248" t="s">
        <v>1930</v>
      </c>
      <c r="G241" s="246"/>
      <c r="H241" s="249">
        <v>40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226</v>
      </c>
      <c r="AU241" s="255" t="s">
        <v>81</v>
      </c>
      <c r="AV241" s="14" t="s">
        <v>81</v>
      </c>
      <c r="AW241" s="14" t="s">
        <v>33</v>
      </c>
      <c r="AX241" s="14" t="s">
        <v>72</v>
      </c>
      <c r="AY241" s="255" t="s">
        <v>215</v>
      </c>
    </row>
    <row r="242" s="13" customFormat="1">
      <c r="A242" s="13"/>
      <c r="B242" s="234"/>
      <c r="C242" s="235"/>
      <c r="D242" s="236" t="s">
        <v>226</v>
      </c>
      <c r="E242" s="237" t="s">
        <v>19</v>
      </c>
      <c r="F242" s="238" t="s">
        <v>1905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226</v>
      </c>
      <c r="AU242" s="244" t="s">
        <v>81</v>
      </c>
      <c r="AV242" s="13" t="s">
        <v>79</v>
      </c>
      <c r="AW242" s="13" t="s">
        <v>33</v>
      </c>
      <c r="AX242" s="13" t="s">
        <v>72</v>
      </c>
      <c r="AY242" s="244" t="s">
        <v>215</v>
      </c>
    </row>
    <row r="243" s="13" customFormat="1">
      <c r="A243" s="13"/>
      <c r="B243" s="234"/>
      <c r="C243" s="235"/>
      <c r="D243" s="236" t="s">
        <v>226</v>
      </c>
      <c r="E243" s="237" t="s">
        <v>19</v>
      </c>
      <c r="F243" s="238" t="s">
        <v>1906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226</v>
      </c>
      <c r="AU243" s="244" t="s">
        <v>81</v>
      </c>
      <c r="AV243" s="13" t="s">
        <v>79</v>
      </c>
      <c r="AW243" s="13" t="s">
        <v>33</v>
      </c>
      <c r="AX243" s="13" t="s">
        <v>72</v>
      </c>
      <c r="AY243" s="244" t="s">
        <v>215</v>
      </c>
    </row>
    <row r="244" s="13" customFormat="1">
      <c r="A244" s="13"/>
      <c r="B244" s="234"/>
      <c r="C244" s="235"/>
      <c r="D244" s="236" t="s">
        <v>226</v>
      </c>
      <c r="E244" s="237" t="s">
        <v>19</v>
      </c>
      <c r="F244" s="238" t="s">
        <v>1897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226</v>
      </c>
      <c r="AU244" s="244" t="s">
        <v>81</v>
      </c>
      <c r="AV244" s="13" t="s">
        <v>79</v>
      </c>
      <c r="AW244" s="13" t="s">
        <v>33</v>
      </c>
      <c r="AX244" s="13" t="s">
        <v>72</v>
      </c>
      <c r="AY244" s="244" t="s">
        <v>215</v>
      </c>
    </row>
    <row r="245" s="13" customFormat="1">
      <c r="A245" s="13"/>
      <c r="B245" s="234"/>
      <c r="C245" s="235"/>
      <c r="D245" s="236" t="s">
        <v>226</v>
      </c>
      <c r="E245" s="237" t="s">
        <v>19</v>
      </c>
      <c r="F245" s="238" t="s">
        <v>1907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226</v>
      </c>
      <c r="AU245" s="244" t="s">
        <v>81</v>
      </c>
      <c r="AV245" s="13" t="s">
        <v>79</v>
      </c>
      <c r="AW245" s="13" t="s">
        <v>33</v>
      </c>
      <c r="AX245" s="13" t="s">
        <v>72</v>
      </c>
      <c r="AY245" s="244" t="s">
        <v>215</v>
      </c>
    </row>
    <row r="246" s="14" customFormat="1">
      <c r="A246" s="14"/>
      <c r="B246" s="245"/>
      <c r="C246" s="246"/>
      <c r="D246" s="236" t="s">
        <v>226</v>
      </c>
      <c r="E246" s="247" t="s">
        <v>19</v>
      </c>
      <c r="F246" s="248" t="s">
        <v>1931</v>
      </c>
      <c r="G246" s="246"/>
      <c r="H246" s="249">
        <v>36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226</v>
      </c>
      <c r="AU246" s="255" t="s">
        <v>81</v>
      </c>
      <c r="AV246" s="14" t="s">
        <v>81</v>
      </c>
      <c r="AW246" s="14" t="s">
        <v>33</v>
      </c>
      <c r="AX246" s="14" t="s">
        <v>72</v>
      </c>
      <c r="AY246" s="255" t="s">
        <v>215</v>
      </c>
    </row>
    <row r="247" s="13" customFormat="1">
      <c r="A247" s="13"/>
      <c r="B247" s="234"/>
      <c r="C247" s="235"/>
      <c r="D247" s="236" t="s">
        <v>226</v>
      </c>
      <c r="E247" s="237" t="s">
        <v>19</v>
      </c>
      <c r="F247" s="238" t="s">
        <v>1908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226</v>
      </c>
      <c r="AU247" s="244" t="s">
        <v>81</v>
      </c>
      <c r="AV247" s="13" t="s">
        <v>79</v>
      </c>
      <c r="AW247" s="13" t="s">
        <v>33</v>
      </c>
      <c r="AX247" s="13" t="s">
        <v>72</v>
      </c>
      <c r="AY247" s="244" t="s">
        <v>215</v>
      </c>
    </row>
    <row r="248" s="13" customFormat="1">
      <c r="A248" s="13"/>
      <c r="B248" s="234"/>
      <c r="C248" s="235"/>
      <c r="D248" s="236" t="s">
        <v>226</v>
      </c>
      <c r="E248" s="237" t="s">
        <v>19</v>
      </c>
      <c r="F248" s="238" t="s">
        <v>1906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226</v>
      </c>
      <c r="AU248" s="244" t="s">
        <v>81</v>
      </c>
      <c r="AV248" s="13" t="s">
        <v>79</v>
      </c>
      <c r="AW248" s="13" t="s">
        <v>33</v>
      </c>
      <c r="AX248" s="13" t="s">
        <v>72</v>
      </c>
      <c r="AY248" s="244" t="s">
        <v>215</v>
      </c>
    </row>
    <row r="249" s="13" customFormat="1">
      <c r="A249" s="13"/>
      <c r="B249" s="234"/>
      <c r="C249" s="235"/>
      <c r="D249" s="236" t="s">
        <v>226</v>
      </c>
      <c r="E249" s="237" t="s">
        <v>19</v>
      </c>
      <c r="F249" s="238" t="s">
        <v>1897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226</v>
      </c>
      <c r="AU249" s="244" t="s">
        <v>81</v>
      </c>
      <c r="AV249" s="13" t="s">
        <v>79</v>
      </c>
      <c r="AW249" s="13" t="s">
        <v>33</v>
      </c>
      <c r="AX249" s="13" t="s">
        <v>72</v>
      </c>
      <c r="AY249" s="244" t="s">
        <v>215</v>
      </c>
    </row>
    <row r="250" s="13" customFormat="1">
      <c r="A250" s="13"/>
      <c r="B250" s="234"/>
      <c r="C250" s="235"/>
      <c r="D250" s="236" t="s">
        <v>226</v>
      </c>
      <c r="E250" s="237" t="s">
        <v>19</v>
      </c>
      <c r="F250" s="238" t="s">
        <v>1909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226</v>
      </c>
      <c r="AU250" s="244" t="s">
        <v>81</v>
      </c>
      <c r="AV250" s="13" t="s">
        <v>79</v>
      </c>
      <c r="AW250" s="13" t="s">
        <v>33</v>
      </c>
      <c r="AX250" s="13" t="s">
        <v>72</v>
      </c>
      <c r="AY250" s="244" t="s">
        <v>215</v>
      </c>
    </row>
    <row r="251" s="14" customFormat="1">
      <c r="A251" s="14"/>
      <c r="B251" s="245"/>
      <c r="C251" s="246"/>
      <c r="D251" s="236" t="s">
        <v>226</v>
      </c>
      <c r="E251" s="247" t="s">
        <v>19</v>
      </c>
      <c r="F251" s="248" t="s">
        <v>1931</v>
      </c>
      <c r="G251" s="246"/>
      <c r="H251" s="249">
        <v>36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226</v>
      </c>
      <c r="AU251" s="255" t="s">
        <v>81</v>
      </c>
      <c r="AV251" s="14" t="s">
        <v>81</v>
      </c>
      <c r="AW251" s="14" t="s">
        <v>33</v>
      </c>
      <c r="AX251" s="14" t="s">
        <v>72</v>
      </c>
      <c r="AY251" s="255" t="s">
        <v>215</v>
      </c>
    </row>
    <row r="252" s="13" customFormat="1">
      <c r="A252" s="13"/>
      <c r="B252" s="234"/>
      <c r="C252" s="235"/>
      <c r="D252" s="236" t="s">
        <v>226</v>
      </c>
      <c r="E252" s="237" t="s">
        <v>19</v>
      </c>
      <c r="F252" s="238" t="s">
        <v>1908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226</v>
      </c>
      <c r="AU252" s="244" t="s">
        <v>81</v>
      </c>
      <c r="AV252" s="13" t="s">
        <v>79</v>
      </c>
      <c r="AW252" s="13" t="s">
        <v>33</v>
      </c>
      <c r="AX252" s="13" t="s">
        <v>72</v>
      </c>
      <c r="AY252" s="244" t="s">
        <v>215</v>
      </c>
    </row>
    <row r="253" s="13" customFormat="1">
      <c r="A253" s="13"/>
      <c r="B253" s="234"/>
      <c r="C253" s="235"/>
      <c r="D253" s="236" t="s">
        <v>226</v>
      </c>
      <c r="E253" s="237" t="s">
        <v>19</v>
      </c>
      <c r="F253" s="238" t="s">
        <v>1906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226</v>
      </c>
      <c r="AU253" s="244" t="s">
        <v>81</v>
      </c>
      <c r="AV253" s="13" t="s">
        <v>79</v>
      </c>
      <c r="AW253" s="13" t="s">
        <v>33</v>
      </c>
      <c r="AX253" s="13" t="s">
        <v>72</v>
      </c>
      <c r="AY253" s="244" t="s">
        <v>215</v>
      </c>
    </row>
    <row r="254" s="15" customFormat="1">
      <c r="A254" s="15"/>
      <c r="B254" s="256"/>
      <c r="C254" s="257"/>
      <c r="D254" s="236" t="s">
        <v>226</v>
      </c>
      <c r="E254" s="258" t="s">
        <v>19</v>
      </c>
      <c r="F254" s="259" t="s">
        <v>233</v>
      </c>
      <c r="G254" s="257"/>
      <c r="H254" s="260">
        <v>232</v>
      </c>
      <c r="I254" s="261"/>
      <c r="J254" s="257"/>
      <c r="K254" s="257"/>
      <c r="L254" s="262"/>
      <c r="M254" s="263"/>
      <c r="N254" s="264"/>
      <c r="O254" s="264"/>
      <c r="P254" s="264"/>
      <c r="Q254" s="264"/>
      <c r="R254" s="264"/>
      <c r="S254" s="264"/>
      <c r="T254" s="26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6" t="s">
        <v>226</v>
      </c>
      <c r="AU254" s="266" t="s">
        <v>81</v>
      </c>
      <c r="AV254" s="15" t="s">
        <v>223</v>
      </c>
      <c r="AW254" s="15" t="s">
        <v>33</v>
      </c>
      <c r="AX254" s="15" t="s">
        <v>79</v>
      </c>
      <c r="AY254" s="266" t="s">
        <v>215</v>
      </c>
    </row>
    <row r="255" s="2" customFormat="1" ht="49.05" customHeight="1">
      <c r="A255" s="41"/>
      <c r="B255" s="42"/>
      <c r="C255" s="216" t="s">
        <v>298</v>
      </c>
      <c r="D255" s="216" t="s">
        <v>218</v>
      </c>
      <c r="E255" s="217" t="s">
        <v>1932</v>
      </c>
      <c r="F255" s="218" t="s">
        <v>1933</v>
      </c>
      <c r="G255" s="219" t="s">
        <v>692</v>
      </c>
      <c r="H255" s="220">
        <v>48</v>
      </c>
      <c r="I255" s="221"/>
      <c r="J255" s="222">
        <f>ROUND(I255*H255,2)</f>
        <v>0</v>
      </c>
      <c r="K255" s="218" t="s">
        <v>222</v>
      </c>
      <c r="L255" s="47"/>
      <c r="M255" s="223" t="s">
        <v>19</v>
      </c>
      <c r="N255" s="224" t="s">
        <v>43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223</v>
      </c>
      <c r="AT255" s="227" t="s">
        <v>218</v>
      </c>
      <c r="AU255" s="227" t="s">
        <v>81</v>
      </c>
      <c r="AY255" s="20" t="s">
        <v>215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223</v>
      </c>
      <c r="BM255" s="227" t="s">
        <v>306</v>
      </c>
    </row>
    <row r="256" s="2" customFormat="1">
      <c r="A256" s="41"/>
      <c r="B256" s="42"/>
      <c r="C256" s="43"/>
      <c r="D256" s="229" t="s">
        <v>224</v>
      </c>
      <c r="E256" s="43"/>
      <c r="F256" s="230" t="s">
        <v>1934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224</v>
      </c>
      <c r="AU256" s="20" t="s">
        <v>81</v>
      </c>
    </row>
    <row r="257" s="13" customFormat="1">
      <c r="A257" s="13"/>
      <c r="B257" s="234"/>
      <c r="C257" s="235"/>
      <c r="D257" s="236" t="s">
        <v>226</v>
      </c>
      <c r="E257" s="237" t="s">
        <v>19</v>
      </c>
      <c r="F257" s="238" t="s">
        <v>1897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226</v>
      </c>
      <c r="AU257" s="244" t="s">
        <v>81</v>
      </c>
      <c r="AV257" s="13" t="s">
        <v>79</v>
      </c>
      <c r="AW257" s="13" t="s">
        <v>33</v>
      </c>
      <c r="AX257" s="13" t="s">
        <v>72</v>
      </c>
      <c r="AY257" s="244" t="s">
        <v>215</v>
      </c>
    </row>
    <row r="258" s="13" customFormat="1">
      <c r="A258" s="13"/>
      <c r="B258" s="234"/>
      <c r="C258" s="235"/>
      <c r="D258" s="236" t="s">
        <v>226</v>
      </c>
      <c r="E258" s="237" t="s">
        <v>19</v>
      </c>
      <c r="F258" s="238" t="s">
        <v>1913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226</v>
      </c>
      <c r="AU258" s="244" t="s">
        <v>81</v>
      </c>
      <c r="AV258" s="13" t="s">
        <v>79</v>
      </c>
      <c r="AW258" s="13" t="s">
        <v>33</v>
      </c>
      <c r="AX258" s="13" t="s">
        <v>72</v>
      </c>
      <c r="AY258" s="244" t="s">
        <v>215</v>
      </c>
    </row>
    <row r="259" s="13" customFormat="1">
      <c r="A259" s="13"/>
      <c r="B259" s="234"/>
      <c r="C259" s="235"/>
      <c r="D259" s="236" t="s">
        <v>226</v>
      </c>
      <c r="E259" s="237" t="s">
        <v>19</v>
      </c>
      <c r="F259" s="238" t="s">
        <v>1927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226</v>
      </c>
      <c r="AU259" s="244" t="s">
        <v>81</v>
      </c>
      <c r="AV259" s="13" t="s">
        <v>79</v>
      </c>
      <c r="AW259" s="13" t="s">
        <v>33</v>
      </c>
      <c r="AX259" s="13" t="s">
        <v>72</v>
      </c>
      <c r="AY259" s="244" t="s">
        <v>215</v>
      </c>
    </row>
    <row r="260" s="14" customFormat="1">
      <c r="A260" s="14"/>
      <c r="B260" s="245"/>
      <c r="C260" s="246"/>
      <c r="D260" s="236" t="s">
        <v>226</v>
      </c>
      <c r="E260" s="247" t="s">
        <v>19</v>
      </c>
      <c r="F260" s="248" t="s">
        <v>1935</v>
      </c>
      <c r="G260" s="246"/>
      <c r="H260" s="249">
        <v>48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226</v>
      </c>
      <c r="AU260" s="255" t="s">
        <v>81</v>
      </c>
      <c r="AV260" s="14" t="s">
        <v>81</v>
      </c>
      <c r="AW260" s="14" t="s">
        <v>33</v>
      </c>
      <c r="AX260" s="14" t="s">
        <v>72</v>
      </c>
      <c r="AY260" s="255" t="s">
        <v>215</v>
      </c>
    </row>
    <row r="261" s="13" customFormat="1">
      <c r="A261" s="13"/>
      <c r="B261" s="234"/>
      <c r="C261" s="235"/>
      <c r="D261" s="236" t="s">
        <v>226</v>
      </c>
      <c r="E261" s="237" t="s">
        <v>19</v>
      </c>
      <c r="F261" s="238" t="s">
        <v>1914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226</v>
      </c>
      <c r="AU261" s="244" t="s">
        <v>81</v>
      </c>
      <c r="AV261" s="13" t="s">
        <v>79</v>
      </c>
      <c r="AW261" s="13" t="s">
        <v>33</v>
      </c>
      <c r="AX261" s="13" t="s">
        <v>72</v>
      </c>
      <c r="AY261" s="244" t="s">
        <v>215</v>
      </c>
    </row>
    <row r="262" s="13" customFormat="1">
      <c r="A262" s="13"/>
      <c r="B262" s="234"/>
      <c r="C262" s="235"/>
      <c r="D262" s="236" t="s">
        <v>226</v>
      </c>
      <c r="E262" s="237" t="s">
        <v>19</v>
      </c>
      <c r="F262" s="238" t="s">
        <v>1915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226</v>
      </c>
      <c r="AU262" s="244" t="s">
        <v>81</v>
      </c>
      <c r="AV262" s="13" t="s">
        <v>79</v>
      </c>
      <c r="AW262" s="13" t="s">
        <v>33</v>
      </c>
      <c r="AX262" s="13" t="s">
        <v>72</v>
      </c>
      <c r="AY262" s="244" t="s">
        <v>215</v>
      </c>
    </row>
    <row r="263" s="15" customFormat="1">
      <c r="A263" s="15"/>
      <c r="B263" s="256"/>
      <c r="C263" s="257"/>
      <c r="D263" s="236" t="s">
        <v>226</v>
      </c>
      <c r="E263" s="258" t="s">
        <v>19</v>
      </c>
      <c r="F263" s="259" t="s">
        <v>233</v>
      </c>
      <c r="G263" s="257"/>
      <c r="H263" s="260">
        <v>48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226</v>
      </c>
      <c r="AU263" s="266" t="s">
        <v>81</v>
      </c>
      <c r="AV263" s="15" t="s">
        <v>223</v>
      </c>
      <c r="AW263" s="15" t="s">
        <v>33</v>
      </c>
      <c r="AX263" s="15" t="s">
        <v>79</v>
      </c>
      <c r="AY263" s="266" t="s">
        <v>215</v>
      </c>
    </row>
    <row r="264" s="2" customFormat="1" ht="44.25" customHeight="1">
      <c r="A264" s="41"/>
      <c r="B264" s="42"/>
      <c r="C264" s="216" t="s">
        <v>308</v>
      </c>
      <c r="D264" s="216" t="s">
        <v>218</v>
      </c>
      <c r="E264" s="217" t="s">
        <v>1936</v>
      </c>
      <c r="F264" s="218" t="s">
        <v>1937</v>
      </c>
      <c r="G264" s="219" t="s">
        <v>692</v>
      </c>
      <c r="H264" s="220">
        <v>5</v>
      </c>
      <c r="I264" s="221"/>
      <c r="J264" s="222">
        <f>ROUND(I264*H264,2)</f>
        <v>0</v>
      </c>
      <c r="K264" s="218" t="s">
        <v>222</v>
      </c>
      <c r="L264" s="47"/>
      <c r="M264" s="223" t="s">
        <v>19</v>
      </c>
      <c r="N264" s="224" t="s">
        <v>43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223</v>
      </c>
      <c r="AT264" s="227" t="s">
        <v>218</v>
      </c>
      <c r="AU264" s="227" t="s">
        <v>81</v>
      </c>
      <c r="AY264" s="20" t="s">
        <v>215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223</v>
      </c>
      <c r="BM264" s="227" t="s">
        <v>360</v>
      </c>
    </row>
    <row r="265" s="2" customFormat="1">
      <c r="A265" s="41"/>
      <c r="B265" s="42"/>
      <c r="C265" s="43"/>
      <c r="D265" s="229" t="s">
        <v>224</v>
      </c>
      <c r="E265" s="43"/>
      <c r="F265" s="230" t="s">
        <v>1938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224</v>
      </c>
      <c r="AU265" s="20" t="s">
        <v>81</v>
      </c>
    </row>
    <row r="266" s="13" customFormat="1">
      <c r="A266" s="13"/>
      <c r="B266" s="234"/>
      <c r="C266" s="235"/>
      <c r="D266" s="236" t="s">
        <v>226</v>
      </c>
      <c r="E266" s="237" t="s">
        <v>19</v>
      </c>
      <c r="F266" s="238" t="s">
        <v>1897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226</v>
      </c>
      <c r="AU266" s="244" t="s">
        <v>81</v>
      </c>
      <c r="AV266" s="13" t="s">
        <v>79</v>
      </c>
      <c r="AW266" s="13" t="s">
        <v>33</v>
      </c>
      <c r="AX266" s="13" t="s">
        <v>72</v>
      </c>
      <c r="AY266" s="244" t="s">
        <v>215</v>
      </c>
    </row>
    <row r="267" s="13" customFormat="1">
      <c r="A267" s="13"/>
      <c r="B267" s="234"/>
      <c r="C267" s="235"/>
      <c r="D267" s="236" t="s">
        <v>226</v>
      </c>
      <c r="E267" s="237" t="s">
        <v>19</v>
      </c>
      <c r="F267" s="238" t="s">
        <v>1898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226</v>
      </c>
      <c r="AU267" s="244" t="s">
        <v>81</v>
      </c>
      <c r="AV267" s="13" t="s">
        <v>79</v>
      </c>
      <c r="AW267" s="13" t="s">
        <v>33</v>
      </c>
      <c r="AX267" s="13" t="s">
        <v>72</v>
      </c>
      <c r="AY267" s="244" t="s">
        <v>215</v>
      </c>
    </row>
    <row r="268" s="14" customFormat="1">
      <c r="A268" s="14"/>
      <c r="B268" s="245"/>
      <c r="C268" s="246"/>
      <c r="D268" s="236" t="s">
        <v>226</v>
      </c>
      <c r="E268" s="247" t="s">
        <v>19</v>
      </c>
      <c r="F268" s="248" t="s">
        <v>79</v>
      </c>
      <c r="G268" s="246"/>
      <c r="H268" s="249">
        <v>1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226</v>
      </c>
      <c r="AU268" s="255" t="s">
        <v>81</v>
      </c>
      <c r="AV268" s="14" t="s">
        <v>81</v>
      </c>
      <c r="AW268" s="14" t="s">
        <v>33</v>
      </c>
      <c r="AX268" s="14" t="s">
        <v>72</v>
      </c>
      <c r="AY268" s="255" t="s">
        <v>215</v>
      </c>
    </row>
    <row r="269" s="13" customFormat="1">
      <c r="A269" s="13"/>
      <c r="B269" s="234"/>
      <c r="C269" s="235"/>
      <c r="D269" s="236" t="s">
        <v>226</v>
      </c>
      <c r="E269" s="237" t="s">
        <v>19</v>
      </c>
      <c r="F269" s="238" t="s">
        <v>1899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226</v>
      </c>
      <c r="AU269" s="244" t="s">
        <v>81</v>
      </c>
      <c r="AV269" s="13" t="s">
        <v>79</v>
      </c>
      <c r="AW269" s="13" t="s">
        <v>33</v>
      </c>
      <c r="AX269" s="13" t="s">
        <v>72</v>
      </c>
      <c r="AY269" s="244" t="s">
        <v>215</v>
      </c>
    </row>
    <row r="270" s="13" customFormat="1">
      <c r="A270" s="13"/>
      <c r="B270" s="234"/>
      <c r="C270" s="235"/>
      <c r="D270" s="236" t="s">
        <v>226</v>
      </c>
      <c r="E270" s="237" t="s">
        <v>19</v>
      </c>
      <c r="F270" s="238" t="s">
        <v>1900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226</v>
      </c>
      <c r="AU270" s="244" t="s">
        <v>81</v>
      </c>
      <c r="AV270" s="13" t="s">
        <v>79</v>
      </c>
      <c r="AW270" s="13" t="s">
        <v>33</v>
      </c>
      <c r="AX270" s="13" t="s">
        <v>72</v>
      </c>
      <c r="AY270" s="244" t="s">
        <v>215</v>
      </c>
    </row>
    <row r="271" s="13" customFormat="1">
      <c r="A271" s="13"/>
      <c r="B271" s="234"/>
      <c r="C271" s="235"/>
      <c r="D271" s="236" t="s">
        <v>226</v>
      </c>
      <c r="E271" s="237" t="s">
        <v>19</v>
      </c>
      <c r="F271" s="238" t="s">
        <v>1897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226</v>
      </c>
      <c r="AU271" s="244" t="s">
        <v>81</v>
      </c>
      <c r="AV271" s="13" t="s">
        <v>79</v>
      </c>
      <c r="AW271" s="13" t="s">
        <v>33</v>
      </c>
      <c r="AX271" s="13" t="s">
        <v>72</v>
      </c>
      <c r="AY271" s="244" t="s">
        <v>215</v>
      </c>
    </row>
    <row r="272" s="13" customFormat="1">
      <c r="A272" s="13"/>
      <c r="B272" s="234"/>
      <c r="C272" s="235"/>
      <c r="D272" s="236" t="s">
        <v>226</v>
      </c>
      <c r="E272" s="237" t="s">
        <v>19</v>
      </c>
      <c r="F272" s="238" t="s">
        <v>1901</v>
      </c>
      <c r="G272" s="235"/>
      <c r="H272" s="237" t="s">
        <v>19</v>
      </c>
      <c r="I272" s="239"/>
      <c r="J272" s="235"/>
      <c r="K272" s="235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226</v>
      </c>
      <c r="AU272" s="244" t="s">
        <v>81</v>
      </c>
      <c r="AV272" s="13" t="s">
        <v>79</v>
      </c>
      <c r="AW272" s="13" t="s">
        <v>33</v>
      </c>
      <c r="AX272" s="13" t="s">
        <v>72</v>
      </c>
      <c r="AY272" s="244" t="s">
        <v>215</v>
      </c>
    </row>
    <row r="273" s="14" customFormat="1">
      <c r="A273" s="14"/>
      <c r="B273" s="245"/>
      <c r="C273" s="246"/>
      <c r="D273" s="236" t="s">
        <v>226</v>
      </c>
      <c r="E273" s="247" t="s">
        <v>19</v>
      </c>
      <c r="F273" s="248" t="s">
        <v>79</v>
      </c>
      <c r="G273" s="246"/>
      <c r="H273" s="249">
        <v>1</v>
      </c>
      <c r="I273" s="250"/>
      <c r="J273" s="246"/>
      <c r="K273" s="246"/>
      <c r="L273" s="251"/>
      <c r="M273" s="252"/>
      <c r="N273" s="253"/>
      <c r="O273" s="253"/>
      <c r="P273" s="253"/>
      <c r="Q273" s="253"/>
      <c r="R273" s="253"/>
      <c r="S273" s="253"/>
      <c r="T273" s="25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5" t="s">
        <v>226</v>
      </c>
      <c r="AU273" s="255" t="s">
        <v>81</v>
      </c>
      <c r="AV273" s="14" t="s">
        <v>81</v>
      </c>
      <c r="AW273" s="14" t="s">
        <v>33</v>
      </c>
      <c r="AX273" s="14" t="s">
        <v>72</v>
      </c>
      <c r="AY273" s="255" t="s">
        <v>215</v>
      </c>
    </row>
    <row r="274" s="13" customFormat="1">
      <c r="A274" s="13"/>
      <c r="B274" s="234"/>
      <c r="C274" s="235"/>
      <c r="D274" s="236" t="s">
        <v>226</v>
      </c>
      <c r="E274" s="237" t="s">
        <v>19</v>
      </c>
      <c r="F274" s="238" t="s">
        <v>1902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226</v>
      </c>
      <c r="AU274" s="244" t="s">
        <v>81</v>
      </c>
      <c r="AV274" s="13" t="s">
        <v>79</v>
      </c>
      <c r="AW274" s="13" t="s">
        <v>33</v>
      </c>
      <c r="AX274" s="13" t="s">
        <v>72</v>
      </c>
      <c r="AY274" s="244" t="s">
        <v>215</v>
      </c>
    </row>
    <row r="275" s="13" customFormat="1">
      <c r="A275" s="13"/>
      <c r="B275" s="234"/>
      <c r="C275" s="235"/>
      <c r="D275" s="236" t="s">
        <v>226</v>
      </c>
      <c r="E275" s="237" t="s">
        <v>19</v>
      </c>
      <c r="F275" s="238" t="s">
        <v>1903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226</v>
      </c>
      <c r="AU275" s="244" t="s">
        <v>81</v>
      </c>
      <c r="AV275" s="13" t="s">
        <v>79</v>
      </c>
      <c r="AW275" s="13" t="s">
        <v>33</v>
      </c>
      <c r="AX275" s="13" t="s">
        <v>72</v>
      </c>
      <c r="AY275" s="244" t="s">
        <v>215</v>
      </c>
    </row>
    <row r="276" s="13" customFormat="1">
      <c r="A276" s="13"/>
      <c r="B276" s="234"/>
      <c r="C276" s="235"/>
      <c r="D276" s="236" t="s">
        <v>226</v>
      </c>
      <c r="E276" s="237" t="s">
        <v>19</v>
      </c>
      <c r="F276" s="238" t="s">
        <v>1897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226</v>
      </c>
      <c r="AU276" s="244" t="s">
        <v>81</v>
      </c>
      <c r="AV276" s="13" t="s">
        <v>79</v>
      </c>
      <c r="AW276" s="13" t="s">
        <v>33</v>
      </c>
      <c r="AX276" s="13" t="s">
        <v>72</v>
      </c>
      <c r="AY276" s="244" t="s">
        <v>215</v>
      </c>
    </row>
    <row r="277" s="13" customFormat="1">
      <c r="A277" s="13"/>
      <c r="B277" s="234"/>
      <c r="C277" s="235"/>
      <c r="D277" s="236" t="s">
        <v>226</v>
      </c>
      <c r="E277" s="237" t="s">
        <v>19</v>
      </c>
      <c r="F277" s="238" t="s">
        <v>1904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226</v>
      </c>
      <c r="AU277" s="244" t="s">
        <v>81</v>
      </c>
      <c r="AV277" s="13" t="s">
        <v>79</v>
      </c>
      <c r="AW277" s="13" t="s">
        <v>33</v>
      </c>
      <c r="AX277" s="13" t="s">
        <v>72</v>
      </c>
      <c r="AY277" s="244" t="s">
        <v>215</v>
      </c>
    </row>
    <row r="278" s="14" customFormat="1">
      <c r="A278" s="14"/>
      <c r="B278" s="245"/>
      <c r="C278" s="246"/>
      <c r="D278" s="236" t="s">
        <v>226</v>
      </c>
      <c r="E278" s="247" t="s">
        <v>19</v>
      </c>
      <c r="F278" s="248" t="s">
        <v>79</v>
      </c>
      <c r="G278" s="246"/>
      <c r="H278" s="249">
        <v>1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226</v>
      </c>
      <c r="AU278" s="255" t="s">
        <v>81</v>
      </c>
      <c r="AV278" s="14" t="s">
        <v>81</v>
      </c>
      <c r="AW278" s="14" t="s">
        <v>33</v>
      </c>
      <c r="AX278" s="14" t="s">
        <v>72</v>
      </c>
      <c r="AY278" s="255" t="s">
        <v>215</v>
      </c>
    </row>
    <row r="279" s="13" customFormat="1">
      <c r="A279" s="13"/>
      <c r="B279" s="234"/>
      <c r="C279" s="235"/>
      <c r="D279" s="236" t="s">
        <v>226</v>
      </c>
      <c r="E279" s="237" t="s">
        <v>19</v>
      </c>
      <c r="F279" s="238" t="s">
        <v>1905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226</v>
      </c>
      <c r="AU279" s="244" t="s">
        <v>81</v>
      </c>
      <c r="AV279" s="13" t="s">
        <v>79</v>
      </c>
      <c r="AW279" s="13" t="s">
        <v>33</v>
      </c>
      <c r="AX279" s="13" t="s">
        <v>72</v>
      </c>
      <c r="AY279" s="244" t="s">
        <v>215</v>
      </c>
    </row>
    <row r="280" s="13" customFormat="1">
      <c r="A280" s="13"/>
      <c r="B280" s="234"/>
      <c r="C280" s="235"/>
      <c r="D280" s="236" t="s">
        <v>226</v>
      </c>
      <c r="E280" s="237" t="s">
        <v>19</v>
      </c>
      <c r="F280" s="238" t="s">
        <v>1906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226</v>
      </c>
      <c r="AU280" s="244" t="s">
        <v>81</v>
      </c>
      <c r="AV280" s="13" t="s">
        <v>79</v>
      </c>
      <c r="AW280" s="13" t="s">
        <v>33</v>
      </c>
      <c r="AX280" s="13" t="s">
        <v>72</v>
      </c>
      <c r="AY280" s="244" t="s">
        <v>215</v>
      </c>
    </row>
    <row r="281" s="13" customFormat="1">
      <c r="A281" s="13"/>
      <c r="B281" s="234"/>
      <c r="C281" s="235"/>
      <c r="D281" s="236" t="s">
        <v>226</v>
      </c>
      <c r="E281" s="237" t="s">
        <v>19</v>
      </c>
      <c r="F281" s="238" t="s">
        <v>1897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226</v>
      </c>
      <c r="AU281" s="244" t="s">
        <v>81</v>
      </c>
      <c r="AV281" s="13" t="s">
        <v>79</v>
      </c>
      <c r="AW281" s="13" t="s">
        <v>33</v>
      </c>
      <c r="AX281" s="13" t="s">
        <v>72</v>
      </c>
      <c r="AY281" s="244" t="s">
        <v>215</v>
      </c>
    </row>
    <row r="282" s="13" customFormat="1">
      <c r="A282" s="13"/>
      <c r="B282" s="234"/>
      <c r="C282" s="235"/>
      <c r="D282" s="236" t="s">
        <v>226</v>
      </c>
      <c r="E282" s="237" t="s">
        <v>19</v>
      </c>
      <c r="F282" s="238" t="s">
        <v>1907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226</v>
      </c>
      <c r="AU282" s="244" t="s">
        <v>81</v>
      </c>
      <c r="AV282" s="13" t="s">
        <v>79</v>
      </c>
      <c r="AW282" s="13" t="s">
        <v>33</v>
      </c>
      <c r="AX282" s="13" t="s">
        <v>72</v>
      </c>
      <c r="AY282" s="244" t="s">
        <v>215</v>
      </c>
    </row>
    <row r="283" s="14" customFormat="1">
      <c r="A283" s="14"/>
      <c r="B283" s="245"/>
      <c r="C283" s="246"/>
      <c r="D283" s="236" t="s">
        <v>226</v>
      </c>
      <c r="E283" s="247" t="s">
        <v>19</v>
      </c>
      <c r="F283" s="248" t="s">
        <v>79</v>
      </c>
      <c r="G283" s="246"/>
      <c r="H283" s="249">
        <v>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226</v>
      </c>
      <c r="AU283" s="255" t="s">
        <v>81</v>
      </c>
      <c r="AV283" s="14" t="s">
        <v>81</v>
      </c>
      <c r="AW283" s="14" t="s">
        <v>33</v>
      </c>
      <c r="AX283" s="14" t="s">
        <v>72</v>
      </c>
      <c r="AY283" s="255" t="s">
        <v>215</v>
      </c>
    </row>
    <row r="284" s="13" customFormat="1">
      <c r="A284" s="13"/>
      <c r="B284" s="234"/>
      <c r="C284" s="235"/>
      <c r="D284" s="236" t="s">
        <v>226</v>
      </c>
      <c r="E284" s="237" t="s">
        <v>19</v>
      </c>
      <c r="F284" s="238" t="s">
        <v>1908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226</v>
      </c>
      <c r="AU284" s="244" t="s">
        <v>81</v>
      </c>
      <c r="AV284" s="13" t="s">
        <v>79</v>
      </c>
      <c r="AW284" s="13" t="s">
        <v>33</v>
      </c>
      <c r="AX284" s="13" t="s">
        <v>72</v>
      </c>
      <c r="AY284" s="244" t="s">
        <v>215</v>
      </c>
    </row>
    <row r="285" s="13" customFormat="1">
      <c r="A285" s="13"/>
      <c r="B285" s="234"/>
      <c r="C285" s="235"/>
      <c r="D285" s="236" t="s">
        <v>226</v>
      </c>
      <c r="E285" s="237" t="s">
        <v>19</v>
      </c>
      <c r="F285" s="238" t="s">
        <v>1906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226</v>
      </c>
      <c r="AU285" s="244" t="s">
        <v>81</v>
      </c>
      <c r="AV285" s="13" t="s">
        <v>79</v>
      </c>
      <c r="AW285" s="13" t="s">
        <v>33</v>
      </c>
      <c r="AX285" s="13" t="s">
        <v>72</v>
      </c>
      <c r="AY285" s="244" t="s">
        <v>215</v>
      </c>
    </row>
    <row r="286" s="13" customFormat="1">
      <c r="A286" s="13"/>
      <c r="B286" s="234"/>
      <c r="C286" s="235"/>
      <c r="D286" s="236" t="s">
        <v>226</v>
      </c>
      <c r="E286" s="237" t="s">
        <v>19</v>
      </c>
      <c r="F286" s="238" t="s">
        <v>1897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226</v>
      </c>
      <c r="AU286" s="244" t="s">
        <v>81</v>
      </c>
      <c r="AV286" s="13" t="s">
        <v>79</v>
      </c>
      <c r="AW286" s="13" t="s">
        <v>33</v>
      </c>
      <c r="AX286" s="13" t="s">
        <v>72</v>
      </c>
      <c r="AY286" s="244" t="s">
        <v>215</v>
      </c>
    </row>
    <row r="287" s="13" customFormat="1">
      <c r="A287" s="13"/>
      <c r="B287" s="234"/>
      <c r="C287" s="235"/>
      <c r="D287" s="236" t="s">
        <v>226</v>
      </c>
      <c r="E287" s="237" t="s">
        <v>19</v>
      </c>
      <c r="F287" s="238" t="s">
        <v>1909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226</v>
      </c>
      <c r="AU287" s="244" t="s">
        <v>81</v>
      </c>
      <c r="AV287" s="13" t="s">
        <v>79</v>
      </c>
      <c r="AW287" s="13" t="s">
        <v>33</v>
      </c>
      <c r="AX287" s="13" t="s">
        <v>72</v>
      </c>
      <c r="AY287" s="244" t="s">
        <v>215</v>
      </c>
    </row>
    <row r="288" s="14" customFormat="1">
      <c r="A288" s="14"/>
      <c r="B288" s="245"/>
      <c r="C288" s="246"/>
      <c r="D288" s="236" t="s">
        <v>226</v>
      </c>
      <c r="E288" s="247" t="s">
        <v>19</v>
      </c>
      <c r="F288" s="248" t="s">
        <v>79</v>
      </c>
      <c r="G288" s="246"/>
      <c r="H288" s="249">
        <v>1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226</v>
      </c>
      <c r="AU288" s="255" t="s">
        <v>81</v>
      </c>
      <c r="AV288" s="14" t="s">
        <v>81</v>
      </c>
      <c r="AW288" s="14" t="s">
        <v>33</v>
      </c>
      <c r="AX288" s="14" t="s">
        <v>72</v>
      </c>
      <c r="AY288" s="255" t="s">
        <v>215</v>
      </c>
    </row>
    <row r="289" s="13" customFormat="1">
      <c r="A289" s="13"/>
      <c r="B289" s="234"/>
      <c r="C289" s="235"/>
      <c r="D289" s="236" t="s">
        <v>226</v>
      </c>
      <c r="E289" s="237" t="s">
        <v>19</v>
      </c>
      <c r="F289" s="238" t="s">
        <v>1908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226</v>
      </c>
      <c r="AU289" s="244" t="s">
        <v>81</v>
      </c>
      <c r="AV289" s="13" t="s">
        <v>79</v>
      </c>
      <c r="AW289" s="13" t="s">
        <v>33</v>
      </c>
      <c r="AX289" s="13" t="s">
        <v>72</v>
      </c>
      <c r="AY289" s="244" t="s">
        <v>215</v>
      </c>
    </row>
    <row r="290" s="13" customFormat="1">
      <c r="A290" s="13"/>
      <c r="B290" s="234"/>
      <c r="C290" s="235"/>
      <c r="D290" s="236" t="s">
        <v>226</v>
      </c>
      <c r="E290" s="237" t="s">
        <v>19</v>
      </c>
      <c r="F290" s="238" t="s">
        <v>1906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226</v>
      </c>
      <c r="AU290" s="244" t="s">
        <v>81</v>
      </c>
      <c r="AV290" s="13" t="s">
        <v>79</v>
      </c>
      <c r="AW290" s="13" t="s">
        <v>33</v>
      </c>
      <c r="AX290" s="13" t="s">
        <v>72</v>
      </c>
      <c r="AY290" s="244" t="s">
        <v>215</v>
      </c>
    </row>
    <row r="291" s="15" customFormat="1">
      <c r="A291" s="15"/>
      <c r="B291" s="256"/>
      <c r="C291" s="257"/>
      <c r="D291" s="236" t="s">
        <v>226</v>
      </c>
      <c r="E291" s="258" t="s">
        <v>19</v>
      </c>
      <c r="F291" s="259" t="s">
        <v>233</v>
      </c>
      <c r="G291" s="257"/>
      <c r="H291" s="260">
        <v>5</v>
      </c>
      <c r="I291" s="261"/>
      <c r="J291" s="257"/>
      <c r="K291" s="257"/>
      <c r="L291" s="262"/>
      <c r="M291" s="263"/>
      <c r="N291" s="264"/>
      <c r="O291" s="264"/>
      <c r="P291" s="264"/>
      <c r="Q291" s="264"/>
      <c r="R291" s="264"/>
      <c r="S291" s="264"/>
      <c r="T291" s="26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6" t="s">
        <v>226</v>
      </c>
      <c r="AU291" s="266" t="s">
        <v>81</v>
      </c>
      <c r="AV291" s="15" t="s">
        <v>223</v>
      </c>
      <c r="AW291" s="15" t="s">
        <v>33</v>
      </c>
      <c r="AX291" s="15" t="s">
        <v>79</v>
      </c>
      <c r="AY291" s="266" t="s">
        <v>215</v>
      </c>
    </row>
    <row r="292" s="2" customFormat="1" ht="44.25" customHeight="1">
      <c r="A292" s="41"/>
      <c r="B292" s="42"/>
      <c r="C292" s="216" t="s">
        <v>313</v>
      </c>
      <c r="D292" s="216" t="s">
        <v>218</v>
      </c>
      <c r="E292" s="217" t="s">
        <v>1939</v>
      </c>
      <c r="F292" s="218" t="s">
        <v>1940</v>
      </c>
      <c r="G292" s="219" t="s">
        <v>692</v>
      </c>
      <c r="H292" s="220">
        <v>1</v>
      </c>
      <c r="I292" s="221"/>
      <c r="J292" s="222">
        <f>ROUND(I292*H292,2)</f>
        <v>0</v>
      </c>
      <c r="K292" s="218" t="s">
        <v>222</v>
      </c>
      <c r="L292" s="47"/>
      <c r="M292" s="223" t="s">
        <v>19</v>
      </c>
      <c r="N292" s="224" t="s">
        <v>43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223</v>
      </c>
      <c r="AT292" s="227" t="s">
        <v>218</v>
      </c>
      <c r="AU292" s="227" t="s">
        <v>81</v>
      </c>
      <c r="AY292" s="20" t="s">
        <v>215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223</v>
      </c>
      <c r="BM292" s="227" t="s">
        <v>376</v>
      </c>
    </row>
    <row r="293" s="2" customFormat="1">
      <c r="A293" s="41"/>
      <c r="B293" s="42"/>
      <c r="C293" s="43"/>
      <c r="D293" s="229" t="s">
        <v>224</v>
      </c>
      <c r="E293" s="43"/>
      <c r="F293" s="230" t="s">
        <v>1941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224</v>
      </c>
      <c r="AU293" s="20" t="s">
        <v>81</v>
      </c>
    </row>
    <row r="294" s="13" customFormat="1">
      <c r="A294" s="13"/>
      <c r="B294" s="234"/>
      <c r="C294" s="235"/>
      <c r="D294" s="236" t="s">
        <v>226</v>
      </c>
      <c r="E294" s="237" t="s">
        <v>19</v>
      </c>
      <c r="F294" s="238" t="s">
        <v>1897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226</v>
      </c>
      <c r="AU294" s="244" t="s">
        <v>81</v>
      </c>
      <c r="AV294" s="13" t="s">
        <v>79</v>
      </c>
      <c r="AW294" s="13" t="s">
        <v>33</v>
      </c>
      <c r="AX294" s="13" t="s">
        <v>72</v>
      </c>
      <c r="AY294" s="244" t="s">
        <v>215</v>
      </c>
    </row>
    <row r="295" s="13" customFormat="1">
      <c r="A295" s="13"/>
      <c r="B295" s="234"/>
      <c r="C295" s="235"/>
      <c r="D295" s="236" t="s">
        <v>226</v>
      </c>
      <c r="E295" s="237" t="s">
        <v>19</v>
      </c>
      <c r="F295" s="238" t="s">
        <v>1913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226</v>
      </c>
      <c r="AU295" s="244" t="s">
        <v>81</v>
      </c>
      <c r="AV295" s="13" t="s">
        <v>79</v>
      </c>
      <c r="AW295" s="13" t="s">
        <v>33</v>
      </c>
      <c r="AX295" s="13" t="s">
        <v>72</v>
      </c>
      <c r="AY295" s="244" t="s">
        <v>215</v>
      </c>
    </row>
    <row r="296" s="14" customFormat="1">
      <c r="A296" s="14"/>
      <c r="B296" s="245"/>
      <c r="C296" s="246"/>
      <c r="D296" s="236" t="s">
        <v>226</v>
      </c>
      <c r="E296" s="247" t="s">
        <v>19</v>
      </c>
      <c r="F296" s="248" t="s">
        <v>79</v>
      </c>
      <c r="G296" s="246"/>
      <c r="H296" s="249">
        <v>1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226</v>
      </c>
      <c r="AU296" s="255" t="s">
        <v>81</v>
      </c>
      <c r="AV296" s="14" t="s">
        <v>81</v>
      </c>
      <c r="AW296" s="14" t="s">
        <v>33</v>
      </c>
      <c r="AX296" s="14" t="s">
        <v>72</v>
      </c>
      <c r="AY296" s="255" t="s">
        <v>215</v>
      </c>
    </row>
    <row r="297" s="13" customFormat="1">
      <c r="A297" s="13"/>
      <c r="B297" s="234"/>
      <c r="C297" s="235"/>
      <c r="D297" s="236" t="s">
        <v>226</v>
      </c>
      <c r="E297" s="237" t="s">
        <v>19</v>
      </c>
      <c r="F297" s="238" t="s">
        <v>1914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226</v>
      </c>
      <c r="AU297" s="244" t="s">
        <v>81</v>
      </c>
      <c r="AV297" s="13" t="s">
        <v>79</v>
      </c>
      <c r="AW297" s="13" t="s">
        <v>33</v>
      </c>
      <c r="AX297" s="13" t="s">
        <v>72</v>
      </c>
      <c r="AY297" s="244" t="s">
        <v>215</v>
      </c>
    </row>
    <row r="298" s="13" customFormat="1">
      <c r="A298" s="13"/>
      <c r="B298" s="234"/>
      <c r="C298" s="235"/>
      <c r="D298" s="236" t="s">
        <v>226</v>
      </c>
      <c r="E298" s="237" t="s">
        <v>19</v>
      </c>
      <c r="F298" s="238" t="s">
        <v>1915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226</v>
      </c>
      <c r="AU298" s="244" t="s">
        <v>81</v>
      </c>
      <c r="AV298" s="13" t="s">
        <v>79</v>
      </c>
      <c r="AW298" s="13" t="s">
        <v>33</v>
      </c>
      <c r="AX298" s="13" t="s">
        <v>72</v>
      </c>
      <c r="AY298" s="244" t="s">
        <v>215</v>
      </c>
    </row>
    <row r="299" s="15" customFormat="1">
      <c r="A299" s="15"/>
      <c r="B299" s="256"/>
      <c r="C299" s="257"/>
      <c r="D299" s="236" t="s">
        <v>226</v>
      </c>
      <c r="E299" s="258" t="s">
        <v>19</v>
      </c>
      <c r="F299" s="259" t="s">
        <v>233</v>
      </c>
      <c r="G299" s="257"/>
      <c r="H299" s="260">
        <v>1</v>
      </c>
      <c r="I299" s="261"/>
      <c r="J299" s="257"/>
      <c r="K299" s="257"/>
      <c r="L299" s="262"/>
      <c r="M299" s="263"/>
      <c r="N299" s="264"/>
      <c r="O299" s="264"/>
      <c r="P299" s="264"/>
      <c r="Q299" s="264"/>
      <c r="R299" s="264"/>
      <c r="S299" s="264"/>
      <c r="T299" s="26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6" t="s">
        <v>226</v>
      </c>
      <c r="AU299" s="266" t="s">
        <v>81</v>
      </c>
      <c r="AV299" s="15" t="s">
        <v>223</v>
      </c>
      <c r="AW299" s="15" t="s">
        <v>33</v>
      </c>
      <c r="AX299" s="15" t="s">
        <v>79</v>
      </c>
      <c r="AY299" s="266" t="s">
        <v>215</v>
      </c>
    </row>
    <row r="300" s="2" customFormat="1" ht="37.8" customHeight="1">
      <c r="A300" s="41"/>
      <c r="B300" s="42"/>
      <c r="C300" s="216" t="s">
        <v>216</v>
      </c>
      <c r="D300" s="216" t="s">
        <v>218</v>
      </c>
      <c r="E300" s="217" t="s">
        <v>1942</v>
      </c>
      <c r="F300" s="218" t="s">
        <v>1943</v>
      </c>
      <c r="G300" s="219" t="s">
        <v>692</v>
      </c>
      <c r="H300" s="220">
        <v>5</v>
      </c>
      <c r="I300" s="221"/>
      <c r="J300" s="222">
        <f>ROUND(I300*H300,2)</f>
        <v>0</v>
      </c>
      <c r="K300" s="218" t="s">
        <v>222</v>
      </c>
      <c r="L300" s="47"/>
      <c r="M300" s="223" t="s">
        <v>19</v>
      </c>
      <c r="N300" s="224" t="s">
        <v>43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223</v>
      </c>
      <c r="AT300" s="227" t="s">
        <v>218</v>
      </c>
      <c r="AU300" s="227" t="s">
        <v>81</v>
      </c>
      <c r="AY300" s="20" t="s">
        <v>215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223</v>
      </c>
      <c r="BM300" s="227" t="s">
        <v>596</v>
      </c>
    </row>
    <row r="301" s="2" customFormat="1">
      <c r="A301" s="41"/>
      <c r="B301" s="42"/>
      <c r="C301" s="43"/>
      <c r="D301" s="229" t="s">
        <v>224</v>
      </c>
      <c r="E301" s="43"/>
      <c r="F301" s="230" t="s">
        <v>1944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224</v>
      </c>
      <c r="AU301" s="20" t="s">
        <v>81</v>
      </c>
    </row>
    <row r="302" s="13" customFormat="1">
      <c r="A302" s="13"/>
      <c r="B302" s="234"/>
      <c r="C302" s="235"/>
      <c r="D302" s="236" t="s">
        <v>226</v>
      </c>
      <c r="E302" s="237" t="s">
        <v>19</v>
      </c>
      <c r="F302" s="238" t="s">
        <v>1897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226</v>
      </c>
      <c r="AU302" s="244" t="s">
        <v>81</v>
      </c>
      <c r="AV302" s="13" t="s">
        <v>79</v>
      </c>
      <c r="AW302" s="13" t="s">
        <v>33</v>
      </c>
      <c r="AX302" s="13" t="s">
        <v>72</v>
      </c>
      <c r="AY302" s="244" t="s">
        <v>215</v>
      </c>
    </row>
    <row r="303" s="13" customFormat="1">
      <c r="A303" s="13"/>
      <c r="B303" s="234"/>
      <c r="C303" s="235"/>
      <c r="D303" s="236" t="s">
        <v>226</v>
      </c>
      <c r="E303" s="237" t="s">
        <v>19</v>
      </c>
      <c r="F303" s="238" t="s">
        <v>1898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226</v>
      </c>
      <c r="AU303" s="244" t="s">
        <v>81</v>
      </c>
      <c r="AV303" s="13" t="s">
        <v>79</v>
      </c>
      <c r="AW303" s="13" t="s">
        <v>33</v>
      </c>
      <c r="AX303" s="13" t="s">
        <v>72</v>
      </c>
      <c r="AY303" s="244" t="s">
        <v>215</v>
      </c>
    </row>
    <row r="304" s="14" customFormat="1">
      <c r="A304" s="14"/>
      <c r="B304" s="245"/>
      <c r="C304" s="246"/>
      <c r="D304" s="236" t="s">
        <v>226</v>
      </c>
      <c r="E304" s="247" t="s">
        <v>19</v>
      </c>
      <c r="F304" s="248" t="s">
        <v>79</v>
      </c>
      <c r="G304" s="246"/>
      <c r="H304" s="249">
        <v>1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226</v>
      </c>
      <c r="AU304" s="255" t="s">
        <v>81</v>
      </c>
      <c r="AV304" s="14" t="s">
        <v>81</v>
      </c>
      <c r="AW304" s="14" t="s">
        <v>33</v>
      </c>
      <c r="AX304" s="14" t="s">
        <v>72</v>
      </c>
      <c r="AY304" s="255" t="s">
        <v>215</v>
      </c>
    </row>
    <row r="305" s="13" customFormat="1">
      <c r="A305" s="13"/>
      <c r="B305" s="234"/>
      <c r="C305" s="235"/>
      <c r="D305" s="236" t="s">
        <v>226</v>
      </c>
      <c r="E305" s="237" t="s">
        <v>19</v>
      </c>
      <c r="F305" s="238" t="s">
        <v>1899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226</v>
      </c>
      <c r="AU305" s="244" t="s">
        <v>81</v>
      </c>
      <c r="AV305" s="13" t="s">
        <v>79</v>
      </c>
      <c r="AW305" s="13" t="s">
        <v>33</v>
      </c>
      <c r="AX305" s="13" t="s">
        <v>72</v>
      </c>
      <c r="AY305" s="244" t="s">
        <v>215</v>
      </c>
    </row>
    <row r="306" s="13" customFormat="1">
      <c r="A306" s="13"/>
      <c r="B306" s="234"/>
      <c r="C306" s="235"/>
      <c r="D306" s="236" t="s">
        <v>226</v>
      </c>
      <c r="E306" s="237" t="s">
        <v>19</v>
      </c>
      <c r="F306" s="238" t="s">
        <v>1900</v>
      </c>
      <c r="G306" s="235"/>
      <c r="H306" s="237" t="s">
        <v>19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226</v>
      </c>
      <c r="AU306" s="244" t="s">
        <v>81</v>
      </c>
      <c r="AV306" s="13" t="s">
        <v>79</v>
      </c>
      <c r="AW306" s="13" t="s">
        <v>33</v>
      </c>
      <c r="AX306" s="13" t="s">
        <v>72</v>
      </c>
      <c r="AY306" s="244" t="s">
        <v>215</v>
      </c>
    </row>
    <row r="307" s="13" customFormat="1">
      <c r="A307" s="13"/>
      <c r="B307" s="234"/>
      <c r="C307" s="235"/>
      <c r="D307" s="236" t="s">
        <v>226</v>
      </c>
      <c r="E307" s="237" t="s">
        <v>19</v>
      </c>
      <c r="F307" s="238" t="s">
        <v>1897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226</v>
      </c>
      <c r="AU307" s="244" t="s">
        <v>81</v>
      </c>
      <c r="AV307" s="13" t="s">
        <v>79</v>
      </c>
      <c r="AW307" s="13" t="s">
        <v>33</v>
      </c>
      <c r="AX307" s="13" t="s">
        <v>72</v>
      </c>
      <c r="AY307" s="244" t="s">
        <v>215</v>
      </c>
    </row>
    <row r="308" s="13" customFormat="1">
      <c r="A308" s="13"/>
      <c r="B308" s="234"/>
      <c r="C308" s="235"/>
      <c r="D308" s="236" t="s">
        <v>226</v>
      </c>
      <c r="E308" s="237" t="s">
        <v>19</v>
      </c>
      <c r="F308" s="238" t="s">
        <v>1901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226</v>
      </c>
      <c r="AU308" s="244" t="s">
        <v>81</v>
      </c>
      <c r="AV308" s="13" t="s">
        <v>79</v>
      </c>
      <c r="AW308" s="13" t="s">
        <v>33</v>
      </c>
      <c r="AX308" s="13" t="s">
        <v>72</v>
      </c>
      <c r="AY308" s="244" t="s">
        <v>215</v>
      </c>
    </row>
    <row r="309" s="14" customFormat="1">
      <c r="A309" s="14"/>
      <c r="B309" s="245"/>
      <c r="C309" s="246"/>
      <c r="D309" s="236" t="s">
        <v>226</v>
      </c>
      <c r="E309" s="247" t="s">
        <v>19</v>
      </c>
      <c r="F309" s="248" t="s">
        <v>79</v>
      </c>
      <c r="G309" s="246"/>
      <c r="H309" s="249">
        <v>1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226</v>
      </c>
      <c r="AU309" s="255" t="s">
        <v>81</v>
      </c>
      <c r="AV309" s="14" t="s">
        <v>81</v>
      </c>
      <c r="AW309" s="14" t="s">
        <v>33</v>
      </c>
      <c r="AX309" s="14" t="s">
        <v>72</v>
      </c>
      <c r="AY309" s="255" t="s">
        <v>215</v>
      </c>
    </row>
    <row r="310" s="13" customFormat="1">
      <c r="A310" s="13"/>
      <c r="B310" s="234"/>
      <c r="C310" s="235"/>
      <c r="D310" s="236" t="s">
        <v>226</v>
      </c>
      <c r="E310" s="237" t="s">
        <v>19</v>
      </c>
      <c r="F310" s="238" t="s">
        <v>1902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226</v>
      </c>
      <c r="AU310" s="244" t="s">
        <v>81</v>
      </c>
      <c r="AV310" s="13" t="s">
        <v>79</v>
      </c>
      <c r="AW310" s="13" t="s">
        <v>33</v>
      </c>
      <c r="AX310" s="13" t="s">
        <v>72</v>
      </c>
      <c r="AY310" s="244" t="s">
        <v>215</v>
      </c>
    </row>
    <row r="311" s="13" customFormat="1">
      <c r="A311" s="13"/>
      <c r="B311" s="234"/>
      <c r="C311" s="235"/>
      <c r="D311" s="236" t="s">
        <v>226</v>
      </c>
      <c r="E311" s="237" t="s">
        <v>19</v>
      </c>
      <c r="F311" s="238" t="s">
        <v>1903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226</v>
      </c>
      <c r="AU311" s="244" t="s">
        <v>81</v>
      </c>
      <c r="AV311" s="13" t="s">
        <v>79</v>
      </c>
      <c r="AW311" s="13" t="s">
        <v>33</v>
      </c>
      <c r="AX311" s="13" t="s">
        <v>72</v>
      </c>
      <c r="AY311" s="244" t="s">
        <v>215</v>
      </c>
    </row>
    <row r="312" s="13" customFormat="1">
      <c r="A312" s="13"/>
      <c r="B312" s="234"/>
      <c r="C312" s="235"/>
      <c r="D312" s="236" t="s">
        <v>226</v>
      </c>
      <c r="E312" s="237" t="s">
        <v>19</v>
      </c>
      <c r="F312" s="238" t="s">
        <v>1897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226</v>
      </c>
      <c r="AU312" s="244" t="s">
        <v>81</v>
      </c>
      <c r="AV312" s="13" t="s">
        <v>79</v>
      </c>
      <c r="AW312" s="13" t="s">
        <v>33</v>
      </c>
      <c r="AX312" s="13" t="s">
        <v>72</v>
      </c>
      <c r="AY312" s="244" t="s">
        <v>215</v>
      </c>
    </row>
    <row r="313" s="13" customFormat="1">
      <c r="A313" s="13"/>
      <c r="B313" s="234"/>
      <c r="C313" s="235"/>
      <c r="D313" s="236" t="s">
        <v>226</v>
      </c>
      <c r="E313" s="237" t="s">
        <v>19</v>
      </c>
      <c r="F313" s="238" t="s">
        <v>1904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226</v>
      </c>
      <c r="AU313" s="244" t="s">
        <v>81</v>
      </c>
      <c r="AV313" s="13" t="s">
        <v>79</v>
      </c>
      <c r="AW313" s="13" t="s">
        <v>33</v>
      </c>
      <c r="AX313" s="13" t="s">
        <v>72</v>
      </c>
      <c r="AY313" s="244" t="s">
        <v>215</v>
      </c>
    </row>
    <row r="314" s="14" customFormat="1">
      <c r="A314" s="14"/>
      <c r="B314" s="245"/>
      <c r="C314" s="246"/>
      <c r="D314" s="236" t="s">
        <v>226</v>
      </c>
      <c r="E314" s="247" t="s">
        <v>19</v>
      </c>
      <c r="F314" s="248" t="s">
        <v>79</v>
      </c>
      <c r="G314" s="246"/>
      <c r="H314" s="249">
        <v>1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226</v>
      </c>
      <c r="AU314" s="255" t="s">
        <v>81</v>
      </c>
      <c r="AV314" s="14" t="s">
        <v>81</v>
      </c>
      <c r="AW314" s="14" t="s">
        <v>33</v>
      </c>
      <c r="AX314" s="14" t="s">
        <v>72</v>
      </c>
      <c r="AY314" s="255" t="s">
        <v>215</v>
      </c>
    </row>
    <row r="315" s="13" customFormat="1">
      <c r="A315" s="13"/>
      <c r="B315" s="234"/>
      <c r="C315" s="235"/>
      <c r="D315" s="236" t="s">
        <v>226</v>
      </c>
      <c r="E315" s="237" t="s">
        <v>19</v>
      </c>
      <c r="F315" s="238" t="s">
        <v>1905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226</v>
      </c>
      <c r="AU315" s="244" t="s">
        <v>81</v>
      </c>
      <c r="AV315" s="13" t="s">
        <v>79</v>
      </c>
      <c r="AW315" s="13" t="s">
        <v>33</v>
      </c>
      <c r="AX315" s="13" t="s">
        <v>72</v>
      </c>
      <c r="AY315" s="244" t="s">
        <v>215</v>
      </c>
    </row>
    <row r="316" s="13" customFormat="1">
      <c r="A316" s="13"/>
      <c r="B316" s="234"/>
      <c r="C316" s="235"/>
      <c r="D316" s="236" t="s">
        <v>226</v>
      </c>
      <c r="E316" s="237" t="s">
        <v>19</v>
      </c>
      <c r="F316" s="238" t="s">
        <v>1906</v>
      </c>
      <c r="G316" s="235"/>
      <c r="H316" s="237" t="s">
        <v>19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226</v>
      </c>
      <c r="AU316" s="244" t="s">
        <v>81</v>
      </c>
      <c r="AV316" s="13" t="s">
        <v>79</v>
      </c>
      <c r="AW316" s="13" t="s">
        <v>33</v>
      </c>
      <c r="AX316" s="13" t="s">
        <v>72</v>
      </c>
      <c r="AY316" s="244" t="s">
        <v>215</v>
      </c>
    </row>
    <row r="317" s="13" customFormat="1">
      <c r="A317" s="13"/>
      <c r="B317" s="234"/>
      <c r="C317" s="235"/>
      <c r="D317" s="236" t="s">
        <v>226</v>
      </c>
      <c r="E317" s="237" t="s">
        <v>19</v>
      </c>
      <c r="F317" s="238" t="s">
        <v>1897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226</v>
      </c>
      <c r="AU317" s="244" t="s">
        <v>81</v>
      </c>
      <c r="AV317" s="13" t="s">
        <v>79</v>
      </c>
      <c r="AW317" s="13" t="s">
        <v>33</v>
      </c>
      <c r="AX317" s="13" t="s">
        <v>72</v>
      </c>
      <c r="AY317" s="244" t="s">
        <v>215</v>
      </c>
    </row>
    <row r="318" s="13" customFormat="1">
      <c r="A318" s="13"/>
      <c r="B318" s="234"/>
      <c r="C318" s="235"/>
      <c r="D318" s="236" t="s">
        <v>226</v>
      </c>
      <c r="E318" s="237" t="s">
        <v>19</v>
      </c>
      <c r="F318" s="238" t="s">
        <v>1907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226</v>
      </c>
      <c r="AU318" s="244" t="s">
        <v>81</v>
      </c>
      <c r="AV318" s="13" t="s">
        <v>79</v>
      </c>
      <c r="AW318" s="13" t="s">
        <v>33</v>
      </c>
      <c r="AX318" s="13" t="s">
        <v>72</v>
      </c>
      <c r="AY318" s="244" t="s">
        <v>215</v>
      </c>
    </row>
    <row r="319" s="14" customFormat="1">
      <c r="A319" s="14"/>
      <c r="B319" s="245"/>
      <c r="C319" s="246"/>
      <c r="D319" s="236" t="s">
        <v>226</v>
      </c>
      <c r="E319" s="247" t="s">
        <v>19</v>
      </c>
      <c r="F319" s="248" t="s">
        <v>79</v>
      </c>
      <c r="G319" s="246"/>
      <c r="H319" s="249">
        <v>1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226</v>
      </c>
      <c r="AU319" s="255" t="s">
        <v>81</v>
      </c>
      <c r="AV319" s="14" t="s">
        <v>81</v>
      </c>
      <c r="AW319" s="14" t="s">
        <v>33</v>
      </c>
      <c r="AX319" s="14" t="s">
        <v>72</v>
      </c>
      <c r="AY319" s="255" t="s">
        <v>215</v>
      </c>
    </row>
    <row r="320" s="13" customFormat="1">
      <c r="A320" s="13"/>
      <c r="B320" s="234"/>
      <c r="C320" s="235"/>
      <c r="D320" s="236" t="s">
        <v>226</v>
      </c>
      <c r="E320" s="237" t="s">
        <v>19</v>
      </c>
      <c r="F320" s="238" t="s">
        <v>1908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226</v>
      </c>
      <c r="AU320" s="244" t="s">
        <v>81</v>
      </c>
      <c r="AV320" s="13" t="s">
        <v>79</v>
      </c>
      <c r="AW320" s="13" t="s">
        <v>33</v>
      </c>
      <c r="AX320" s="13" t="s">
        <v>72</v>
      </c>
      <c r="AY320" s="244" t="s">
        <v>215</v>
      </c>
    </row>
    <row r="321" s="13" customFormat="1">
      <c r="A321" s="13"/>
      <c r="B321" s="234"/>
      <c r="C321" s="235"/>
      <c r="D321" s="236" t="s">
        <v>226</v>
      </c>
      <c r="E321" s="237" t="s">
        <v>19</v>
      </c>
      <c r="F321" s="238" t="s">
        <v>1906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226</v>
      </c>
      <c r="AU321" s="244" t="s">
        <v>81</v>
      </c>
      <c r="AV321" s="13" t="s">
        <v>79</v>
      </c>
      <c r="AW321" s="13" t="s">
        <v>33</v>
      </c>
      <c r="AX321" s="13" t="s">
        <v>72</v>
      </c>
      <c r="AY321" s="244" t="s">
        <v>215</v>
      </c>
    </row>
    <row r="322" s="13" customFormat="1">
      <c r="A322" s="13"/>
      <c r="B322" s="234"/>
      <c r="C322" s="235"/>
      <c r="D322" s="236" t="s">
        <v>226</v>
      </c>
      <c r="E322" s="237" t="s">
        <v>19</v>
      </c>
      <c r="F322" s="238" t="s">
        <v>1897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226</v>
      </c>
      <c r="AU322" s="244" t="s">
        <v>81</v>
      </c>
      <c r="AV322" s="13" t="s">
        <v>79</v>
      </c>
      <c r="AW322" s="13" t="s">
        <v>33</v>
      </c>
      <c r="AX322" s="13" t="s">
        <v>72</v>
      </c>
      <c r="AY322" s="244" t="s">
        <v>215</v>
      </c>
    </row>
    <row r="323" s="13" customFormat="1">
      <c r="A323" s="13"/>
      <c r="B323" s="234"/>
      <c r="C323" s="235"/>
      <c r="D323" s="236" t="s">
        <v>226</v>
      </c>
      <c r="E323" s="237" t="s">
        <v>19</v>
      </c>
      <c r="F323" s="238" t="s">
        <v>1909</v>
      </c>
      <c r="G323" s="235"/>
      <c r="H323" s="237" t="s">
        <v>19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226</v>
      </c>
      <c r="AU323" s="244" t="s">
        <v>81</v>
      </c>
      <c r="AV323" s="13" t="s">
        <v>79</v>
      </c>
      <c r="AW323" s="13" t="s">
        <v>33</v>
      </c>
      <c r="AX323" s="13" t="s">
        <v>72</v>
      </c>
      <c r="AY323" s="244" t="s">
        <v>215</v>
      </c>
    </row>
    <row r="324" s="14" customFormat="1">
      <c r="A324" s="14"/>
      <c r="B324" s="245"/>
      <c r="C324" s="246"/>
      <c r="D324" s="236" t="s">
        <v>226</v>
      </c>
      <c r="E324" s="247" t="s">
        <v>19</v>
      </c>
      <c r="F324" s="248" t="s">
        <v>79</v>
      </c>
      <c r="G324" s="246"/>
      <c r="H324" s="249">
        <v>1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226</v>
      </c>
      <c r="AU324" s="255" t="s">
        <v>81</v>
      </c>
      <c r="AV324" s="14" t="s">
        <v>81</v>
      </c>
      <c r="AW324" s="14" t="s">
        <v>33</v>
      </c>
      <c r="AX324" s="14" t="s">
        <v>72</v>
      </c>
      <c r="AY324" s="255" t="s">
        <v>215</v>
      </c>
    </row>
    <row r="325" s="13" customFormat="1">
      <c r="A325" s="13"/>
      <c r="B325" s="234"/>
      <c r="C325" s="235"/>
      <c r="D325" s="236" t="s">
        <v>226</v>
      </c>
      <c r="E325" s="237" t="s">
        <v>19</v>
      </c>
      <c r="F325" s="238" t="s">
        <v>1908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226</v>
      </c>
      <c r="AU325" s="244" t="s">
        <v>81</v>
      </c>
      <c r="AV325" s="13" t="s">
        <v>79</v>
      </c>
      <c r="AW325" s="13" t="s">
        <v>33</v>
      </c>
      <c r="AX325" s="13" t="s">
        <v>72</v>
      </c>
      <c r="AY325" s="244" t="s">
        <v>215</v>
      </c>
    </row>
    <row r="326" s="13" customFormat="1">
      <c r="A326" s="13"/>
      <c r="B326" s="234"/>
      <c r="C326" s="235"/>
      <c r="D326" s="236" t="s">
        <v>226</v>
      </c>
      <c r="E326" s="237" t="s">
        <v>19</v>
      </c>
      <c r="F326" s="238" t="s">
        <v>1906</v>
      </c>
      <c r="G326" s="235"/>
      <c r="H326" s="237" t="s">
        <v>19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226</v>
      </c>
      <c r="AU326" s="244" t="s">
        <v>81</v>
      </c>
      <c r="AV326" s="13" t="s">
        <v>79</v>
      </c>
      <c r="AW326" s="13" t="s">
        <v>33</v>
      </c>
      <c r="AX326" s="13" t="s">
        <v>72</v>
      </c>
      <c r="AY326" s="244" t="s">
        <v>215</v>
      </c>
    </row>
    <row r="327" s="15" customFormat="1">
      <c r="A327" s="15"/>
      <c r="B327" s="256"/>
      <c r="C327" s="257"/>
      <c r="D327" s="236" t="s">
        <v>226</v>
      </c>
      <c r="E327" s="258" t="s">
        <v>19</v>
      </c>
      <c r="F327" s="259" t="s">
        <v>233</v>
      </c>
      <c r="G327" s="257"/>
      <c r="H327" s="260">
        <v>5</v>
      </c>
      <c r="I327" s="261"/>
      <c r="J327" s="257"/>
      <c r="K327" s="257"/>
      <c r="L327" s="262"/>
      <c r="M327" s="263"/>
      <c r="N327" s="264"/>
      <c r="O327" s="264"/>
      <c r="P327" s="264"/>
      <c r="Q327" s="264"/>
      <c r="R327" s="264"/>
      <c r="S327" s="264"/>
      <c r="T327" s="26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6" t="s">
        <v>226</v>
      </c>
      <c r="AU327" s="266" t="s">
        <v>81</v>
      </c>
      <c r="AV327" s="15" t="s">
        <v>223</v>
      </c>
      <c r="AW327" s="15" t="s">
        <v>33</v>
      </c>
      <c r="AX327" s="15" t="s">
        <v>79</v>
      </c>
      <c r="AY327" s="266" t="s">
        <v>215</v>
      </c>
    </row>
    <row r="328" s="2" customFormat="1" ht="37.8" customHeight="1">
      <c r="A328" s="41"/>
      <c r="B328" s="42"/>
      <c r="C328" s="216" t="s">
        <v>8</v>
      </c>
      <c r="D328" s="216" t="s">
        <v>218</v>
      </c>
      <c r="E328" s="217" t="s">
        <v>1945</v>
      </c>
      <c r="F328" s="218" t="s">
        <v>1946</v>
      </c>
      <c r="G328" s="219" t="s">
        <v>692</v>
      </c>
      <c r="H328" s="220">
        <v>1</v>
      </c>
      <c r="I328" s="221"/>
      <c r="J328" s="222">
        <f>ROUND(I328*H328,2)</f>
        <v>0</v>
      </c>
      <c r="K328" s="218" t="s">
        <v>222</v>
      </c>
      <c r="L328" s="47"/>
      <c r="M328" s="223" t="s">
        <v>19</v>
      </c>
      <c r="N328" s="224" t="s">
        <v>43</v>
      </c>
      <c r="O328" s="87"/>
      <c r="P328" s="225">
        <f>O328*H328</f>
        <v>0</v>
      </c>
      <c r="Q328" s="225">
        <v>0</v>
      </c>
      <c r="R328" s="225">
        <f>Q328*H328</f>
        <v>0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223</v>
      </c>
      <c r="AT328" s="227" t="s">
        <v>218</v>
      </c>
      <c r="AU328" s="227" t="s">
        <v>81</v>
      </c>
      <c r="AY328" s="20" t="s">
        <v>215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223</v>
      </c>
      <c r="BM328" s="227" t="s">
        <v>449</v>
      </c>
    </row>
    <row r="329" s="2" customFormat="1">
      <c r="A329" s="41"/>
      <c r="B329" s="42"/>
      <c r="C329" s="43"/>
      <c r="D329" s="229" t="s">
        <v>224</v>
      </c>
      <c r="E329" s="43"/>
      <c r="F329" s="230" t="s">
        <v>1947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224</v>
      </c>
      <c r="AU329" s="20" t="s">
        <v>81</v>
      </c>
    </row>
    <row r="330" s="13" customFormat="1">
      <c r="A330" s="13"/>
      <c r="B330" s="234"/>
      <c r="C330" s="235"/>
      <c r="D330" s="236" t="s">
        <v>226</v>
      </c>
      <c r="E330" s="237" t="s">
        <v>19</v>
      </c>
      <c r="F330" s="238" t="s">
        <v>1897</v>
      </c>
      <c r="G330" s="235"/>
      <c r="H330" s="237" t="s">
        <v>19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226</v>
      </c>
      <c r="AU330" s="244" t="s">
        <v>81</v>
      </c>
      <c r="AV330" s="13" t="s">
        <v>79</v>
      </c>
      <c r="AW330" s="13" t="s">
        <v>33</v>
      </c>
      <c r="AX330" s="13" t="s">
        <v>72</v>
      </c>
      <c r="AY330" s="244" t="s">
        <v>215</v>
      </c>
    </row>
    <row r="331" s="13" customFormat="1">
      <c r="A331" s="13"/>
      <c r="B331" s="234"/>
      <c r="C331" s="235"/>
      <c r="D331" s="236" t="s">
        <v>226</v>
      </c>
      <c r="E331" s="237" t="s">
        <v>19</v>
      </c>
      <c r="F331" s="238" t="s">
        <v>1913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226</v>
      </c>
      <c r="AU331" s="244" t="s">
        <v>81</v>
      </c>
      <c r="AV331" s="13" t="s">
        <v>79</v>
      </c>
      <c r="AW331" s="13" t="s">
        <v>33</v>
      </c>
      <c r="AX331" s="13" t="s">
        <v>72</v>
      </c>
      <c r="AY331" s="244" t="s">
        <v>215</v>
      </c>
    </row>
    <row r="332" s="14" customFormat="1">
      <c r="A332" s="14"/>
      <c r="B332" s="245"/>
      <c r="C332" s="246"/>
      <c r="D332" s="236" t="s">
        <v>226</v>
      </c>
      <c r="E332" s="247" t="s">
        <v>19</v>
      </c>
      <c r="F332" s="248" t="s">
        <v>79</v>
      </c>
      <c r="G332" s="246"/>
      <c r="H332" s="249">
        <v>1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226</v>
      </c>
      <c r="AU332" s="255" t="s">
        <v>81</v>
      </c>
      <c r="AV332" s="14" t="s">
        <v>81</v>
      </c>
      <c r="AW332" s="14" t="s">
        <v>33</v>
      </c>
      <c r="AX332" s="14" t="s">
        <v>72</v>
      </c>
      <c r="AY332" s="255" t="s">
        <v>215</v>
      </c>
    </row>
    <row r="333" s="13" customFormat="1">
      <c r="A333" s="13"/>
      <c r="B333" s="234"/>
      <c r="C333" s="235"/>
      <c r="D333" s="236" t="s">
        <v>226</v>
      </c>
      <c r="E333" s="237" t="s">
        <v>19</v>
      </c>
      <c r="F333" s="238" t="s">
        <v>1914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226</v>
      </c>
      <c r="AU333" s="244" t="s">
        <v>81</v>
      </c>
      <c r="AV333" s="13" t="s">
        <v>79</v>
      </c>
      <c r="AW333" s="13" t="s">
        <v>33</v>
      </c>
      <c r="AX333" s="13" t="s">
        <v>72</v>
      </c>
      <c r="AY333" s="244" t="s">
        <v>215</v>
      </c>
    </row>
    <row r="334" s="13" customFormat="1">
      <c r="A334" s="13"/>
      <c r="B334" s="234"/>
      <c r="C334" s="235"/>
      <c r="D334" s="236" t="s">
        <v>226</v>
      </c>
      <c r="E334" s="237" t="s">
        <v>19</v>
      </c>
      <c r="F334" s="238" t="s">
        <v>1915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226</v>
      </c>
      <c r="AU334" s="244" t="s">
        <v>81</v>
      </c>
      <c r="AV334" s="13" t="s">
        <v>79</v>
      </c>
      <c r="AW334" s="13" t="s">
        <v>33</v>
      </c>
      <c r="AX334" s="13" t="s">
        <v>72</v>
      </c>
      <c r="AY334" s="244" t="s">
        <v>215</v>
      </c>
    </row>
    <row r="335" s="15" customFormat="1">
      <c r="A335" s="15"/>
      <c r="B335" s="256"/>
      <c r="C335" s="257"/>
      <c r="D335" s="236" t="s">
        <v>226</v>
      </c>
      <c r="E335" s="258" t="s">
        <v>19</v>
      </c>
      <c r="F335" s="259" t="s">
        <v>233</v>
      </c>
      <c r="G335" s="257"/>
      <c r="H335" s="260">
        <v>1</v>
      </c>
      <c r="I335" s="261"/>
      <c r="J335" s="257"/>
      <c r="K335" s="257"/>
      <c r="L335" s="262"/>
      <c r="M335" s="263"/>
      <c r="N335" s="264"/>
      <c r="O335" s="264"/>
      <c r="P335" s="264"/>
      <c r="Q335" s="264"/>
      <c r="R335" s="264"/>
      <c r="S335" s="264"/>
      <c r="T335" s="26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6" t="s">
        <v>226</v>
      </c>
      <c r="AU335" s="266" t="s">
        <v>81</v>
      </c>
      <c r="AV335" s="15" t="s">
        <v>223</v>
      </c>
      <c r="AW335" s="15" t="s">
        <v>33</v>
      </c>
      <c r="AX335" s="15" t="s">
        <v>79</v>
      </c>
      <c r="AY335" s="266" t="s">
        <v>215</v>
      </c>
    </row>
    <row r="336" s="2" customFormat="1" ht="62.7" customHeight="1">
      <c r="A336" s="41"/>
      <c r="B336" s="42"/>
      <c r="C336" s="216" t="s">
        <v>328</v>
      </c>
      <c r="D336" s="216" t="s">
        <v>218</v>
      </c>
      <c r="E336" s="217" t="s">
        <v>1948</v>
      </c>
      <c r="F336" s="218" t="s">
        <v>1949</v>
      </c>
      <c r="G336" s="219" t="s">
        <v>692</v>
      </c>
      <c r="H336" s="220">
        <v>2320</v>
      </c>
      <c r="I336" s="221"/>
      <c r="J336" s="222">
        <f>ROUND(I336*H336,2)</f>
        <v>0</v>
      </c>
      <c r="K336" s="218" t="s">
        <v>222</v>
      </c>
      <c r="L336" s="47"/>
      <c r="M336" s="223" t="s">
        <v>19</v>
      </c>
      <c r="N336" s="224" t="s">
        <v>43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223</v>
      </c>
      <c r="AT336" s="227" t="s">
        <v>218</v>
      </c>
      <c r="AU336" s="227" t="s">
        <v>81</v>
      </c>
      <c r="AY336" s="20" t="s">
        <v>215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223</v>
      </c>
      <c r="BM336" s="227" t="s">
        <v>459</v>
      </c>
    </row>
    <row r="337" s="2" customFormat="1">
      <c r="A337" s="41"/>
      <c r="B337" s="42"/>
      <c r="C337" s="43"/>
      <c r="D337" s="229" t="s">
        <v>224</v>
      </c>
      <c r="E337" s="43"/>
      <c r="F337" s="230" t="s">
        <v>1950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224</v>
      </c>
      <c r="AU337" s="20" t="s">
        <v>81</v>
      </c>
    </row>
    <row r="338" s="13" customFormat="1">
      <c r="A338" s="13"/>
      <c r="B338" s="234"/>
      <c r="C338" s="235"/>
      <c r="D338" s="236" t="s">
        <v>226</v>
      </c>
      <c r="E338" s="237" t="s">
        <v>19</v>
      </c>
      <c r="F338" s="238" t="s">
        <v>1926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226</v>
      </c>
      <c r="AU338" s="244" t="s">
        <v>81</v>
      </c>
      <c r="AV338" s="13" t="s">
        <v>79</v>
      </c>
      <c r="AW338" s="13" t="s">
        <v>33</v>
      </c>
      <c r="AX338" s="13" t="s">
        <v>72</v>
      </c>
      <c r="AY338" s="244" t="s">
        <v>215</v>
      </c>
    </row>
    <row r="339" s="13" customFormat="1">
      <c r="A339" s="13"/>
      <c r="B339" s="234"/>
      <c r="C339" s="235"/>
      <c r="D339" s="236" t="s">
        <v>226</v>
      </c>
      <c r="E339" s="237" t="s">
        <v>19</v>
      </c>
      <c r="F339" s="238" t="s">
        <v>1897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226</v>
      </c>
      <c r="AU339" s="244" t="s">
        <v>81</v>
      </c>
      <c r="AV339" s="13" t="s">
        <v>79</v>
      </c>
      <c r="AW339" s="13" t="s">
        <v>33</v>
      </c>
      <c r="AX339" s="13" t="s">
        <v>72</v>
      </c>
      <c r="AY339" s="244" t="s">
        <v>215</v>
      </c>
    </row>
    <row r="340" s="13" customFormat="1">
      <c r="A340" s="13"/>
      <c r="B340" s="234"/>
      <c r="C340" s="235"/>
      <c r="D340" s="236" t="s">
        <v>226</v>
      </c>
      <c r="E340" s="237" t="s">
        <v>19</v>
      </c>
      <c r="F340" s="238" t="s">
        <v>1927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226</v>
      </c>
      <c r="AU340" s="244" t="s">
        <v>81</v>
      </c>
      <c r="AV340" s="13" t="s">
        <v>79</v>
      </c>
      <c r="AW340" s="13" t="s">
        <v>33</v>
      </c>
      <c r="AX340" s="13" t="s">
        <v>72</v>
      </c>
      <c r="AY340" s="244" t="s">
        <v>215</v>
      </c>
    </row>
    <row r="341" s="13" customFormat="1">
      <c r="A341" s="13"/>
      <c r="B341" s="234"/>
      <c r="C341" s="235"/>
      <c r="D341" s="236" t="s">
        <v>226</v>
      </c>
      <c r="E341" s="237" t="s">
        <v>19</v>
      </c>
      <c r="F341" s="238" t="s">
        <v>1898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226</v>
      </c>
      <c r="AU341" s="244" t="s">
        <v>81</v>
      </c>
      <c r="AV341" s="13" t="s">
        <v>79</v>
      </c>
      <c r="AW341" s="13" t="s">
        <v>33</v>
      </c>
      <c r="AX341" s="13" t="s">
        <v>72</v>
      </c>
      <c r="AY341" s="244" t="s">
        <v>215</v>
      </c>
    </row>
    <row r="342" s="14" customFormat="1">
      <c r="A342" s="14"/>
      <c r="B342" s="245"/>
      <c r="C342" s="246"/>
      <c r="D342" s="236" t="s">
        <v>226</v>
      </c>
      <c r="E342" s="247" t="s">
        <v>19</v>
      </c>
      <c r="F342" s="248" t="s">
        <v>1928</v>
      </c>
      <c r="G342" s="246"/>
      <c r="H342" s="249">
        <v>56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226</v>
      </c>
      <c r="AU342" s="255" t="s">
        <v>81</v>
      </c>
      <c r="AV342" s="14" t="s">
        <v>81</v>
      </c>
      <c r="AW342" s="14" t="s">
        <v>33</v>
      </c>
      <c r="AX342" s="14" t="s">
        <v>72</v>
      </c>
      <c r="AY342" s="255" t="s">
        <v>215</v>
      </c>
    </row>
    <row r="343" s="13" customFormat="1">
      <c r="A343" s="13"/>
      <c r="B343" s="234"/>
      <c r="C343" s="235"/>
      <c r="D343" s="236" t="s">
        <v>226</v>
      </c>
      <c r="E343" s="237" t="s">
        <v>19</v>
      </c>
      <c r="F343" s="238" t="s">
        <v>1899</v>
      </c>
      <c r="G343" s="235"/>
      <c r="H343" s="237" t="s">
        <v>19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226</v>
      </c>
      <c r="AU343" s="244" t="s">
        <v>81</v>
      </c>
      <c r="AV343" s="13" t="s">
        <v>79</v>
      </c>
      <c r="AW343" s="13" t="s">
        <v>33</v>
      </c>
      <c r="AX343" s="13" t="s">
        <v>72</v>
      </c>
      <c r="AY343" s="244" t="s">
        <v>215</v>
      </c>
    </row>
    <row r="344" s="13" customFormat="1">
      <c r="A344" s="13"/>
      <c r="B344" s="234"/>
      <c r="C344" s="235"/>
      <c r="D344" s="236" t="s">
        <v>226</v>
      </c>
      <c r="E344" s="237" t="s">
        <v>19</v>
      </c>
      <c r="F344" s="238" t="s">
        <v>1900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226</v>
      </c>
      <c r="AU344" s="244" t="s">
        <v>81</v>
      </c>
      <c r="AV344" s="13" t="s">
        <v>79</v>
      </c>
      <c r="AW344" s="13" t="s">
        <v>33</v>
      </c>
      <c r="AX344" s="13" t="s">
        <v>72</v>
      </c>
      <c r="AY344" s="244" t="s">
        <v>215</v>
      </c>
    </row>
    <row r="345" s="13" customFormat="1">
      <c r="A345" s="13"/>
      <c r="B345" s="234"/>
      <c r="C345" s="235"/>
      <c r="D345" s="236" t="s">
        <v>226</v>
      </c>
      <c r="E345" s="237" t="s">
        <v>19</v>
      </c>
      <c r="F345" s="238" t="s">
        <v>1897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226</v>
      </c>
      <c r="AU345" s="244" t="s">
        <v>81</v>
      </c>
      <c r="AV345" s="13" t="s">
        <v>79</v>
      </c>
      <c r="AW345" s="13" t="s">
        <v>33</v>
      </c>
      <c r="AX345" s="13" t="s">
        <v>72</v>
      </c>
      <c r="AY345" s="244" t="s">
        <v>215</v>
      </c>
    </row>
    <row r="346" s="13" customFormat="1">
      <c r="A346" s="13"/>
      <c r="B346" s="234"/>
      <c r="C346" s="235"/>
      <c r="D346" s="236" t="s">
        <v>226</v>
      </c>
      <c r="E346" s="237" t="s">
        <v>19</v>
      </c>
      <c r="F346" s="238" t="s">
        <v>1901</v>
      </c>
      <c r="G346" s="235"/>
      <c r="H346" s="237" t="s">
        <v>19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226</v>
      </c>
      <c r="AU346" s="244" t="s">
        <v>81</v>
      </c>
      <c r="AV346" s="13" t="s">
        <v>79</v>
      </c>
      <c r="AW346" s="13" t="s">
        <v>33</v>
      </c>
      <c r="AX346" s="13" t="s">
        <v>72</v>
      </c>
      <c r="AY346" s="244" t="s">
        <v>215</v>
      </c>
    </row>
    <row r="347" s="14" customFormat="1">
      <c r="A347" s="14"/>
      <c r="B347" s="245"/>
      <c r="C347" s="246"/>
      <c r="D347" s="236" t="s">
        <v>226</v>
      </c>
      <c r="E347" s="247" t="s">
        <v>19</v>
      </c>
      <c r="F347" s="248" t="s">
        <v>1929</v>
      </c>
      <c r="G347" s="246"/>
      <c r="H347" s="249">
        <v>64</v>
      </c>
      <c r="I347" s="250"/>
      <c r="J347" s="246"/>
      <c r="K347" s="246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226</v>
      </c>
      <c r="AU347" s="255" t="s">
        <v>81</v>
      </c>
      <c r="AV347" s="14" t="s">
        <v>81</v>
      </c>
      <c r="AW347" s="14" t="s">
        <v>33</v>
      </c>
      <c r="AX347" s="14" t="s">
        <v>72</v>
      </c>
      <c r="AY347" s="255" t="s">
        <v>215</v>
      </c>
    </row>
    <row r="348" s="13" customFormat="1">
      <c r="A348" s="13"/>
      <c r="B348" s="234"/>
      <c r="C348" s="235"/>
      <c r="D348" s="236" t="s">
        <v>226</v>
      </c>
      <c r="E348" s="237" t="s">
        <v>19</v>
      </c>
      <c r="F348" s="238" t="s">
        <v>1902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226</v>
      </c>
      <c r="AU348" s="244" t="s">
        <v>81</v>
      </c>
      <c r="AV348" s="13" t="s">
        <v>79</v>
      </c>
      <c r="AW348" s="13" t="s">
        <v>33</v>
      </c>
      <c r="AX348" s="13" t="s">
        <v>72</v>
      </c>
      <c r="AY348" s="244" t="s">
        <v>215</v>
      </c>
    </row>
    <row r="349" s="13" customFormat="1">
      <c r="A349" s="13"/>
      <c r="B349" s="234"/>
      <c r="C349" s="235"/>
      <c r="D349" s="236" t="s">
        <v>226</v>
      </c>
      <c r="E349" s="237" t="s">
        <v>19</v>
      </c>
      <c r="F349" s="238" t="s">
        <v>1903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226</v>
      </c>
      <c r="AU349" s="244" t="s">
        <v>81</v>
      </c>
      <c r="AV349" s="13" t="s">
        <v>79</v>
      </c>
      <c r="AW349" s="13" t="s">
        <v>33</v>
      </c>
      <c r="AX349" s="13" t="s">
        <v>72</v>
      </c>
      <c r="AY349" s="244" t="s">
        <v>215</v>
      </c>
    </row>
    <row r="350" s="13" customFormat="1">
      <c r="A350" s="13"/>
      <c r="B350" s="234"/>
      <c r="C350" s="235"/>
      <c r="D350" s="236" t="s">
        <v>226</v>
      </c>
      <c r="E350" s="237" t="s">
        <v>19</v>
      </c>
      <c r="F350" s="238" t="s">
        <v>1897</v>
      </c>
      <c r="G350" s="235"/>
      <c r="H350" s="237" t="s">
        <v>19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226</v>
      </c>
      <c r="AU350" s="244" t="s">
        <v>81</v>
      </c>
      <c r="AV350" s="13" t="s">
        <v>79</v>
      </c>
      <c r="AW350" s="13" t="s">
        <v>33</v>
      </c>
      <c r="AX350" s="13" t="s">
        <v>72</v>
      </c>
      <c r="AY350" s="244" t="s">
        <v>215</v>
      </c>
    </row>
    <row r="351" s="13" customFormat="1">
      <c r="A351" s="13"/>
      <c r="B351" s="234"/>
      <c r="C351" s="235"/>
      <c r="D351" s="236" t="s">
        <v>226</v>
      </c>
      <c r="E351" s="237" t="s">
        <v>19</v>
      </c>
      <c r="F351" s="238" t="s">
        <v>1904</v>
      </c>
      <c r="G351" s="235"/>
      <c r="H351" s="237" t="s">
        <v>19</v>
      </c>
      <c r="I351" s="239"/>
      <c r="J351" s="235"/>
      <c r="K351" s="235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226</v>
      </c>
      <c r="AU351" s="244" t="s">
        <v>81</v>
      </c>
      <c r="AV351" s="13" t="s">
        <v>79</v>
      </c>
      <c r="AW351" s="13" t="s">
        <v>33</v>
      </c>
      <c r="AX351" s="13" t="s">
        <v>72</v>
      </c>
      <c r="AY351" s="244" t="s">
        <v>215</v>
      </c>
    </row>
    <row r="352" s="14" customFormat="1">
      <c r="A352" s="14"/>
      <c r="B352" s="245"/>
      <c r="C352" s="246"/>
      <c r="D352" s="236" t="s">
        <v>226</v>
      </c>
      <c r="E352" s="247" t="s">
        <v>19</v>
      </c>
      <c r="F352" s="248" t="s">
        <v>1930</v>
      </c>
      <c r="G352" s="246"/>
      <c r="H352" s="249">
        <v>40</v>
      </c>
      <c r="I352" s="250"/>
      <c r="J352" s="246"/>
      <c r="K352" s="246"/>
      <c r="L352" s="251"/>
      <c r="M352" s="252"/>
      <c r="N352" s="253"/>
      <c r="O352" s="253"/>
      <c r="P352" s="253"/>
      <c r="Q352" s="253"/>
      <c r="R352" s="253"/>
      <c r="S352" s="253"/>
      <c r="T352" s="25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5" t="s">
        <v>226</v>
      </c>
      <c r="AU352" s="255" t="s">
        <v>81</v>
      </c>
      <c r="AV352" s="14" t="s">
        <v>81</v>
      </c>
      <c r="AW352" s="14" t="s">
        <v>33</v>
      </c>
      <c r="AX352" s="14" t="s">
        <v>72</v>
      </c>
      <c r="AY352" s="255" t="s">
        <v>215</v>
      </c>
    </row>
    <row r="353" s="13" customFormat="1">
      <c r="A353" s="13"/>
      <c r="B353" s="234"/>
      <c r="C353" s="235"/>
      <c r="D353" s="236" t="s">
        <v>226</v>
      </c>
      <c r="E353" s="237" t="s">
        <v>19</v>
      </c>
      <c r="F353" s="238" t="s">
        <v>1905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226</v>
      </c>
      <c r="AU353" s="244" t="s">
        <v>81</v>
      </c>
      <c r="AV353" s="13" t="s">
        <v>79</v>
      </c>
      <c r="AW353" s="13" t="s">
        <v>33</v>
      </c>
      <c r="AX353" s="13" t="s">
        <v>72</v>
      </c>
      <c r="AY353" s="244" t="s">
        <v>215</v>
      </c>
    </row>
    <row r="354" s="13" customFormat="1">
      <c r="A354" s="13"/>
      <c r="B354" s="234"/>
      <c r="C354" s="235"/>
      <c r="D354" s="236" t="s">
        <v>226</v>
      </c>
      <c r="E354" s="237" t="s">
        <v>19</v>
      </c>
      <c r="F354" s="238" t="s">
        <v>1906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226</v>
      </c>
      <c r="AU354" s="244" t="s">
        <v>81</v>
      </c>
      <c r="AV354" s="13" t="s">
        <v>79</v>
      </c>
      <c r="AW354" s="13" t="s">
        <v>33</v>
      </c>
      <c r="AX354" s="13" t="s">
        <v>72</v>
      </c>
      <c r="AY354" s="244" t="s">
        <v>215</v>
      </c>
    </row>
    <row r="355" s="13" customFormat="1">
      <c r="A355" s="13"/>
      <c r="B355" s="234"/>
      <c r="C355" s="235"/>
      <c r="D355" s="236" t="s">
        <v>226</v>
      </c>
      <c r="E355" s="237" t="s">
        <v>19</v>
      </c>
      <c r="F355" s="238" t="s">
        <v>1897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226</v>
      </c>
      <c r="AU355" s="244" t="s">
        <v>81</v>
      </c>
      <c r="AV355" s="13" t="s">
        <v>79</v>
      </c>
      <c r="AW355" s="13" t="s">
        <v>33</v>
      </c>
      <c r="AX355" s="13" t="s">
        <v>72</v>
      </c>
      <c r="AY355" s="244" t="s">
        <v>215</v>
      </c>
    </row>
    <row r="356" s="13" customFormat="1">
      <c r="A356" s="13"/>
      <c r="B356" s="234"/>
      <c r="C356" s="235"/>
      <c r="D356" s="236" t="s">
        <v>226</v>
      </c>
      <c r="E356" s="237" t="s">
        <v>19</v>
      </c>
      <c r="F356" s="238" t="s">
        <v>1907</v>
      </c>
      <c r="G356" s="235"/>
      <c r="H356" s="237" t="s">
        <v>19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226</v>
      </c>
      <c r="AU356" s="244" t="s">
        <v>81</v>
      </c>
      <c r="AV356" s="13" t="s">
        <v>79</v>
      </c>
      <c r="AW356" s="13" t="s">
        <v>33</v>
      </c>
      <c r="AX356" s="13" t="s">
        <v>72</v>
      </c>
      <c r="AY356" s="244" t="s">
        <v>215</v>
      </c>
    </row>
    <row r="357" s="14" customFormat="1">
      <c r="A357" s="14"/>
      <c r="B357" s="245"/>
      <c r="C357" s="246"/>
      <c r="D357" s="236" t="s">
        <v>226</v>
      </c>
      <c r="E357" s="247" t="s">
        <v>19</v>
      </c>
      <c r="F357" s="248" t="s">
        <v>1931</v>
      </c>
      <c r="G357" s="246"/>
      <c r="H357" s="249">
        <v>36</v>
      </c>
      <c r="I357" s="250"/>
      <c r="J357" s="246"/>
      <c r="K357" s="246"/>
      <c r="L357" s="251"/>
      <c r="M357" s="252"/>
      <c r="N357" s="253"/>
      <c r="O357" s="253"/>
      <c r="P357" s="253"/>
      <c r="Q357" s="253"/>
      <c r="R357" s="253"/>
      <c r="S357" s="253"/>
      <c r="T357" s="25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5" t="s">
        <v>226</v>
      </c>
      <c r="AU357" s="255" t="s">
        <v>81</v>
      </c>
      <c r="AV357" s="14" t="s">
        <v>81</v>
      </c>
      <c r="AW357" s="14" t="s">
        <v>33</v>
      </c>
      <c r="AX357" s="14" t="s">
        <v>72</v>
      </c>
      <c r="AY357" s="255" t="s">
        <v>215</v>
      </c>
    </row>
    <row r="358" s="13" customFormat="1">
      <c r="A358" s="13"/>
      <c r="B358" s="234"/>
      <c r="C358" s="235"/>
      <c r="D358" s="236" t="s">
        <v>226</v>
      </c>
      <c r="E358" s="237" t="s">
        <v>19</v>
      </c>
      <c r="F358" s="238" t="s">
        <v>1908</v>
      </c>
      <c r="G358" s="235"/>
      <c r="H358" s="237" t="s">
        <v>19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226</v>
      </c>
      <c r="AU358" s="244" t="s">
        <v>81</v>
      </c>
      <c r="AV358" s="13" t="s">
        <v>79</v>
      </c>
      <c r="AW358" s="13" t="s">
        <v>33</v>
      </c>
      <c r="AX358" s="13" t="s">
        <v>72</v>
      </c>
      <c r="AY358" s="244" t="s">
        <v>215</v>
      </c>
    </row>
    <row r="359" s="13" customFormat="1">
      <c r="A359" s="13"/>
      <c r="B359" s="234"/>
      <c r="C359" s="235"/>
      <c r="D359" s="236" t="s">
        <v>226</v>
      </c>
      <c r="E359" s="237" t="s">
        <v>19</v>
      </c>
      <c r="F359" s="238" t="s">
        <v>1906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226</v>
      </c>
      <c r="AU359" s="244" t="s">
        <v>81</v>
      </c>
      <c r="AV359" s="13" t="s">
        <v>79</v>
      </c>
      <c r="AW359" s="13" t="s">
        <v>33</v>
      </c>
      <c r="AX359" s="13" t="s">
        <v>72</v>
      </c>
      <c r="AY359" s="244" t="s">
        <v>215</v>
      </c>
    </row>
    <row r="360" s="13" customFormat="1">
      <c r="A360" s="13"/>
      <c r="B360" s="234"/>
      <c r="C360" s="235"/>
      <c r="D360" s="236" t="s">
        <v>226</v>
      </c>
      <c r="E360" s="237" t="s">
        <v>19</v>
      </c>
      <c r="F360" s="238" t="s">
        <v>1897</v>
      </c>
      <c r="G360" s="235"/>
      <c r="H360" s="237" t="s">
        <v>19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226</v>
      </c>
      <c r="AU360" s="244" t="s">
        <v>81</v>
      </c>
      <c r="AV360" s="13" t="s">
        <v>79</v>
      </c>
      <c r="AW360" s="13" t="s">
        <v>33</v>
      </c>
      <c r="AX360" s="13" t="s">
        <v>72</v>
      </c>
      <c r="AY360" s="244" t="s">
        <v>215</v>
      </c>
    </row>
    <row r="361" s="13" customFormat="1">
      <c r="A361" s="13"/>
      <c r="B361" s="234"/>
      <c r="C361" s="235"/>
      <c r="D361" s="236" t="s">
        <v>226</v>
      </c>
      <c r="E361" s="237" t="s">
        <v>19</v>
      </c>
      <c r="F361" s="238" t="s">
        <v>1909</v>
      </c>
      <c r="G361" s="235"/>
      <c r="H361" s="237" t="s">
        <v>19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226</v>
      </c>
      <c r="AU361" s="244" t="s">
        <v>81</v>
      </c>
      <c r="AV361" s="13" t="s">
        <v>79</v>
      </c>
      <c r="AW361" s="13" t="s">
        <v>33</v>
      </c>
      <c r="AX361" s="13" t="s">
        <v>72</v>
      </c>
      <c r="AY361" s="244" t="s">
        <v>215</v>
      </c>
    </row>
    <row r="362" s="14" customFormat="1">
      <c r="A362" s="14"/>
      <c r="B362" s="245"/>
      <c r="C362" s="246"/>
      <c r="D362" s="236" t="s">
        <v>226</v>
      </c>
      <c r="E362" s="247" t="s">
        <v>19</v>
      </c>
      <c r="F362" s="248" t="s">
        <v>1931</v>
      </c>
      <c r="G362" s="246"/>
      <c r="H362" s="249">
        <v>36</v>
      </c>
      <c r="I362" s="250"/>
      <c r="J362" s="246"/>
      <c r="K362" s="246"/>
      <c r="L362" s="251"/>
      <c r="M362" s="252"/>
      <c r="N362" s="253"/>
      <c r="O362" s="253"/>
      <c r="P362" s="253"/>
      <c r="Q362" s="253"/>
      <c r="R362" s="253"/>
      <c r="S362" s="253"/>
      <c r="T362" s="25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5" t="s">
        <v>226</v>
      </c>
      <c r="AU362" s="255" t="s">
        <v>81</v>
      </c>
      <c r="AV362" s="14" t="s">
        <v>81</v>
      </c>
      <c r="AW362" s="14" t="s">
        <v>33</v>
      </c>
      <c r="AX362" s="14" t="s">
        <v>72</v>
      </c>
      <c r="AY362" s="255" t="s">
        <v>215</v>
      </c>
    </row>
    <row r="363" s="13" customFormat="1">
      <c r="A363" s="13"/>
      <c r="B363" s="234"/>
      <c r="C363" s="235"/>
      <c r="D363" s="236" t="s">
        <v>226</v>
      </c>
      <c r="E363" s="237" t="s">
        <v>19</v>
      </c>
      <c r="F363" s="238" t="s">
        <v>1908</v>
      </c>
      <c r="G363" s="235"/>
      <c r="H363" s="237" t="s">
        <v>19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226</v>
      </c>
      <c r="AU363" s="244" t="s">
        <v>81</v>
      </c>
      <c r="AV363" s="13" t="s">
        <v>79</v>
      </c>
      <c r="AW363" s="13" t="s">
        <v>33</v>
      </c>
      <c r="AX363" s="13" t="s">
        <v>72</v>
      </c>
      <c r="AY363" s="244" t="s">
        <v>215</v>
      </c>
    </row>
    <row r="364" s="13" customFormat="1">
      <c r="A364" s="13"/>
      <c r="B364" s="234"/>
      <c r="C364" s="235"/>
      <c r="D364" s="236" t="s">
        <v>226</v>
      </c>
      <c r="E364" s="237" t="s">
        <v>19</v>
      </c>
      <c r="F364" s="238" t="s">
        <v>1906</v>
      </c>
      <c r="G364" s="235"/>
      <c r="H364" s="237" t="s">
        <v>19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226</v>
      </c>
      <c r="AU364" s="244" t="s">
        <v>81</v>
      </c>
      <c r="AV364" s="13" t="s">
        <v>79</v>
      </c>
      <c r="AW364" s="13" t="s">
        <v>33</v>
      </c>
      <c r="AX364" s="13" t="s">
        <v>72</v>
      </c>
      <c r="AY364" s="244" t="s">
        <v>215</v>
      </c>
    </row>
    <row r="365" s="15" customFormat="1">
      <c r="A365" s="15"/>
      <c r="B365" s="256"/>
      <c r="C365" s="257"/>
      <c r="D365" s="236" t="s">
        <v>226</v>
      </c>
      <c r="E365" s="258" t="s">
        <v>19</v>
      </c>
      <c r="F365" s="259" t="s">
        <v>233</v>
      </c>
      <c r="G365" s="257"/>
      <c r="H365" s="260">
        <v>232</v>
      </c>
      <c r="I365" s="261"/>
      <c r="J365" s="257"/>
      <c r="K365" s="257"/>
      <c r="L365" s="262"/>
      <c r="M365" s="263"/>
      <c r="N365" s="264"/>
      <c r="O365" s="264"/>
      <c r="P365" s="264"/>
      <c r="Q365" s="264"/>
      <c r="R365" s="264"/>
      <c r="S365" s="264"/>
      <c r="T365" s="26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6" t="s">
        <v>226</v>
      </c>
      <c r="AU365" s="266" t="s">
        <v>81</v>
      </c>
      <c r="AV365" s="15" t="s">
        <v>223</v>
      </c>
      <c r="AW365" s="15" t="s">
        <v>33</v>
      </c>
      <c r="AX365" s="15" t="s">
        <v>72</v>
      </c>
      <c r="AY365" s="266" t="s">
        <v>215</v>
      </c>
    </row>
    <row r="366" s="14" customFormat="1">
      <c r="A366" s="14"/>
      <c r="B366" s="245"/>
      <c r="C366" s="246"/>
      <c r="D366" s="236" t="s">
        <v>226</v>
      </c>
      <c r="E366" s="247" t="s">
        <v>19</v>
      </c>
      <c r="F366" s="248" t="s">
        <v>1951</v>
      </c>
      <c r="G366" s="246"/>
      <c r="H366" s="249">
        <v>2320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226</v>
      </c>
      <c r="AU366" s="255" t="s">
        <v>81</v>
      </c>
      <c r="AV366" s="14" t="s">
        <v>81</v>
      </c>
      <c r="AW366" s="14" t="s">
        <v>33</v>
      </c>
      <c r="AX366" s="14" t="s">
        <v>72</v>
      </c>
      <c r="AY366" s="255" t="s">
        <v>215</v>
      </c>
    </row>
    <row r="367" s="15" customFormat="1">
      <c r="A367" s="15"/>
      <c r="B367" s="256"/>
      <c r="C367" s="257"/>
      <c r="D367" s="236" t="s">
        <v>226</v>
      </c>
      <c r="E367" s="258" t="s">
        <v>19</v>
      </c>
      <c r="F367" s="259" t="s">
        <v>233</v>
      </c>
      <c r="G367" s="257"/>
      <c r="H367" s="260">
        <v>2320</v>
      </c>
      <c r="I367" s="261"/>
      <c r="J367" s="257"/>
      <c r="K367" s="257"/>
      <c r="L367" s="262"/>
      <c r="M367" s="263"/>
      <c r="N367" s="264"/>
      <c r="O367" s="264"/>
      <c r="P367" s="264"/>
      <c r="Q367" s="264"/>
      <c r="R367" s="264"/>
      <c r="S367" s="264"/>
      <c r="T367" s="26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6" t="s">
        <v>226</v>
      </c>
      <c r="AU367" s="266" t="s">
        <v>81</v>
      </c>
      <c r="AV367" s="15" t="s">
        <v>223</v>
      </c>
      <c r="AW367" s="15" t="s">
        <v>33</v>
      </c>
      <c r="AX367" s="15" t="s">
        <v>79</v>
      </c>
      <c r="AY367" s="266" t="s">
        <v>215</v>
      </c>
    </row>
    <row r="368" s="2" customFormat="1" ht="62.7" customHeight="1">
      <c r="A368" s="41"/>
      <c r="B368" s="42"/>
      <c r="C368" s="216" t="s">
        <v>337</v>
      </c>
      <c r="D368" s="216" t="s">
        <v>218</v>
      </c>
      <c r="E368" s="217" t="s">
        <v>1952</v>
      </c>
      <c r="F368" s="218" t="s">
        <v>1953</v>
      </c>
      <c r="G368" s="219" t="s">
        <v>692</v>
      </c>
      <c r="H368" s="220">
        <v>480</v>
      </c>
      <c r="I368" s="221"/>
      <c r="J368" s="222">
        <f>ROUND(I368*H368,2)</f>
        <v>0</v>
      </c>
      <c r="K368" s="218" t="s">
        <v>222</v>
      </c>
      <c r="L368" s="47"/>
      <c r="M368" s="223" t="s">
        <v>19</v>
      </c>
      <c r="N368" s="224" t="s">
        <v>43</v>
      </c>
      <c r="O368" s="87"/>
      <c r="P368" s="225">
        <f>O368*H368</f>
        <v>0</v>
      </c>
      <c r="Q368" s="225">
        <v>0</v>
      </c>
      <c r="R368" s="225">
        <f>Q368*H368</f>
        <v>0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223</v>
      </c>
      <c r="AT368" s="227" t="s">
        <v>218</v>
      </c>
      <c r="AU368" s="227" t="s">
        <v>81</v>
      </c>
      <c r="AY368" s="20" t="s">
        <v>215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223</v>
      </c>
      <c r="BM368" s="227" t="s">
        <v>340</v>
      </c>
    </row>
    <row r="369" s="2" customFormat="1">
      <c r="A369" s="41"/>
      <c r="B369" s="42"/>
      <c r="C369" s="43"/>
      <c r="D369" s="229" t="s">
        <v>224</v>
      </c>
      <c r="E369" s="43"/>
      <c r="F369" s="230" t="s">
        <v>1954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224</v>
      </c>
      <c r="AU369" s="20" t="s">
        <v>81</v>
      </c>
    </row>
    <row r="370" s="13" customFormat="1">
      <c r="A370" s="13"/>
      <c r="B370" s="234"/>
      <c r="C370" s="235"/>
      <c r="D370" s="236" t="s">
        <v>226</v>
      </c>
      <c r="E370" s="237" t="s">
        <v>19</v>
      </c>
      <c r="F370" s="238" t="s">
        <v>1897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226</v>
      </c>
      <c r="AU370" s="244" t="s">
        <v>81</v>
      </c>
      <c r="AV370" s="13" t="s">
        <v>79</v>
      </c>
      <c r="AW370" s="13" t="s">
        <v>33</v>
      </c>
      <c r="AX370" s="13" t="s">
        <v>72</v>
      </c>
      <c r="AY370" s="244" t="s">
        <v>215</v>
      </c>
    </row>
    <row r="371" s="13" customFormat="1">
      <c r="A371" s="13"/>
      <c r="B371" s="234"/>
      <c r="C371" s="235"/>
      <c r="D371" s="236" t="s">
        <v>226</v>
      </c>
      <c r="E371" s="237" t="s">
        <v>19</v>
      </c>
      <c r="F371" s="238" t="s">
        <v>1913</v>
      </c>
      <c r="G371" s="235"/>
      <c r="H371" s="237" t="s">
        <v>19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226</v>
      </c>
      <c r="AU371" s="244" t="s">
        <v>81</v>
      </c>
      <c r="AV371" s="13" t="s">
        <v>79</v>
      </c>
      <c r="AW371" s="13" t="s">
        <v>33</v>
      </c>
      <c r="AX371" s="13" t="s">
        <v>72</v>
      </c>
      <c r="AY371" s="244" t="s">
        <v>215</v>
      </c>
    </row>
    <row r="372" s="13" customFormat="1">
      <c r="A372" s="13"/>
      <c r="B372" s="234"/>
      <c r="C372" s="235"/>
      <c r="D372" s="236" t="s">
        <v>226</v>
      </c>
      <c r="E372" s="237" t="s">
        <v>19</v>
      </c>
      <c r="F372" s="238" t="s">
        <v>1927</v>
      </c>
      <c r="G372" s="235"/>
      <c r="H372" s="237" t="s">
        <v>19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226</v>
      </c>
      <c r="AU372" s="244" t="s">
        <v>81</v>
      </c>
      <c r="AV372" s="13" t="s">
        <v>79</v>
      </c>
      <c r="AW372" s="13" t="s">
        <v>33</v>
      </c>
      <c r="AX372" s="13" t="s">
        <v>72</v>
      </c>
      <c r="AY372" s="244" t="s">
        <v>215</v>
      </c>
    </row>
    <row r="373" s="14" customFormat="1">
      <c r="A373" s="14"/>
      <c r="B373" s="245"/>
      <c r="C373" s="246"/>
      <c r="D373" s="236" t="s">
        <v>226</v>
      </c>
      <c r="E373" s="247" t="s">
        <v>19</v>
      </c>
      <c r="F373" s="248" t="s">
        <v>1935</v>
      </c>
      <c r="G373" s="246"/>
      <c r="H373" s="249">
        <v>48</v>
      </c>
      <c r="I373" s="250"/>
      <c r="J373" s="246"/>
      <c r="K373" s="246"/>
      <c r="L373" s="251"/>
      <c r="M373" s="252"/>
      <c r="N373" s="253"/>
      <c r="O373" s="253"/>
      <c r="P373" s="253"/>
      <c r="Q373" s="253"/>
      <c r="R373" s="253"/>
      <c r="S373" s="253"/>
      <c r="T373" s="25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5" t="s">
        <v>226</v>
      </c>
      <c r="AU373" s="255" t="s">
        <v>81</v>
      </c>
      <c r="AV373" s="14" t="s">
        <v>81</v>
      </c>
      <c r="AW373" s="14" t="s">
        <v>33</v>
      </c>
      <c r="AX373" s="14" t="s">
        <v>72</v>
      </c>
      <c r="AY373" s="255" t="s">
        <v>215</v>
      </c>
    </row>
    <row r="374" s="13" customFormat="1">
      <c r="A374" s="13"/>
      <c r="B374" s="234"/>
      <c r="C374" s="235"/>
      <c r="D374" s="236" t="s">
        <v>226</v>
      </c>
      <c r="E374" s="237" t="s">
        <v>19</v>
      </c>
      <c r="F374" s="238" t="s">
        <v>1914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226</v>
      </c>
      <c r="AU374" s="244" t="s">
        <v>81</v>
      </c>
      <c r="AV374" s="13" t="s">
        <v>79</v>
      </c>
      <c r="AW374" s="13" t="s">
        <v>33</v>
      </c>
      <c r="AX374" s="13" t="s">
        <v>72</v>
      </c>
      <c r="AY374" s="244" t="s">
        <v>215</v>
      </c>
    </row>
    <row r="375" s="13" customFormat="1">
      <c r="A375" s="13"/>
      <c r="B375" s="234"/>
      <c r="C375" s="235"/>
      <c r="D375" s="236" t="s">
        <v>226</v>
      </c>
      <c r="E375" s="237" t="s">
        <v>19</v>
      </c>
      <c r="F375" s="238" t="s">
        <v>1915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226</v>
      </c>
      <c r="AU375" s="244" t="s">
        <v>81</v>
      </c>
      <c r="AV375" s="13" t="s">
        <v>79</v>
      </c>
      <c r="AW375" s="13" t="s">
        <v>33</v>
      </c>
      <c r="AX375" s="13" t="s">
        <v>72</v>
      </c>
      <c r="AY375" s="244" t="s">
        <v>215</v>
      </c>
    </row>
    <row r="376" s="15" customFormat="1">
      <c r="A376" s="15"/>
      <c r="B376" s="256"/>
      <c r="C376" s="257"/>
      <c r="D376" s="236" t="s">
        <v>226</v>
      </c>
      <c r="E376" s="258" t="s">
        <v>19</v>
      </c>
      <c r="F376" s="259" t="s">
        <v>233</v>
      </c>
      <c r="G376" s="257"/>
      <c r="H376" s="260">
        <v>48</v>
      </c>
      <c r="I376" s="261"/>
      <c r="J376" s="257"/>
      <c r="K376" s="257"/>
      <c r="L376" s="262"/>
      <c r="M376" s="263"/>
      <c r="N376" s="264"/>
      <c r="O376" s="264"/>
      <c r="P376" s="264"/>
      <c r="Q376" s="264"/>
      <c r="R376" s="264"/>
      <c r="S376" s="264"/>
      <c r="T376" s="26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6" t="s">
        <v>226</v>
      </c>
      <c r="AU376" s="266" t="s">
        <v>81</v>
      </c>
      <c r="AV376" s="15" t="s">
        <v>223</v>
      </c>
      <c r="AW376" s="15" t="s">
        <v>33</v>
      </c>
      <c r="AX376" s="15" t="s">
        <v>72</v>
      </c>
      <c r="AY376" s="266" t="s">
        <v>215</v>
      </c>
    </row>
    <row r="377" s="14" customFormat="1">
      <c r="A377" s="14"/>
      <c r="B377" s="245"/>
      <c r="C377" s="246"/>
      <c r="D377" s="236" t="s">
        <v>226</v>
      </c>
      <c r="E377" s="247" t="s">
        <v>19</v>
      </c>
      <c r="F377" s="248" t="s">
        <v>1955</v>
      </c>
      <c r="G377" s="246"/>
      <c r="H377" s="249">
        <v>480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226</v>
      </c>
      <c r="AU377" s="255" t="s">
        <v>81</v>
      </c>
      <c r="AV377" s="14" t="s">
        <v>81</v>
      </c>
      <c r="AW377" s="14" t="s">
        <v>33</v>
      </c>
      <c r="AX377" s="14" t="s">
        <v>72</v>
      </c>
      <c r="AY377" s="255" t="s">
        <v>215</v>
      </c>
    </row>
    <row r="378" s="15" customFormat="1">
      <c r="A378" s="15"/>
      <c r="B378" s="256"/>
      <c r="C378" s="257"/>
      <c r="D378" s="236" t="s">
        <v>226</v>
      </c>
      <c r="E378" s="258" t="s">
        <v>19</v>
      </c>
      <c r="F378" s="259" t="s">
        <v>233</v>
      </c>
      <c r="G378" s="257"/>
      <c r="H378" s="260">
        <v>480</v>
      </c>
      <c r="I378" s="261"/>
      <c r="J378" s="257"/>
      <c r="K378" s="257"/>
      <c r="L378" s="262"/>
      <c r="M378" s="263"/>
      <c r="N378" s="264"/>
      <c r="O378" s="264"/>
      <c r="P378" s="264"/>
      <c r="Q378" s="264"/>
      <c r="R378" s="264"/>
      <c r="S378" s="264"/>
      <c r="T378" s="26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6" t="s">
        <v>226</v>
      </c>
      <c r="AU378" s="266" t="s">
        <v>81</v>
      </c>
      <c r="AV378" s="15" t="s">
        <v>223</v>
      </c>
      <c r="AW378" s="15" t="s">
        <v>33</v>
      </c>
      <c r="AX378" s="15" t="s">
        <v>79</v>
      </c>
      <c r="AY378" s="266" t="s">
        <v>215</v>
      </c>
    </row>
    <row r="379" s="2" customFormat="1" ht="62.7" customHeight="1">
      <c r="A379" s="41"/>
      <c r="B379" s="42"/>
      <c r="C379" s="216" t="s">
        <v>342</v>
      </c>
      <c r="D379" s="216" t="s">
        <v>218</v>
      </c>
      <c r="E379" s="217" t="s">
        <v>1956</v>
      </c>
      <c r="F379" s="218" t="s">
        <v>1957</v>
      </c>
      <c r="G379" s="219" t="s">
        <v>692</v>
      </c>
      <c r="H379" s="220">
        <v>50</v>
      </c>
      <c r="I379" s="221"/>
      <c r="J379" s="222">
        <f>ROUND(I379*H379,2)</f>
        <v>0</v>
      </c>
      <c r="K379" s="218" t="s">
        <v>222</v>
      </c>
      <c r="L379" s="47"/>
      <c r="M379" s="223" t="s">
        <v>19</v>
      </c>
      <c r="N379" s="224" t="s">
        <v>43</v>
      </c>
      <c r="O379" s="87"/>
      <c r="P379" s="225">
        <f>O379*H379</f>
        <v>0</v>
      </c>
      <c r="Q379" s="225">
        <v>0</v>
      </c>
      <c r="R379" s="225">
        <f>Q379*H379</f>
        <v>0</v>
      </c>
      <c r="S379" s="225">
        <v>0</v>
      </c>
      <c r="T379" s="226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7" t="s">
        <v>223</v>
      </c>
      <c r="AT379" s="227" t="s">
        <v>218</v>
      </c>
      <c r="AU379" s="227" t="s">
        <v>81</v>
      </c>
      <c r="AY379" s="20" t="s">
        <v>215</v>
      </c>
      <c r="BE379" s="228">
        <f>IF(N379="základní",J379,0)</f>
        <v>0</v>
      </c>
      <c r="BF379" s="228">
        <f>IF(N379="snížená",J379,0)</f>
        <v>0</v>
      </c>
      <c r="BG379" s="228">
        <f>IF(N379="zákl. přenesená",J379,0)</f>
        <v>0</v>
      </c>
      <c r="BH379" s="228">
        <f>IF(N379="sníž. přenesená",J379,0)</f>
        <v>0</v>
      </c>
      <c r="BI379" s="228">
        <f>IF(N379="nulová",J379,0)</f>
        <v>0</v>
      </c>
      <c r="BJ379" s="20" t="s">
        <v>79</v>
      </c>
      <c r="BK379" s="228">
        <f>ROUND(I379*H379,2)</f>
        <v>0</v>
      </c>
      <c r="BL379" s="20" t="s">
        <v>223</v>
      </c>
      <c r="BM379" s="227" t="s">
        <v>345</v>
      </c>
    </row>
    <row r="380" s="2" customFormat="1">
      <c r="A380" s="41"/>
      <c r="B380" s="42"/>
      <c r="C380" s="43"/>
      <c r="D380" s="229" t="s">
        <v>224</v>
      </c>
      <c r="E380" s="43"/>
      <c r="F380" s="230" t="s">
        <v>1958</v>
      </c>
      <c r="G380" s="43"/>
      <c r="H380" s="43"/>
      <c r="I380" s="231"/>
      <c r="J380" s="43"/>
      <c r="K380" s="43"/>
      <c r="L380" s="47"/>
      <c r="M380" s="232"/>
      <c r="N380" s="233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224</v>
      </c>
      <c r="AU380" s="20" t="s">
        <v>81</v>
      </c>
    </row>
    <row r="381" s="13" customFormat="1">
      <c r="A381" s="13"/>
      <c r="B381" s="234"/>
      <c r="C381" s="235"/>
      <c r="D381" s="236" t="s">
        <v>226</v>
      </c>
      <c r="E381" s="237" t="s">
        <v>19</v>
      </c>
      <c r="F381" s="238" t="s">
        <v>1897</v>
      </c>
      <c r="G381" s="235"/>
      <c r="H381" s="237" t="s">
        <v>19</v>
      </c>
      <c r="I381" s="239"/>
      <c r="J381" s="235"/>
      <c r="K381" s="235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226</v>
      </c>
      <c r="AU381" s="244" t="s">
        <v>81</v>
      </c>
      <c r="AV381" s="13" t="s">
        <v>79</v>
      </c>
      <c r="AW381" s="13" t="s">
        <v>33</v>
      </c>
      <c r="AX381" s="13" t="s">
        <v>72</v>
      </c>
      <c r="AY381" s="244" t="s">
        <v>215</v>
      </c>
    </row>
    <row r="382" s="13" customFormat="1">
      <c r="A382" s="13"/>
      <c r="B382" s="234"/>
      <c r="C382" s="235"/>
      <c r="D382" s="236" t="s">
        <v>226</v>
      </c>
      <c r="E382" s="237" t="s">
        <v>19</v>
      </c>
      <c r="F382" s="238" t="s">
        <v>1898</v>
      </c>
      <c r="G382" s="235"/>
      <c r="H382" s="237" t="s">
        <v>19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226</v>
      </c>
      <c r="AU382" s="244" t="s">
        <v>81</v>
      </c>
      <c r="AV382" s="13" t="s">
        <v>79</v>
      </c>
      <c r="AW382" s="13" t="s">
        <v>33</v>
      </c>
      <c r="AX382" s="13" t="s">
        <v>72</v>
      </c>
      <c r="AY382" s="244" t="s">
        <v>215</v>
      </c>
    </row>
    <row r="383" s="14" customFormat="1">
      <c r="A383" s="14"/>
      <c r="B383" s="245"/>
      <c r="C383" s="246"/>
      <c r="D383" s="236" t="s">
        <v>226</v>
      </c>
      <c r="E383" s="247" t="s">
        <v>19</v>
      </c>
      <c r="F383" s="248" t="s">
        <v>79</v>
      </c>
      <c r="G383" s="246"/>
      <c r="H383" s="249">
        <v>1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226</v>
      </c>
      <c r="AU383" s="255" t="s">
        <v>81</v>
      </c>
      <c r="AV383" s="14" t="s">
        <v>81</v>
      </c>
      <c r="AW383" s="14" t="s">
        <v>33</v>
      </c>
      <c r="AX383" s="14" t="s">
        <v>72</v>
      </c>
      <c r="AY383" s="255" t="s">
        <v>215</v>
      </c>
    </row>
    <row r="384" s="13" customFormat="1">
      <c r="A384" s="13"/>
      <c r="B384" s="234"/>
      <c r="C384" s="235"/>
      <c r="D384" s="236" t="s">
        <v>226</v>
      </c>
      <c r="E384" s="237" t="s">
        <v>19</v>
      </c>
      <c r="F384" s="238" t="s">
        <v>1899</v>
      </c>
      <c r="G384" s="235"/>
      <c r="H384" s="237" t="s">
        <v>19</v>
      </c>
      <c r="I384" s="239"/>
      <c r="J384" s="235"/>
      <c r="K384" s="235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226</v>
      </c>
      <c r="AU384" s="244" t="s">
        <v>81</v>
      </c>
      <c r="AV384" s="13" t="s">
        <v>79</v>
      </c>
      <c r="AW384" s="13" t="s">
        <v>33</v>
      </c>
      <c r="AX384" s="13" t="s">
        <v>72</v>
      </c>
      <c r="AY384" s="244" t="s">
        <v>215</v>
      </c>
    </row>
    <row r="385" s="13" customFormat="1">
      <c r="A385" s="13"/>
      <c r="B385" s="234"/>
      <c r="C385" s="235"/>
      <c r="D385" s="236" t="s">
        <v>226</v>
      </c>
      <c r="E385" s="237" t="s">
        <v>19</v>
      </c>
      <c r="F385" s="238" t="s">
        <v>1900</v>
      </c>
      <c r="G385" s="235"/>
      <c r="H385" s="237" t="s">
        <v>19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226</v>
      </c>
      <c r="AU385" s="244" t="s">
        <v>81</v>
      </c>
      <c r="AV385" s="13" t="s">
        <v>79</v>
      </c>
      <c r="AW385" s="13" t="s">
        <v>33</v>
      </c>
      <c r="AX385" s="13" t="s">
        <v>72</v>
      </c>
      <c r="AY385" s="244" t="s">
        <v>215</v>
      </c>
    </row>
    <row r="386" s="13" customFormat="1">
      <c r="A386" s="13"/>
      <c r="B386" s="234"/>
      <c r="C386" s="235"/>
      <c r="D386" s="236" t="s">
        <v>226</v>
      </c>
      <c r="E386" s="237" t="s">
        <v>19</v>
      </c>
      <c r="F386" s="238" t="s">
        <v>1897</v>
      </c>
      <c r="G386" s="235"/>
      <c r="H386" s="237" t="s">
        <v>19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226</v>
      </c>
      <c r="AU386" s="244" t="s">
        <v>81</v>
      </c>
      <c r="AV386" s="13" t="s">
        <v>79</v>
      </c>
      <c r="AW386" s="13" t="s">
        <v>33</v>
      </c>
      <c r="AX386" s="13" t="s">
        <v>72</v>
      </c>
      <c r="AY386" s="244" t="s">
        <v>215</v>
      </c>
    </row>
    <row r="387" s="13" customFormat="1">
      <c r="A387" s="13"/>
      <c r="B387" s="234"/>
      <c r="C387" s="235"/>
      <c r="D387" s="236" t="s">
        <v>226</v>
      </c>
      <c r="E387" s="237" t="s">
        <v>19</v>
      </c>
      <c r="F387" s="238" t="s">
        <v>1901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226</v>
      </c>
      <c r="AU387" s="244" t="s">
        <v>81</v>
      </c>
      <c r="AV387" s="13" t="s">
        <v>79</v>
      </c>
      <c r="AW387" s="13" t="s">
        <v>33</v>
      </c>
      <c r="AX387" s="13" t="s">
        <v>72</v>
      </c>
      <c r="AY387" s="244" t="s">
        <v>215</v>
      </c>
    </row>
    <row r="388" s="14" customFormat="1">
      <c r="A388" s="14"/>
      <c r="B388" s="245"/>
      <c r="C388" s="246"/>
      <c r="D388" s="236" t="s">
        <v>226</v>
      </c>
      <c r="E388" s="247" t="s">
        <v>19</v>
      </c>
      <c r="F388" s="248" t="s">
        <v>79</v>
      </c>
      <c r="G388" s="246"/>
      <c r="H388" s="249">
        <v>1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226</v>
      </c>
      <c r="AU388" s="255" t="s">
        <v>81</v>
      </c>
      <c r="AV388" s="14" t="s">
        <v>81</v>
      </c>
      <c r="AW388" s="14" t="s">
        <v>33</v>
      </c>
      <c r="AX388" s="14" t="s">
        <v>72</v>
      </c>
      <c r="AY388" s="255" t="s">
        <v>215</v>
      </c>
    </row>
    <row r="389" s="13" customFormat="1">
      <c r="A389" s="13"/>
      <c r="B389" s="234"/>
      <c r="C389" s="235"/>
      <c r="D389" s="236" t="s">
        <v>226</v>
      </c>
      <c r="E389" s="237" t="s">
        <v>19</v>
      </c>
      <c r="F389" s="238" t="s">
        <v>1902</v>
      </c>
      <c r="G389" s="235"/>
      <c r="H389" s="237" t="s">
        <v>19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226</v>
      </c>
      <c r="AU389" s="244" t="s">
        <v>81</v>
      </c>
      <c r="AV389" s="13" t="s">
        <v>79</v>
      </c>
      <c r="AW389" s="13" t="s">
        <v>33</v>
      </c>
      <c r="AX389" s="13" t="s">
        <v>72</v>
      </c>
      <c r="AY389" s="244" t="s">
        <v>215</v>
      </c>
    </row>
    <row r="390" s="13" customFormat="1">
      <c r="A390" s="13"/>
      <c r="B390" s="234"/>
      <c r="C390" s="235"/>
      <c r="D390" s="236" t="s">
        <v>226</v>
      </c>
      <c r="E390" s="237" t="s">
        <v>19</v>
      </c>
      <c r="F390" s="238" t="s">
        <v>1903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226</v>
      </c>
      <c r="AU390" s="244" t="s">
        <v>81</v>
      </c>
      <c r="AV390" s="13" t="s">
        <v>79</v>
      </c>
      <c r="AW390" s="13" t="s">
        <v>33</v>
      </c>
      <c r="AX390" s="13" t="s">
        <v>72</v>
      </c>
      <c r="AY390" s="244" t="s">
        <v>215</v>
      </c>
    </row>
    <row r="391" s="13" customFormat="1">
      <c r="A391" s="13"/>
      <c r="B391" s="234"/>
      <c r="C391" s="235"/>
      <c r="D391" s="236" t="s">
        <v>226</v>
      </c>
      <c r="E391" s="237" t="s">
        <v>19</v>
      </c>
      <c r="F391" s="238" t="s">
        <v>1897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226</v>
      </c>
      <c r="AU391" s="244" t="s">
        <v>81</v>
      </c>
      <c r="AV391" s="13" t="s">
        <v>79</v>
      </c>
      <c r="AW391" s="13" t="s">
        <v>33</v>
      </c>
      <c r="AX391" s="13" t="s">
        <v>72</v>
      </c>
      <c r="AY391" s="244" t="s">
        <v>215</v>
      </c>
    </row>
    <row r="392" s="13" customFormat="1">
      <c r="A392" s="13"/>
      <c r="B392" s="234"/>
      <c r="C392" s="235"/>
      <c r="D392" s="236" t="s">
        <v>226</v>
      </c>
      <c r="E392" s="237" t="s">
        <v>19</v>
      </c>
      <c r="F392" s="238" t="s">
        <v>1904</v>
      </c>
      <c r="G392" s="235"/>
      <c r="H392" s="237" t="s">
        <v>19</v>
      </c>
      <c r="I392" s="239"/>
      <c r="J392" s="235"/>
      <c r="K392" s="235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226</v>
      </c>
      <c r="AU392" s="244" t="s">
        <v>81</v>
      </c>
      <c r="AV392" s="13" t="s">
        <v>79</v>
      </c>
      <c r="AW392" s="13" t="s">
        <v>33</v>
      </c>
      <c r="AX392" s="13" t="s">
        <v>72</v>
      </c>
      <c r="AY392" s="244" t="s">
        <v>215</v>
      </c>
    </row>
    <row r="393" s="14" customFormat="1">
      <c r="A393" s="14"/>
      <c r="B393" s="245"/>
      <c r="C393" s="246"/>
      <c r="D393" s="236" t="s">
        <v>226</v>
      </c>
      <c r="E393" s="247" t="s">
        <v>19</v>
      </c>
      <c r="F393" s="248" t="s">
        <v>79</v>
      </c>
      <c r="G393" s="246"/>
      <c r="H393" s="249">
        <v>1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226</v>
      </c>
      <c r="AU393" s="255" t="s">
        <v>81</v>
      </c>
      <c r="AV393" s="14" t="s">
        <v>81</v>
      </c>
      <c r="AW393" s="14" t="s">
        <v>33</v>
      </c>
      <c r="AX393" s="14" t="s">
        <v>72</v>
      </c>
      <c r="AY393" s="255" t="s">
        <v>215</v>
      </c>
    </row>
    <row r="394" s="13" customFormat="1">
      <c r="A394" s="13"/>
      <c r="B394" s="234"/>
      <c r="C394" s="235"/>
      <c r="D394" s="236" t="s">
        <v>226</v>
      </c>
      <c r="E394" s="237" t="s">
        <v>19</v>
      </c>
      <c r="F394" s="238" t="s">
        <v>1905</v>
      </c>
      <c r="G394" s="235"/>
      <c r="H394" s="237" t="s">
        <v>19</v>
      </c>
      <c r="I394" s="239"/>
      <c r="J394" s="235"/>
      <c r="K394" s="235"/>
      <c r="L394" s="240"/>
      <c r="M394" s="241"/>
      <c r="N394" s="242"/>
      <c r="O394" s="242"/>
      <c r="P394" s="242"/>
      <c r="Q394" s="242"/>
      <c r="R394" s="242"/>
      <c r="S394" s="242"/>
      <c r="T394" s="24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4" t="s">
        <v>226</v>
      </c>
      <c r="AU394" s="244" t="s">
        <v>81</v>
      </c>
      <c r="AV394" s="13" t="s">
        <v>79</v>
      </c>
      <c r="AW394" s="13" t="s">
        <v>33</v>
      </c>
      <c r="AX394" s="13" t="s">
        <v>72</v>
      </c>
      <c r="AY394" s="244" t="s">
        <v>215</v>
      </c>
    </row>
    <row r="395" s="13" customFormat="1">
      <c r="A395" s="13"/>
      <c r="B395" s="234"/>
      <c r="C395" s="235"/>
      <c r="D395" s="236" t="s">
        <v>226</v>
      </c>
      <c r="E395" s="237" t="s">
        <v>19</v>
      </c>
      <c r="F395" s="238" t="s">
        <v>1906</v>
      </c>
      <c r="G395" s="235"/>
      <c r="H395" s="237" t="s">
        <v>19</v>
      </c>
      <c r="I395" s="239"/>
      <c r="J395" s="235"/>
      <c r="K395" s="235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226</v>
      </c>
      <c r="AU395" s="244" t="s">
        <v>81</v>
      </c>
      <c r="AV395" s="13" t="s">
        <v>79</v>
      </c>
      <c r="AW395" s="13" t="s">
        <v>33</v>
      </c>
      <c r="AX395" s="13" t="s">
        <v>72</v>
      </c>
      <c r="AY395" s="244" t="s">
        <v>215</v>
      </c>
    </row>
    <row r="396" s="13" customFormat="1">
      <c r="A396" s="13"/>
      <c r="B396" s="234"/>
      <c r="C396" s="235"/>
      <c r="D396" s="236" t="s">
        <v>226</v>
      </c>
      <c r="E396" s="237" t="s">
        <v>19</v>
      </c>
      <c r="F396" s="238" t="s">
        <v>1897</v>
      </c>
      <c r="G396" s="235"/>
      <c r="H396" s="237" t="s">
        <v>19</v>
      </c>
      <c r="I396" s="239"/>
      <c r="J396" s="235"/>
      <c r="K396" s="235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226</v>
      </c>
      <c r="AU396" s="244" t="s">
        <v>81</v>
      </c>
      <c r="AV396" s="13" t="s">
        <v>79</v>
      </c>
      <c r="AW396" s="13" t="s">
        <v>33</v>
      </c>
      <c r="AX396" s="13" t="s">
        <v>72</v>
      </c>
      <c r="AY396" s="244" t="s">
        <v>215</v>
      </c>
    </row>
    <row r="397" s="13" customFormat="1">
      <c r="A397" s="13"/>
      <c r="B397" s="234"/>
      <c r="C397" s="235"/>
      <c r="D397" s="236" t="s">
        <v>226</v>
      </c>
      <c r="E397" s="237" t="s">
        <v>19</v>
      </c>
      <c r="F397" s="238" t="s">
        <v>1907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226</v>
      </c>
      <c r="AU397" s="244" t="s">
        <v>81</v>
      </c>
      <c r="AV397" s="13" t="s">
        <v>79</v>
      </c>
      <c r="AW397" s="13" t="s">
        <v>33</v>
      </c>
      <c r="AX397" s="13" t="s">
        <v>72</v>
      </c>
      <c r="AY397" s="244" t="s">
        <v>215</v>
      </c>
    </row>
    <row r="398" s="14" customFormat="1">
      <c r="A398" s="14"/>
      <c r="B398" s="245"/>
      <c r="C398" s="246"/>
      <c r="D398" s="236" t="s">
        <v>226</v>
      </c>
      <c r="E398" s="247" t="s">
        <v>19</v>
      </c>
      <c r="F398" s="248" t="s">
        <v>79</v>
      </c>
      <c r="G398" s="246"/>
      <c r="H398" s="249">
        <v>1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226</v>
      </c>
      <c r="AU398" s="255" t="s">
        <v>81</v>
      </c>
      <c r="AV398" s="14" t="s">
        <v>81</v>
      </c>
      <c r="AW398" s="14" t="s">
        <v>33</v>
      </c>
      <c r="AX398" s="14" t="s">
        <v>72</v>
      </c>
      <c r="AY398" s="255" t="s">
        <v>215</v>
      </c>
    </row>
    <row r="399" s="13" customFormat="1">
      <c r="A399" s="13"/>
      <c r="B399" s="234"/>
      <c r="C399" s="235"/>
      <c r="D399" s="236" t="s">
        <v>226</v>
      </c>
      <c r="E399" s="237" t="s">
        <v>19</v>
      </c>
      <c r="F399" s="238" t="s">
        <v>1908</v>
      </c>
      <c r="G399" s="235"/>
      <c r="H399" s="237" t="s">
        <v>19</v>
      </c>
      <c r="I399" s="239"/>
      <c r="J399" s="235"/>
      <c r="K399" s="235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226</v>
      </c>
      <c r="AU399" s="244" t="s">
        <v>81</v>
      </c>
      <c r="AV399" s="13" t="s">
        <v>79</v>
      </c>
      <c r="AW399" s="13" t="s">
        <v>33</v>
      </c>
      <c r="AX399" s="13" t="s">
        <v>72</v>
      </c>
      <c r="AY399" s="244" t="s">
        <v>215</v>
      </c>
    </row>
    <row r="400" s="13" customFormat="1">
      <c r="A400" s="13"/>
      <c r="B400" s="234"/>
      <c r="C400" s="235"/>
      <c r="D400" s="236" t="s">
        <v>226</v>
      </c>
      <c r="E400" s="237" t="s">
        <v>19</v>
      </c>
      <c r="F400" s="238" t="s">
        <v>1906</v>
      </c>
      <c r="G400" s="235"/>
      <c r="H400" s="237" t="s">
        <v>19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226</v>
      </c>
      <c r="AU400" s="244" t="s">
        <v>81</v>
      </c>
      <c r="AV400" s="13" t="s">
        <v>79</v>
      </c>
      <c r="AW400" s="13" t="s">
        <v>33</v>
      </c>
      <c r="AX400" s="13" t="s">
        <v>72</v>
      </c>
      <c r="AY400" s="244" t="s">
        <v>215</v>
      </c>
    </row>
    <row r="401" s="13" customFormat="1">
      <c r="A401" s="13"/>
      <c r="B401" s="234"/>
      <c r="C401" s="235"/>
      <c r="D401" s="236" t="s">
        <v>226</v>
      </c>
      <c r="E401" s="237" t="s">
        <v>19</v>
      </c>
      <c r="F401" s="238" t="s">
        <v>1897</v>
      </c>
      <c r="G401" s="235"/>
      <c r="H401" s="237" t="s">
        <v>19</v>
      </c>
      <c r="I401" s="239"/>
      <c r="J401" s="235"/>
      <c r="K401" s="235"/>
      <c r="L401" s="240"/>
      <c r="M401" s="241"/>
      <c r="N401" s="242"/>
      <c r="O401" s="242"/>
      <c r="P401" s="242"/>
      <c r="Q401" s="242"/>
      <c r="R401" s="242"/>
      <c r="S401" s="242"/>
      <c r="T401" s="24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4" t="s">
        <v>226</v>
      </c>
      <c r="AU401" s="244" t="s">
        <v>81</v>
      </c>
      <c r="AV401" s="13" t="s">
        <v>79</v>
      </c>
      <c r="AW401" s="13" t="s">
        <v>33</v>
      </c>
      <c r="AX401" s="13" t="s">
        <v>72</v>
      </c>
      <c r="AY401" s="244" t="s">
        <v>215</v>
      </c>
    </row>
    <row r="402" s="13" customFormat="1">
      <c r="A402" s="13"/>
      <c r="B402" s="234"/>
      <c r="C402" s="235"/>
      <c r="D402" s="236" t="s">
        <v>226</v>
      </c>
      <c r="E402" s="237" t="s">
        <v>19</v>
      </c>
      <c r="F402" s="238" t="s">
        <v>1909</v>
      </c>
      <c r="G402" s="235"/>
      <c r="H402" s="237" t="s">
        <v>19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226</v>
      </c>
      <c r="AU402" s="244" t="s">
        <v>81</v>
      </c>
      <c r="AV402" s="13" t="s">
        <v>79</v>
      </c>
      <c r="AW402" s="13" t="s">
        <v>33</v>
      </c>
      <c r="AX402" s="13" t="s">
        <v>72</v>
      </c>
      <c r="AY402" s="244" t="s">
        <v>215</v>
      </c>
    </row>
    <row r="403" s="14" customFormat="1">
      <c r="A403" s="14"/>
      <c r="B403" s="245"/>
      <c r="C403" s="246"/>
      <c r="D403" s="236" t="s">
        <v>226</v>
      </c>
      <c r="E403" s="247" t="s">
        <v>19</v>
      </c>
      <c r="F403" s="248" t="s">
        <v>79</v>
      </c>
      <c r="G403" s="246"/>
      <c r="H403" s="249">
        <v>1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226</v>
      </c>
      <c r="AU403" s="255" t="s">
        <v>81</v>
      </c>
      <c r="AV403" s="14" t="s">
        <v>81</v>
      </c>
      <c r="AW403" s="14" t="s">
        <v>33</v>
      </c>
      <c r="AX403" s="14" t="s">
        <v>72</v>
      </c>
      <c r="AY403" s="255" t="s">
        <v>215</v>
      </c>
    </row>
    <row r="404" s="13" customFormat="1">
      <c r="A404" s="13"/>
      <c r="B404" s="234"/>
      <c r="C404" s="235"/>
      <c r="D404" s="236" t="s">
        <v>226</v>
      </c>
      <c r="E404" s="237" t="s">
        <v>19</v>
      </c>
      <c r="F404" s="238" t="s">
        <v>1908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226</v>
      </c>
      <c r="AU404" s="244" t="s">
        <v>81</v>
      </c>
      <c r="AV404" s="13" t="s">
        <v>79</v>
      </c>
      <c r="AW404" s="13" t="s">
        <v>33</v>
      </c>
      <c r="AX404" s="13" t="s">
        <v>72</v>
      </c>
      <c r="AY404" s="244" t="s">
        <v>215</v>
      </c>
    </row>
    <row r="405" s="13" customFormat="1">
      <c r="A405" s="13"/>
      <c r="B405" s="234"/>
      <c r="C405" s="235"/>
      <c r="D405" s="236" t="s">
        <v>226</v>
      </c>
      <c r="E405" s="237" t="s">
        <v>19</v>
      </c>
      <c r="F405" s="238" t="s">
        <v>1906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226</v>
      </c>
      <c r="AU405" s="244" t="s">
        <v>81</v>
      </c>
      <c r="AV405" s="13" t="s">
        <v>79</v>
      </c>
      <c r="AW405" s="13" t="s">
        <v>33</v>
      </c>
      <c r="AX405" s="13" t="s">
        <v>72</v>
      </c>
      <c r="AY405" s="244" t="s">
        <v>215</v>
      </c>
    </row>
    <row r="406" s="15" customFormat="1">
      <c r="A406" s="15"/>
      <c r="B406" s="256"/>
      <c r="C406" s="257"/>
      <c r="D406" s="236" t="s">
        <v>226</v>
      </c>
      <c r="E406" s="258" t="s">
        <v>19</v>
      </c>
      <c r="F406" s="259" t="s">
        <v>233</v>
      </c>
      <c r="G406" s="257"/>
      <c r="H406" s="260">
        <v>5</v>
      </c>
      <c r="I406" s="261"/>
      <c r="J406" s="257"/>
      <c r="K406" s="257"/>
      <c r="L406" s="262"/>
      <c r="M406" s="263"/>
      <c r="N406" s="264"/>
      <c r="O406" s="264"/>
      <c r="P406" s="264"/>
      <c r="Q406" s="264"/>
      <c r="R406" s="264"/>
      <c r="S406" s="264"/>
      <c r="T406" s="26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6" t="s">
        <v>226</v>
      </c>
      <c r="AU406" s="266" t="s">
        <v>81</v>
      </c>
      <c r="AV406" s="15" t="s">
        <v>223</v>
      </c>
      <c r="AW406" s="15" t="s">
        <v>33</v>
      </c>
      <c r="AX406" s="15" t="s">
        <v>72</v>
      </c>
      <c r="AY406" s="266" t="s">
        <v>215</v>
      </c>
    </row>
    <row r="407" s="14" customFormat="1">
      <c r="A407" s="14"/>
      <c r="B407" s="245"/>
      <c r="C407" s="246"/>
      <c r="D407" s="236" t="s">
        <v>226</v>
      </c>
      <c r="E407" s="247" t="s">
        <v>19</v>
      </c>
      <c r="F407" s="248" t="s">
        <v>1959</v>
      </c>
      <c r="G407" s="246"/>
      <c r="H407" s="249">
        <v>50</v>
      </c>
      <c r="I407" s="250"/>
      <c r="J407" s="246"/>
      <c r="K407" s="246"/>
      <c r="L407" s="251"/>
      <c r="M407" s="252"/>
      <c r="N407" s="253"/>
      <c r="O407" s="253"/>
      <c r="P407" s="253"/>
      <c r="Q407" s="253"/>
      <c r="R407" s="253"/>
      <c r="S407" s="253"/>
      <c r="T407" s="25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5" t="s">
        <v>226</v>
      </c>
      <c r="AU407" s="255" t="s">
        <v>81</v>
      </c>
      <c r="AV407" s="14" t="s">
        <v>81</v>
      </c>
      <c r="AW407" s="14" t="s">
        <v>33</v>
      </c>
      <c r="AX407" s="14" t="s">
        <v>72</v>
      </c>
      <c r="AY407" s="255" t="s">
        <v>215</v>
      </c>
    </row>
    <row r="408" s="15" customFormat="1">
      <c r="A408" s="15"/>
      <c r="B408" s="256"/>
      <c r="C408" s="257"/>
      <c r="D408" s="236" t="s">
        <v>226</v>
      </c>
      <c r="E408" s="258" t="s">
        <v>19</v>
      </c>
      <c r="F408" s="259" t="s">
        <v>233</v>
      </c>
      <c r="G408" s="257"/>
      <c r="H408" s="260">
        <v>50</v>
      </c>
      <c r="I408" s="261"/>
      <c r="J408" s="257"/>
      <c r="K408" s="257"/>
      <c r="L408" s="262"/>
      <c r="M408" s="263"/>
      <c r="N408" s="264"/>
      <c r="O408" s="264"/>
      <c r="P408" s="264"/>
      <c r="Q408" s="264"/>
      <c r="R408" s="264"/>
      <c r="S408" s="264"/>
      <c r="T408" s="26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66" t="s">
        <v>226</v>
      </c>
      <c r="AU408" s="266" t="s">
        <v>81</v>
      </c>
      <c r="AV408" s="15" t="s">
        <v>223</v>
      </c>
      <c r="AW408" s="15" t="s">
        <v>33</v>
      </c>
      <c r="AX408" s="15" t="s">
        <v>79</v>
      </c>
      <c r="AY408" s="266" t="s">
        <v>215</v>
      </c>
    </row>
    <row r="409" s="2" customFormat="1" ht="62.7" customHeight="1">
      <c r="A409" s="41"/>
      <c r="B409" s="42"/>
      <c r="C409" s="216" t="s">
        <v>306</v>
      </c>
      <c r="D409" s="216" t="s">
        <v>218</v>
      </c>
      <c r="E409" s="217" t="s">
        <v>1960</v>
      </c>
      <c r="F409" s="218" t="s">
        <v>1961</v>
      </c>
      <c r="G409" s="219" t="s">
        <v>692</v>
      </c>
      <c r="H409" s="220">
        <v>10</v>
      </c>
      <c r="I409" s="221"/>
      <c r="J409" s="222">
        <f>ROUND(I409*H409,2)</f>
        <v>0</v>
      </c>
      <c r="K409" s="218" t="s">
        <v>222</v>
      </c>
      <c r="L409" s="47"/>
      <c r="M409" s="223" t="s">
        <v>19</v>
      </c>
      <c r="N409" s="224" t="s">
        <v>43</v>
      </c>
      <c r="O409" s="87"/>
      <c r="P409" s="225">
        <f>O409*H409</f>
        <v>0</v>
      </c>
      <c r="Q409" s="225">
        <v>0</v>
      </c>
      <c r="R409" s="225">
        <f>Q409*H409</f>
        <v>0</v>
      </c>
      <c r="S409" s="225">
        <v>0</v>
      </c>
      <c r="T409" s="226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27" t="s">
        <v>223</v>
      </c>
      <c r="AT409" s="227" t="s">
        <v>218</v>
      </c>
      <c r="AU409" s="227" t="s">
        <v>81</v>
      </c>
      <c r="AY409" s="20" t="s">
        <v>215</v>
      </c>
      <c r="BE409" s="228">
        <f>IF(N409="základní",J409,0)</f>
        <v>0</v>
      </c>
      <c r="BF409" s="228">
        <f>IF(N409="snížená",J409,0)</f>
        <v>0</v>
      </c>
      <c r="BG409" s="228">
        <f>IF(N409="zákl. přenesená",J409,0)</f>
        <v>0</v>
      </c>
      <c r="BH409" s="228">
        <f>IF(N409="sníž. přenesená",J409,0)</f>
        <v>0</v>
      </c>
      <c r="BI409" s="228">
        <f>IF(N409="nulová",J409,0)</f>
        <v>0</v>
      </c>
      <c r="BJ409" s="20" t="s">
        <v>79</v>
      </c>
      <c r="BK409" s="228">
        <f>ROUND(I409*H409,2)</f>
        <v>0</v>
      </c>
      <c r="BL409" s="20" t="s">
        <v>223</v>
      </c>
      <c r="BM409" s="227" t="s">
        <v>350</v>
      </c>
    </row>
    <row r="410" s="2" customFormat="1">
      <c r="A410" s="41"/>
      <c r="B410" s="42"/>
      <c r="C410" s="43"/>
      <c r="D410" s="229" t="s">
        <v>224</v>
      </c>
      <c r="E410" s="43"/>
      <c r="F410" s="230" t="s">
        <v>1962</v>
      </c>
      <c r="G410" s="43"/>
      <c r="H410" s="43"/>
      <c r="I410" s="231"/>
      <c r="J410" s="43"/>
      <c r="K410" s="43"/>
      <c r="L410" s="47"/>
      <c r="M410" s="232"/>
      <c r="N410" s="233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224</v>
      </c>
      <c r="AU410" s="20" t="s">
        <v>81</v>
      </c>
    </row>
    <row r="411" s="13" customFormat="1">
      <c r="A411" s="13"/>
      <c r="B411" s="234"/>
      <c r="C411" s="235"/>
      <c r="D411" s="236" t="s">
        <v>226</v>
      </c>
      <c r="E411" s="237" t="s">
        <v>19</v>
      </c>
      <c r="F411" s="238" t="s">
        <v>1897</v>
      </c>
      <c r="G411" s="235"/>
      <c r="H411" s="237" t="s">
        <v>19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226</v>
      </c>
      <c r="AU411" s="244" t="s">
        <v>81</v>
      </c>
      <c r="AV411" s="13" t="s">
        <v>79</v>
      </c>
      <c r="AW411" s="13" t="s">
        <v>33</v>
      </c>
      <c r="AX411" s="13" t="s">
        <v>72</v>
      </c>
      <c r="AY411" s="244" t="s">
        <v>215</v>
      </c>
    </row>
    <row r="412" s="13" customFormat="1">
      <c r="A412" s="13"/>
      <c r="B412" s="234"/>
      <c r="C412" s="235"/>
      <c r="D412" s="236" t="s">
        <v>226</v>
      </c>
      <c r="E412" s="237" t="s">
        <v>19</v>
      </c>
      <c r="F412" s="238" t="s">
        <v>1913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226</v>
      </c>
      <c r="AU412" s="244" t="s">
        <v>81</v>
      </c>
      <c r="AV412" s="13" t="s">
        <v>79</v>
      </c>
      <c r="AW412" s="13" t="s">
        <v>33</v>
      </c>
      <c r="AX412" s="13" t="s">
        <v>72</v>
      </c>
      <c r="AY412" s="244" t="s">
        <v>215</v>
      </c>
    </row>
    <row r="413" s="14" customFormat="1">
      <c r="A413" s="14"/>
      <c r="B413" s="245"/>
      <c r="C413" s="246"/>
      <c r="D413" s="236" t="s">
        <v>226</v>
      </c>
      <c r="E413" s="247" t="s">
        <v>19</v>
      </c>
      <c r="F413" s="248" t="s">
        <v>79</v>
      </c>
      <c r="G413" s="246"/>
      <c r="H413" s="249">
        <v>1</v>
      </c>
      <c r="I413" s="250"/>
      <c r="J413" s="246"/>
      <c r="K413" s="246"/>
      <c r="L413" s="251"/>
      <c r="M413" s="252"/>
      <c r="N413" s="253"/>
      <c r="O413" s="253"/>
      <c r="P413" s="253"/>
      <c r="Q413" s="253"/>
      <c r="R413" s="253"/>
      <c r="S413" s="253"/>
      <c r="T413" s="25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5" t="s">
        <v>226</v>
      </c>
      <c r="AU413" s="255" t="s">
        <v>81</v>
      </c>
      <c r="AV413" s="14" t="s">
        <v>81</v>
      </c>
      <c r="AW413" s="14" t="s">
        <v>33</v>
      </c>
      <c r="AX413" s="14" t="s">
        <v>72</v>
      </c>
      <c r="AY413" s="255" t="s">
        <v>215</v>
      </c>
    </row>
    <row r="414" s="13" customFormat="1">
      <c r="A414" s="13"/>
      <c r="B414" s="234"/>
      <c r="C414" s="235"/>
      <c r="D414" s="236" t="s">
        <v>226</v>
      </c>
      <c r="E414" s="237" t="s">
        <v>19</v>
      </c>
      <c r="F414" s="238" t="s">
        <v>1914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226</v>
      </c>
      <c r="AU414" s="244" t="s">
        <v>81</v>
      </c>
      <c r="AV414" s="13" t="s">
        <v>79</v>
      </c>
      <c r="AW414" s="13" t="s">
        <v>33</v>
      </c>
      <c r="AX414" s="13" t="s">
        <v>72</v>
      </c>
      <c r="AY414" s="244" t="s">
        <v>215</v>
      </c>
    </row>
    <row r="415" s="13" customFormat="1">
      <c r="A415" s="13"/>
      <c r="B415" s="234"/>
      <c r="C415" s="235"/>
      <c r="D415" s="236" t="s">
        <v>226</v>
      </c>
      <c r="E415" s="237" t="s">
        <v>19</v>
      </c>
      <c r="F415" s="238" t="s">
        <v>1915</v>
      </c>
      <c r="G415" s="235"/>
      <c r="H415" s="237" t="s">
        <v>19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226</v>
      </c>
      <c r="AU415" s="244" t="s">
        <v>81</v>
      </c>
      <c r="AV415" s="13" t="s">
        <v>79</v>
      </c>
      <c r="AW415" s="13" t="s">
        <v>33</v>
      </c>
      <c r="AX415" s="13" t="s">
        <v>72</v>
      </c>
      <c r="AY415" s="244" t="s">
        <v>215</v>
      </c>
    </row>
    <row r="416" s="15" customFormat="1">
      <c r="A416" s="15"/>
      <c r="B416" s="256"/>
      <c r="C416" s="257"/>
      <c r="D416" s="236" t="s">
        <v>226</v>
      </c>
      <c r="E416" s="258" t="s">
        <v>19</v>
      </c>
      <c r="F416" s="259" t="s">
        <v>233</v>
      </c>
      <c r="G416" s="257"/>
      <c r="H416" s="260">
        <v>1</v>
      </c>
      <c r="I416" s="261"/>
      <c r="J416" s="257"/>
      <c r="K416" s="257"/>
      <c r="L416" s="262"/>
      <c r="M416" s="263"/>
      <c r="N416" s="264"/>
      <c r="O416" s="264"/>
      <c r="P416" s="264"/>
      <c r="Q416" s="264"/>
      <c r="R416" s="264"/>
      <c r="S416" s="264"/>
      <c r="T416" s="26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6" t="s">
        <v>226</v>
      </c>
      <c r="AU416" s="266" t="s">
        <v>81</v>
      </c>
      <c r="AV416" s="15" t="s">
        <v>223</v>
      </c>
      <c r="AW416" s="15" t="s">
        <v>33</v>
      </c>
      <c r="AX416" s="15" t="s">
        <v>72</v>
      </c>
      <c r="AY416" s="266" t="s">
        <v>215</v>
      </c>
    </row>
    <row r="417" s="14" customFormat="1">
      <c r="A417" s="14"/>
      <c r="B417" s="245"/>
      <c r="C417" s="246"/>
      <c r="D417" s="236" t="s">
        <v>226</v>
      </c>
      <c r="E417" s="247" t="s">
        <v>19</v>
      </c>
      <c r="F417" s="248" t="s">
        <v>1963</v>
      </c>
      <c r="G417" s="246"/>
      <c r="H417" s="249">
        <v>10</v>
      </c>
      <c r="I417" s="250"/>
      <c r="J417" s="246"/>
      <c r="K417" s="246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226</v>
      </c>
      <c r="AU417" s="255" t="s">
        <v>81</v>
      </c>
      <c r="AV417" s="14" t="s">
        <v>81</v>
      </c>
      <c r="AW417" s="14" t="s">
        <v>33</v>
      </c>
      <c r="AX417" s="14" t="s">
        <v>72</v>
      </c>
      <c r="AY417" s="255" t="s">
        <v>215</v>
      </c>
    </row>
    <row r="418" s="15" customFormat="1">
      <c r="A418" s="15"/>
      <c r="B418" s="256"/>
      <c r="C418" s="257"/>
      <c r="D418" s="236" t="s">
        <v>226</v>
      </c>
      <c r="E418" s="258" t="s">
        <v>19</v>
      </c>
      <c r="F418" s="259" t="s">
        <v>233</v>
      </c>
      <c r="G418" s="257"/>
      <c r="H418" s="260">
        <v>10</v>
      </c>
      <c r="I418" s="261"/>
      <c r="J418" s="257"/>
      <c r="K418" s="257"/>
      <c r="L418" s="262"/>
      <c r="M418" s="263"/>
      <c r="N418" s="264"/>
      <c r="O418" s="264"/>
      <c r="P418" s="264"/>
      <c r="Q418" s="264"/>
      <c r="R418" s="264"/>
      <c r="S418" s="264"/>
      <c r="T418" s="26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66" t="s">
        <v>226</v>
      </c>
      <c r="AU418" s="266" t="s">
        <v>81</v>
      </c>
      <c r="AV418" s="15" t="s">
        <v>223</v>
      </c>
      <c r="AW418" s="15" t="s">
        <v>33</v>
      </c>
      <c r="AX418" s="15" t="s">
        <v>79</v>
      </c>
      <c r="AY418" s="266" t="s">
        <v>215</v>
      </c>
    </row>
    <row r="419" s="2" customFormat="1" ht="55.5" customHeight="1">
      <c r="A419" s="41"/>
      <c r="B419" s="42"/>
      <c r="C419" s="216" t="s">
        <v>322</v>
      </c>
      <c r="D419" s="216" t="s">
        <v>218</v>
      </c>
      <c r="E419" s="217" t="s">
        <v>1964</v>
      </c>
      <c r="F419" s="218" t="s">
        <v>1965</v>
      </c>
      <c r="G419" s="219" t="s">
        <v>692</v>
      </c>
      <c r="H419" s="220">
        <v>50</v>
      </c>
      <c r="I419" s="221"/>
      <c r="J419" s="222">
        <f>ROUND(I419*H419,2)</f>
        <v>0</v>
      </c>
      <c r="K419" s="218" t="s">
        <v>222</v>
      </c>
      <c r="L419" s="47"/>
      <c r="M419" s="223" t="s">
        <v>19</v>
      </c>
      <c r="N419" s="224" t="s">
        <v>43</v>
      </c>
      <c r="O419" s="87"/>
      <c r="P419" s="225">
        <f>O419*H419</f>
        <v>0</v>
      </c>
      <c r="Q419" s="225">
        <v>0</v>
      </c>
      <c r="R419" s="225">
        <f>Q419*H419</f>
        <v>0</v>
      </c>
      <c r="S419" s="225">
        <v>0</v>
      </c>
      <c r="T419" s="226">
        <f>S419*H419</f>
        <v>0</v>
      </c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R419" s="227" t="s">
        <v>223</v>
      </c>
      <c r="AT419" s="227" t="s">
        <v>218</v>
      </c>
      <c r="AU419" s="227" t="s">
        <v>81</v>
      </c>
      <c r="AY419" s="20" t="s">
        <v>215</v>
      </c>
      <c r="BE419" s="228">
        <f>IF(N419="základní",J419,0)</f>
        <v>0</v>
      </c>
      <c r="BF419" s="228">
        <f>IF(N419="snížená",J419,0)</f>
        <v>0</v>
      </c>
      <c r="BG419" s="228">
        <f>IF(N419="zákl. přenesená",J419,0)</f>
        <v>0</v>
      </c>
      <c r="BH419" s="228">
        <f>IF(N419="sníž. přenesená",J419,0)</f>
        <v>0</v>
      </c>
      <c r="BI419" s="228">
        <f>IF(N419="nulová",J419,0)</f>
        <v>0</v>
      </c>
      <c r="BJ419" s="20" t="s">
        <v>79</v>
      </c>
      <c r="BK419" s="228">
        <f>ROUND(I419*H419,2)</f>
        <v>0</v>
      </c>
      <c r="BL419" s="20" t="s">
        <v>223</v>
      </c>
      <c r="BM419" s="227" t="s">
        <v>354</v>
      </c>
    </row>
    <row r="420" s="2" customFormat="1">
      <c r="A420" s="41"/>
      <c r="B420" s="42"/>
      <c r="C420" s="43"/>
      <c r="D420" s="229" t="s">
        <v>224</v>
      </c>
      <c r="E420" s="43"/>
      <c r="F420" s="230" t="s">
        <v>1966</v>
      </c>
      <c r="G420" s="43"/>
      <c r="H420" s="43"/>
      <c r="I420" s="231"/>
      <c r="J420" s="43"/>
      <c r="K420" s="43"/>
      <c r="L420" s="47"/>
      <c r="M420" s="232"/>
      <c r="N420" s="233"/>
      <c r="O420" s="87"/>
      <c r="P420" s="87"/>
      <c r="Q420" s="87"/>
      <c r="R420" s="87"/>
      <c r="S420" s="87"/>
      <c r="T420" s="88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T420" s="20" t="s">
        <v>224</v>
      </c>
      <c r="AU420" s="20" t="s">
        <v>81</v>
      </c>
    </row>
    <row r="421" s="13" customFormat="1">
      <c r="A421" s="13"/>
      <c r="B421" s="234"/>
      <c r="C421" s="235"/>
      <c r="D421" s="236" t="s">
        <v>226</v>
      </c>
      <c r="E421" s="237" t="s">
        <v>19</v>
      </c>
      <c r="F421" s="238" t="s">
        <v>1897</v>
      </c>
      <c r="G421" s="235"/>
      <c r="H421" s="237" t="s">
        <v>19</v>
      </c>
      <c r="I421" s="239"/>
      <c r="J421" s="235"/>
      <c r="K421" s="235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226</v>
      </c>
      <c r="AU421" s="244" t="s">
        <v>81</v>
      </c>
      <c r="AV421" s="13" t="s">
        <v>79</v>
      </c>
      <c r="AW421" s="13" t="s">
        <v>33</v>
      </c>
      <c r="AX421" s="13" t="s">
        <v>72</v>
      </c>
      <c r="AY421" s="244" t="s">
        <v>215</v>
      </c>
    </row>
    <row r="422" s="13" customFormat="1">
      <c r="A422" s="13"/>
      <c r="B422" s="234"/>
      <c r="C422" s="235"/>
      <c r="D422" s="236" t="s">
        <v>226</v>
      </c>
      <c r="E422" s="237" t="s">
        <v>19</v>
      </c>
      <c r="F422" s="238" t="s">
        <v>1898</v>
      </c>
      <c r="G422" s="235"/>
      <c r="H422" s="237" t="s">
        <v>19</v>
      </c>
      <c r="I422" s="239"/>
      <c r="J422" s="235"/>
      <c r="K422" s="235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226</v>
      </c>
      <c r="AU422" s="244" t="s">
        <v>81</v>
      </c>
      <c r="AV422" s="13" t="s">
        <v>79</v>
      </c>
      <c r="AW422" s="13" t="s">
        <v>33</v>
      </c>
      <c r="AX422" s="13" t="s">
        <v>72</v>
      </c>
      <c r="AY422" s="244" t="s">
        <v>215</v>
      </c>
    </row>
    <row r="423" s="14" customFormat="1">
      <c r="A423" s="14"/>
      <c r="B423" s="245"/>
      <c r="C423" s="246"/>
      <c r="D423" s="236" t="s">
        <v>226</v>
      </c>
      <c r="E423" s="247" t="s">
        <v>19</v>
      </c>
      <c r="F423" s="248" t="s">
        <v>79</v>
      </c>
      <c r="G423" s="246"/>
      <c r="H423" s="249">
        <v>1</v>
      </c>
      <c r="I423" s="250"/>
      <c r="J423" s="246"/>
      <c r="K423" s="246"/>
      <c r="L423" s="251"/>
      <c r="M423" s="252"/>
      <c r="N423" s="253"/>
      <c r="O423" s="253"/>
      <c r="P423" s="253"/>
      <c r="Q423" s="253"/>
      <c r="R423" s="253"/>
      <c r="S423" s="253"/>
      <c r="T423" s="25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5" t="s">
        <v>226</v>
      </c>
      <c r="AU423" s="255" t="s">
        <v>81</v>
      </c>
      <c r="AV423" s="14" t="s">
        <v>81</v>
      </c>
      <c r="AW423" s="14" t="s">
        <v>33</v>
      </c>
      <c r="AX423" s="14" t="s">
        <v>72</v>
      </c>
      <c r="AY423" s="255" t="s">
        <v>215</v>
      </c>
    </row>
    <row r="424" s="13" customFormat="1">
      <c r="A424" s="13"/>
      <c r="B424" s="234"/>
      <c r="C424" s="235"/>
      <c r="D424" s="236" t="s">
        <v>226</v>
      </c>
      <c r="E424" s="237" t="s">
        <v>19</v>
      </c>
      <c r="F424" s="238" t="s">
        <v>1899</v>
      </c>
      <c r="G424" s="235"/>
      <c r="H424" s="237" t="s">
        <v>19</v>
      </c>
      <c r="I424" s="239"/>
      <c r="J424" s="235"/>
      <c r="K424" s="235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226</v>
      </c>
      <c r="AU424" s="244" t="s">
        <v>81</v>
      </c>
      <c r="AV424" s="13" t="s">
        <v>79</v>
      </c>
      <c r="AW424" s="13" t="s">
        <v>33</v>
      </c>
      <c r="AX424" s="13" t="s">
        <v>72</v>
      </c>
      <c r="AY424" s="244" t="s">
        <v>215</v>
      </c>
    </row>
    <row r="425" s="13" customFormat="1">
      <c r="A425" s="13"/>
      <c r="B425" s="234"/>
      <c r="C425" s="235"/>
      <c r="D425" s="236" t="s">
        <v>226</v>
      </c>
      <c r="E425" s="237" t="s">
        <v>19</v>
      </c>
      <c r="F425" s="238" t="s">
        <v>1900</v>
      </c>
      <c r="G425" s="235"/>
      <c r="H425" s="237" t="s">
        <v>19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226</v>
      </c>
      <c r="AU425" s="244" t="s">
        <v>81</v>
      </c>
      <c r="AV425" s="13" t="s">
        <v>79</v>
      </c>
      <c r="AW425" s="13" t="s">
        <v>33</v>
      </c>
      <c r="AX425" s="13" t="s">
        <v>72</v>
      </c>
      <c r="AY425" s="244" t="s">
        <v>215</v>
      </c>
    </row>
    <row r="426" s="13" customFormat="1">
      <c r="A426" s="13"/>
      <c r="B426" s="234"/>
      <c r="C426" s="235"/>
      <c r="D426" s="236" t="s">
        <v>226</v>
      </c>
      <c r="E426" s="237" t="s">
        <v>19</v>
      </c>
      <c r="F426" s="238" t="s">
        <v>1897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226</v>
      </c>
      <c r="AU426" s="244" t="s">
        <v>81</v>
      </c>
      <c r="AV426" s="13" t="s">
        <v>79</v>
      </c>
      <c r="AW426" s="13" t="s">
        <v>33</v>
      </c>
      <c r="AX426" s="13" t="s">
        <v>72</v>
      </c>
      <c r="AY426" s="244" t="s">
        <v>215</v>
      </c>
    </row>
    <row r="427" s="13" customFormat="1">
      <c r="A427" s="13"/>
      <c r="B427" s="234"/>
      <c r="C427" s="235"/>
      <c r="D427" s="236" t="s">
        <v>226</v>
      </c>
      <c r="E427" s="237" t="s">
        <v>19</v>
      </c>
      <c r="F427" s="238" t="s">
        <v>1901</v>
      </c>
      <c r="G427" s="235"/>
      <c r="H427" s="237" t="s">
        <v>19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226</v>
      </c>
      <c r="AU427" s="244" t="s">
        <v>81</v>
      </c>
      <c r="AV427" s="13" t="s">
        <v>79</v>
      </c>
      <c r="AW427" s="13" t="s">
        <v>33</v>
      </c>
      <c r="AX427" s="13" t="s">
        <v>72</v>
      </c>
      <c r="AY427" s="244" t="s">
        <v>215</v>
      </c>
    </row>
    <row r="428" s="14" customFormat="1">
      <c r="A428" s="14"/>
      <c r="B428" s="245"/>
      <c r="C428" s="246"/>
      <c r="D428" s="236" t="s">
        <v>226</v>
      </c>
      <c r="E428" s="247" t="s">
        <v>19</v>
      </c>
      <c r="F428" s="248" t="s">
        <v>79</v>
      </c>
      <c r="G428" s="246"/>
      <c r="H428" s="249">
        <v>1</v>
      </c>
      <c r="I428" s="250"/>
      <c r="J428" s="246"/>
      <c r="K428" s="246"/>
      <c r="L428" s="251"/>
      <c r="M428" s="252"/>
      <c r="N428" s="253"/>
      <c r="O428" s="253"/>
      <c r="P428" s="253"/>
      <c r="Q428" s="253"/>
      <c r="R428" s="253"/>
      <c r="S428" s="253"/>
      <c r="T428" s="25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5" t="s">
        <v>226</v>
      </c>
      <c r="AU428" s="255" t="s">
        <v>81</v>
      </c>
      <c r="AV428" s="14" t="s">
        <v>81</v>
      </c>
      <c r="AW428" s="14" t="s">
        <v>33</v>
      </c>
      <c r="AX428" s="14" t="s">
        <v>72</v>
      </c>
      <c r="AY428" s="255" t="s">
        <v>215</v>
      </c>
    </row>
    <row r="429" s="13" customFormat="1">
      <c r="A429" s="13"/>
      <c r="B429" s="234"/>
      <c r="C429" s="235"/>
      <c r="D429" s="236" t="s">
        <v>226</v>
      </c>
      <c r="E429" s="237" t="s">
        <v>19</v>
      </c>
      <c r="F429" s="238" t="s">
        <v>1902</v>
      </c>
      <c r="G429" s="235"/>
      <c r="H429" s="237" t="s">
        <v>19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226</v>
      </c>
      <c r="AU429" s="244" t="s">
        <v>81</v>
      </c>
      <c r="AV429" s="13" t="s">
        <v>79</v>
      </c>
      <c r="AW429" s="13" t="s">
        <v>33</v>
      </c>
      <c r="AX429" s="13" t="s">
        <v>72</v>
      </c>
      <c r="AY429" s="244" t="s">
        <v>215</v>
      </c>
    </row>
    <row r="430" s="13" customFormat="1">
      <c r="A430" s="13"/>
      <c r="B430" s="234"/>
      <c r="C430" s="235"/>
      <c r="D430" s="236" t="s">
        <v>226</v>
      </c>
      <c r="E430" s="237" t="s">
        <v>19</v>
      </c>
      <c r="F430" s="238" t="s">
        <v>1903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226</v>
      </c>
      <c r="AU430" s="244" t="s">
        <v>81</v>
      </c>
      <c r="AV430" s="13" t="s">
        <v>79</v>
      </c>
      <c r="AW430" s="13" t="s">
        <v>33</v>
      </c>
      <c r="AX430" s="13" t="s">
        <v>72</v>
      </c>
      <c r="AY430" s="244" t="s">
        <v>215</v>
      </c>
    </row>
    <row r="431" s="13" customFormat="1">
      <c r="A431" s="13"/>
      <c r="B431" s="234"/>
      <c r="C431" s="235"/>
      <c r="D431" s="236" t="s">
        <v>226</v>
      </c>
      <c r="E431" s="237" t="s">
        <v>19</v>
      </c>
      <c r="F431" s="238" t="s">
        <v>1897</v>
      </c>
      <c r="G431" s="235"/>
      <c r="H431" s="237" t="s">
        <v>19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226</v>
      </c>
      <c r="AU431" s="244" t="s">
        <v>81</v>
      </c>
      <c r="AV431" s="13" t="s">
        <v>79</v>
      </c>
      <c r="AW431" s="13" t="s">
        <v>33</v>
      </c>
      <c r="AX431" s="13" t="s">
        <v>72</v>
      </c>
      <c r="AY431" s="244" t="s">
        <v>215</v>
      </c>
    </row>
    <row r="432" s="13" customFormat="1">
      <c r="A432" s="13"/>
      <c r="B432" s="234"/>
      <c r="C432" s="235"/>
      <c r="D432" s="236" t="s">
        <v>226</v>
      </c>
      <c r="E432" s="237" t="s">
        <v>19</v>
      </c>
      <c r="F432" s="238" t="s">
        <v>1904</v>
      </c>
      <c r="G432" s="235"/>
      <c r="H432" s="237" t="s">
        <v>19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226</v>
      </c>
      <c r="AU432" s="244" t="s">
        <v>81</v>
      </c>
      <c r="AV432" s="13" t="s">
        <v>79</v>
      </c>
      <c r="AW432" s="13" t="s">
        <v>33</v>
      </c>
      <c r="AX432" s="13" t="s">
        <v>72</v>
      </c>
      <c r="AY432" s="244" t="s">
        <v>215</v>
      </c>
    </row>
    <row r="433" s="14" customFormat="1">
      <c r="A433" s="14"/>
      <c r="B433" s="245"/>
      <c r="C433" s="246"/>
      <c r="D433" s="236" t="s">
        <v>226</v>
      </c>
      <c r="E433" s="247" t="s">
        <v>19</v>
      </c>
      <c r="F433" s="248" t="s">
        <v>79</v>
      </c>
      <c r="G433" s="246"/>
      <c r="H433" s="249">
        <v>1</v>
      </c>
      <c r="I433" s="250"/>
      <c r="J433" s="246"/>
      <c r="K433" s="246"/>
      <c r="L433" s="251"/>
      <c r="M433" s="252"/>
      <c r="N433" s="253"/>
      <c r="O433" s="253"/>
      <c r="P433" s="253"/>
      <c r="Q433" s="253"/>
      <c r="R433" s="253"/>
      <c r="S433" s="253"/>
      <c r="T433" s="25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5" t="s">
        <v>226</v>
      </c>
      <c r="AU433" s="255" t="s">
        <v>81</v>
      </c>
      <c r="AV433" s="14" t="s">
        <v>81</v>
      </c>
      <c r="AW433" s="14" t="s">
        <v>33</v>
      </c>
      <c r="AX433" s="14" t="s">
        <v>72</v>
      </c>
      <c r="AY433" s="255" t="s">
        <v>215</v>
      </c>
    </row>
    <row r="434" s="13" customFormat="1">
      <c r="A434" s="13"/>
      <c r="B434" s="234"/>
      <c r="C434" s="235"/>
      <c r="D434" s="236" t="s">
        <v>226</v>
      </c>
      <c r="E434" s="237" t="s">
        <v>19</v>
      </c>
      <c r="F434" s="238" t="s">
        <v>1905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226</v>
      </c>
      <c r="AU434" s="244" t="s">
        <v>81</v>
      </c>
      <c r="AV434" s="13" t="s">
        <v>79</v>
      </c>
      <c r="AW434" s="13" t="s">
        <v>33</v>
      </c>
      <c r="AX434" s="13" t="s">
        <v>72</v>
      </c>
      <c r="AY434" s="244" t="s">
        <v>215</v>
      </c>
    </row>
    <row r="435" s="13" customFormat="1">
      <c r="A435" s="13"/>
      <c r="B435" s="234"/>
      <c r="C435" s="235"/>
      <c r="D435" s="236" t="s">
        <v>226</v>
      </c>
      <c r="E435" s="237" t="s">
        <v>19</v>
      </c>
      <c r="F435" s="238" t="s">
        <v>1906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226</v>
      </c>
      <c r="AU435" s="244" t="s">
        <v>81</v>
      </c>
      <c r="AV435" s="13" t="s">
        <v>79</v>
      </c>
      <c r="AW435" s="13" t="s">
        <v>33</v>
      </c>
      <c r="AX435" s="13" t="s">
        <v>72</v>
      </c>
      <c r="AY435" s="244" t="s">
        <v>215</v>
      </c>
    </row>
    <row r="436" s="13" customFormat="1">
      <c r="A436" s="13"/>
      <c r="B436" s="234"/>
      <c r="C436" s="235"/>
      <c r="D436" s="236" t="s">
        <v>226</v>
      </c>
      <c r="E436" s="237" t="s">
        <v>19</v>
      </c>
      <c r="F436" s="238" t="s">
        <v>1897</v>
      </c>
      <c r="G436" s="235"/>
      <c r="H436" s="237" t="s">
        <v>19</v>
      </c>
      <c r="I436" s="239"/>
      <c r="J436" s="235"/>
      <c r="K436" s="235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226</v>
      </c>
      <c r="AU436" s="244" t="s">
        <v>81</v>
      </c>
      <c r="AV436" s="13" t="s">
        <v>79</v>
      </c>
      <c r="AW436" s="13" t="s">
        <v>33</v>
      </c>
      <c r="AX436" s="13" t="s">
        <v>72</v>
      </c>
      <c r="AY436" s="244" t="s">
        <v>215</v>
      </c>
    </row>
    <row r="437" s="13" customFormat="1">
      <c r="A437" s="13"/>
      <c r="B437" s="234"/>
      <c r="C437" s="235"/>
      <c r="D437" s="236" t="s">
        <v>226</v>
      </c>
      <c r="E437" s="237" t="s">
        <v>19</v>
      </c>
      <c r="F437" s="238" t="s">
        <v>1907</v>
      </c>
      <c r="G437" s="235"/>
      <c r="H437" s="237" t="s">
        <v>19</v>
      </c>
      <c r="I437" s="239"/>
      <c r="J437" s="235"/>
      <c r="K437" s="235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226</v>
      </c>
      <c r="AU437" s="244" t="s">
        <v>81</v>
      </c>
      <c r="AV437" s="13" t="s">
        <v>79</v>
      </c>
      <c r="AW437" s="13" t="s">
        <v>33</v>
      </c>
      <c r="AX437" s="13" t="s">
        <v>72</v>
      </c>
      <c r="AY437" s="244" t="s">
        <v>215</v>
      </c>
    </row>
    <row r="438" s="14" customFormat="1">
      <c r="A438" s="14"/>
      <c r="B438" s="245"/>
      <c r="C438" s="246"/>
      <c r="D438" s="236" t="s">
        <v>226</v>
      </c>
      <c r="E438" s="247" t="s">
        <v>19</v>
      </c>
      <c r="F438" s="248" t="s">
        <v>79</v>
      </c>
      <c r="G438" s="246"/>
      <c r="H438" s="249">
        <v>1</v>
      </c>
      <c r="I438" s="250"/>
      <c r="J438" s="246"/>
      <c r="K438" s="246"/>
      <c r="L438" s="251"/>
      <c r="M438" s="252"/>
      <c r="N438" s="253"/>
      <c r="O438" s="253"/>
      <c r="P438" s="253"/>
      <c r="Q438" s="253"/>
      <c r="R438" s="253"/>
      <c r="S438" s="253"/>
      <c r="T438" s="25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5" t="s">
        <v>226</v>
      </c>
      <c r="AU438" s="255" t="s">
        <v>81</v>
      </c>
      <c r="AV438" s="14" t="s">
        <v>81</v>
      </c>
      <c r="AW438" s="14" t="s">
        <v>33</v>
      </c>
      <c r="AX438" s="14" t="s">
        <v>72</v>
      </c>
      <c r="AY438" s="255" t="s">
        <v>215</v>
      </c>
    </row>
    <row r="439" s="13" customFormat="1">
      <c r="A439" s="13"/>
      <c r="B439" s="234"/>
      <c r="C439" s="235"/>
      <c r="D439" s="236" t="s">
        <v>226</v>
      </c>
      <c r="E439" s="237" t="s">
        <v>19</v>
      </c>
      <c r="F439" s="238" t="s">
        <v>1908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226</v>
      </c>
      <c r="AU439" s="244" t="s">
        <v>81</v>
      </c>
      <c r="AV439" s="13" t="s">
        <v>79</v>
      </c>
      <c r="AW439" s="13" t="s">
        <v>33</v>
      </c>
      <c r="AX439" s="13" t="s">
        <v>72</v>
      </c>
      <c r="AY439" s="244" t="s">
        <v>215</v>
      </c>
    </row>
    <row r="440" s="13" customFormat="1">
      <c r="A440" s="13"/>
      <c r="B440" s="234"/>
      <c r="C440" s="235"/>
      <c r="D440" s="236" t="s">
        <v>226</v>
      </c>
      <c r="E440" s="237" t="s">
        <v>19</v>
      </c>
      <c r="F440" s="238" t="s">
        <v>1906</v>
      </c>
      <c r="G440" s="235"/>
      <c r="H440" s="237" t="s">
        <v>19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226</v>
      </c>
      <c r="AU440" s="244" t="s">
        <v>81</v>
      </c>
      <c r="AV440" s="13" t="s">
        <v>79</v>
      </c>
      <c r="AW440" s="13" t="s">
        <v>33</v>
      </c>
      <c r="AX440" s="13" t="s">
        <v>72</v>
      </c>
      <c r="AY440" s="244" t="s">
        <v>215</v>
      </c>
    </row>
    <row r="441" s="13" customFormat="1">
      <c r="A441" s="13"/>
      <c r="B441" s="234"/>
      <c r="C441" s="235"/>
      <c r="D441" s="236" t="s">
        <v>226</v>
      </c>
      <c r="E441" s="237" t="s">
        <v>19</v>
      </c>
      <c r="F441" s="238" t="s">
        <v>1897</v>
      </c>
      <c r="G441" s="235"/>
      <c r="H441" s="237" t="s">
        <v>19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226</v>
      </c>
      <c r="AU441" s="244" t="s">
        <v>81</v>
      </c>
      <c r="AV441" s="13" t="s">
        <v>79</v>
      </c>
      <c r="AW441" s="13" t="s">
        <v>33</v>
      </c>
      <c r="AX441" s="13" t="s">
        <v>72</v>
      </c>
      <c r="AY441" s="244" t="s">
        <v>215</v>
      </c>
    </row>
    <row r="442" s="13" customFormat="1">
      <c r="A442" s="13"/>
      <c r="B442" s="234"/>
      <c r="C442" s="235"/>
      <c r="D442" s="236" t="s">
        <v>226</v>
      </c>
      <c r="E442" s="237" t="s">
        <v>19</v>
      </c>
      <c r="F442" s="238" t="s">
        <v>1909</v>
      </c>
      <c r="G442" s="235"/>
      <c r="H442" s="237" t="s">
        <v>19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226</v>
      </c>
      <c r="AU442" s="244" t="s">
        <v>81</v>
      </c>
      <c r="AV442" s="13" t="s">
        <v>79</v>
      </c>
      <c r="AW442" s="13" t="s">
        <v>33</v>
      </c>
      <c r="AX442" s="13" t="s">
        <v>72</v>
      </c>
      <c r="AY442" s="244" t="s">
        <v>215</v>
      </c>
    </row>
    <row r="443" s="14" customFormat="1">
      <c r="A443" s="14"/>
      <c r="B443" s="245"/>
      <c r="C443" s="246"/>
      <c r="D443" s="236" t="s">
        <v>226</v>
      </c>
      <c r="E443" s="247" t="s">
        <v>19</v>
      </c>
      <c r="F443" s="248" t="s">
        <v>79</v>
      </c>
      <c r="G443" s="246"/>
      <c r="H443" s="249">
        <v>1</v>
      </c>
      <c r="I443" s="250"/>
      <c r="J443" s="246"/>
      <c r="K443" s="246"/>
      <c r="L443" s="251"/>
      <c r="M443" s="252"/>
      <c r="N443" s="253"/>
      <c r="O443" s="253"/>
      <c r="P443" s="253"/>
      <c r="Q443" s="253"/>
      <c r="R443" s="253"/>
      <c r="S443" s="253"/>
      <c r="T443" s="25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5" t="s">
        <v>226</v>
      </c>
      <c r="AU443" s="255" t="s">
        <v>81</v>
      </c>
      <c r="AV443" s="14" t="s">
        <v>81</v>
      </c>
      <c r="AW443" s="14" t="s">
        <v>33</v>
      </c>
      <c r="AX443" s="14" t="s">
        <v>72</v>
      </c>
      <c r="AY443" s="255" t="s">
        <v>215</v>
      </c>
    </row>
    <row r="444" s="13" customFormat="1">
      <c r="A444" s="13"/>
      <c r="B444" s="234"/>
      <c r="C444" s="235"/>
      <c r="D444" s="236" t="s">
        <v>226</v>
      </c>
      <c r="E444" s="237" t="s">
        <v>19</v>
      </c>
      <c r="F444" s="238" t="s">
        <v>1908</v>
      </c>
      <c r="G444" s="235"/>
      <c r="H444" s="237" t="s">
        <v>19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226</v>
      </c>
      <c r="AU444" s="244" t="s">
        <v>81</v>
      </c>
      <c r="AV444" s="13" t="s">
        <v>79</v>
      </c>
      <c r="AW444" s="13" t="s">
        <v>33</v>
      </c>
      <c r="AX444" s="13" t="s">
        <v>72</v>
      </c>
      <c r="AY444" s="244" t="s">
        <v>215</v>
      </c>
    </row>
    <row r="445" s="13" customFormat="1">
      <c r="A445" s="13"/>
      <c r="B445" s="234"/>
      <c r="C445" s="235"/>
      <c r="D445" s="236" t="s">
        <v>226</v>
      </c>
      <c r="E445" s="237" t="s">
        <v>19</v>
      </c>
      <c r="F445" s="238" t="s">
        <v>1906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226</v>
      </c>
      <c r="AU445" s="244" t="s">
        <v>81</v>
      </c>
      <c r="AV445" s="13" t="s">
        <v>79</v>
      </c>
      <c r="AW445" s="13" t="s">
        <v>33</v>
      </c>
      <c r="AX445" s="13" t="s">
        <v>72</v>
      </c>
      <c r="AY445" s="244" t="s">
        <v>215</v>
      </c>
    </row>
    <row r="446" s="15" customFormat="1">
      <c r="A446" s="15"/>
      <c r="B446" s="256"/>
      <c r="C446" s="257"/>
      <c r="D446" s="236" t="s">
        <v>226</v>
      </c>
      <c r="E446" s="258" t="s">
        <v>19</v>
      </c>
      <c r="F446" s="259" t="s">
        <v>233</v>
      </c>
      <c r="G446" s="257"/>
      <c r="H446" s="260">
        <v>5</v>
      </c>
      <c r="I446" s="261"/>
      <c r="J446" s="257"/>
      <c r="K446" s="257"/>
      <c r="L446" s="262"/>
      <c r="M446" s="263"/>
      <c r="N446" s="264"/>
      <c r="O446" s="264"/>
      <c r="P446" s="264"/>
      <c r="Q446" s="264"/>
      <c r="R446" s="264"/>
      <c r="S446" s="264"/>
      <c r="T446" s="26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66" t="s">
        <v>226</v>
      </c>
      <c r="AU446" s="266" t="s">
        <v>81</v>
      </c>
      <c r="AV446" s="15" t="s">
        <v>223</v>
      </c>
      <c r="AW446" s="15" t="s">
        <v>33</v>
      </c>
      <c r="AX446" s="15" t="s">
        <v>72</v>
      </c>
      <c r="AY446" s="266" t="s">
        <v>215</v>
      </c>
    </row>
    <row r="447" s="14" customFormat="1">
      <c r="A447" s="14"/>
      <c r="B447" s="245"/>
      <c r="C447" s="246"/>
      <c r="D447" s="236" t="s">
        <v>226</v>
      </c>
      <c r="E447" s="247" t="s">
        <v>19</v>
      </c>
      <c r="F447" s="248" t="s">
        <v>1959</v>
      </c>
      <c r="G447" s="246"/>
      <c r="H447" s="249">
        <v>50</v>
      </c>
      <c r="I447" s="250"/>
      <c r="J447" s="246"/>
      <c r="K447" s="246"/>
      <c r="L447" s="251"/>
      <c r="M447" s="252"/>
      <c r="N447" s="253"/>
      <c r="O447" s="253"/>
      <c r="P447" s="253"/>
      <c r="Q447" s="253"/>
      <c r="R447" s="253"/>
      <c r="S447" s="253"/>
      <c r="T447" s="25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5" t="s">
        <v>226</v>
      </c>
      <c r="AU447" s="255" t="s">
        <v>81</v>
      </c>
      <c r="AV447" s="14" t="s">
        <v>81</v>
      </c>
      <c r="AW447" s="14" t="s">
        <v>33</v>
      </c>
      <c r="AX447" s="14" t="s">
        <v>72</v>
      </c>
      <c r="AY447" s="255" t="s">
        <v>215</v>
      </c>
    </row>
    <row r="448" s="15" customFormat="1">
      <c r="A448" s="15"/>
      <c r="B448" s="256"/>
      <c r="C448" s="257"/>
      <c r="D448" s="236" t="s">
        <v>226</v>
      </c>
      <c r="E448" s="258" t="s">
        <v>19</v>
      </c>
      <c r="F448" s="259" t="s">
        <v>233</v>
      </c>
      <c r="G448" s="257"/>
      <c r="H448" s="260">
        <v>50</v>
      </c>
      <c r="I448" s="261"/>
      <c r="J448" s="257"/>
      <c r="K448" s="257"/>
      <c r="L448" s="262"/>
      <c r="M448" s="263"/>
      <c r="N448" s="264"/>
      <c r="O448" s="264"/>
      <c r="P448" s="264"/>
      <c r="Q448" s="264"/>
      <c r="R448" s="264"/>
      <c r="S448" s="264"/>
      <c r="T448" s="26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6" t="s">
        <v>226</v>
      </c>
      <c r="AU448" s="266" t="s">
        <v>81</v>
      </c>
      <c r="AV448" s="15" t="s">
        <v>223</v>
      </c>
      <c r="AW448" s="15" t="s">
        <v>33</v>
      </c>
      <c r="AX448" s="15" t="s">
        <v>79</v>
      </c>
      <c r="AY448" s="266" t="s">
        <v>215</v>
      </c>
    </row>
    <row r="449" s="2" customFormat="1" ht="55.5" customHeight="1">
      <c r="A449" s="41"/>
      <c r="B449" s="42"/>
      <c r="C449" s="216" t="s">
        <v>360</v>
      </c>
      <c r="D449" s="216" t="s">
        <v>218</v>
      </c>
      <c r="E449" s="217" t="s">
        <v>1967</v>
      </c>
      <c r="F449" s="218" t="s">
        <v>1968</v>
      </c>
      <c r="G449" s="219" t="s">
        <v>692</v>
      </c>
      <c r="H449" s="220">
        <v>10</v>
      </c>
      <c r="I449" s="221"/>
      <c r="J449" s="222">
        <f>ROUND(I449*H449,2)</f>
        <v>0</v>
      </c>
      <c r="K449" s="218" t="s">
        <v>222</v>
      </c>
      <c r="L449" s="47"/>
      <c r="M449" s="223" t="s">
        <v>19</v>
      </c>
      <c r="N449" s="224" t="s">
        <v>43</v>
      </c>
      <c r="O449" s="87"/>
      <c r="P449" s="225">
        <f>O449*H449</f>
        <v>0</v>
      </c>
      <c r="Q449" s="225">
        <v>0</v>
      </c>
      <c r="R449" s="225">
        <f>Q449*H449</f>
        <v>0</v>
      </c>
      <c r="S449" s="225">
        <v>0</v>
      </c>
      <c r="T449" s="226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27" t="s">
        <v>223</v>
      </c>
      <c r="AT449" s="227" t="s">
        <v>218</v>
      </c>
      <c r="AU449" s="227" t="s">
        <v>81</v>
      </c>
      <c r="AY449" s="20" t="s">
        <v>215</v>
      </c>
      <c r="BE449" s="228">
        <f>IF(N449="základní",J449,0)</f>
        <v>0</v>
      </c>
      <c r="BF449" s="228">
        <f>IF(N449="snížená",J449,0)</f>
        <v>0</v>
      </c>
      <c r="BG449" s="228">
        <f>IF(N449="zákl. přenesená",J449,0)</f>
        <v>0</v>
      </c>
      <c r="BH449" s="228">
        <f>IF(N449="sníž. přenesená",J449,0)</f>
        <v>0</v>
      </c>
      <c r="BI449" s="228">
        <f>IF(N449="nulová",J449,0)</f>
        <v>0</v>
      </c>
      <c r="BJ449" s="20" t="s">
        <v>79</v>
      </c>
      <c r="BK449" s="228">
        <f>ROUND(I449*H449,2)</f>
        <v>0</v>
      </c>
      <c r="BL449" s="20" t="s">
        <v>223</v>
      </c>
      <c r="BM449" s="227" t="s">
        <v>487</v>
      </c>
    </row>
    <row r="450" s="2" customFormat="1">
      <c r="A450" s="41"/>
      <c r="B450" s="42"/>
      <c r="C450" s="43"/>
      <c r="D450" s="229" t="s">
        <v>224</v>
      </c>
      <c r="E450" s="43"/>
      <c r="F450" s="230" t="s">
        <v>1969</v>
      </c>
      <c r="G450" s="43"/>
      <c r="H450" s="43"/>
      <c r="I450" s="231"/>
      <c r="J450" s="43"/>
      <c r="K450" s="43"/>
      <c r="L450" s="47"/>
      <c r="M450" s="232"/>
      <c r="N450" s="233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0" t="s">
        <v>224</v>
      </c>
      <c r="AU450" s="20" t="s">
        <v>81</v>
      </c>
    </row>
    <row r="451" s="13" customFormat="1">
      <c r="A451" s="13"/>
      <c r="B451" s="234"/>
      <c r="C451" s="235"/>
      <c r="D451" s="236" t="s">
        <v>226</v>
      </c>
      <c r="E451" s="237" t="s">
        <v>19</v>
      </c>
      <c r="F451" s="238" t="s">
        <v>1897</v>
      </c>
      <c r="G451" s="235"/>
      <c r="H451" s="237" t="s">
        <v>19</v>
      </c>
      <c r="I451" s="239"/>
      <c r="J451" s="235"/>
      <c r="K451" s="235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226</v>
      </c>
      <c r="AU451" s="244" t="s">
        <v>81</v>
      </c>
      <c r="AV451" s="13" t="s">
        <v>79</v>
      </c>
      <c r="AW451" s="13" t="s">
        <v>33</v>
      </c>
      <c r="AX451" s="13" t="s">
        <v>72</v>
      </c>
      <c r="AY451" s="244" t="s">
        <v>215</v>
      </c>
    </row>
    <row r="452" s="13" customFormat="1">
      <c r="A452" s="13"/>
      <c r="B452" s="234"/>
      <c r="C452" s="235"/>
      <c r="D452" s="236" t="s">
        <v>226</v>
      </c>
      <c r="E452" s="237" t="s">
        <v>19</v>
      </c>
      <c r="F452" s="238" t="s">
        <v>1913</v>
      </c>
      <c r="G452" s="235"/>
      <c r="H452" s="237" t="s">
        <v>19</v>
      </c>
      <c r="I452" s="239"/>
      <c r="J452" s="235"/>
      <c r="K452" s="235"/>
      <c r="L452" s="240"/>
      <c r="M452" s="241"/>
      <c r="N452" s="242"/>
      <c r="O452" s="242"/>
      <c r="P452" s="242"/>
      <c r="Q452" s="242"/>
      <c r="R452" s="242"/>
      <c r="S452" s="242"/>
      <c r="T452" s="24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4" t="s">
        <v>226</v>
      </c>
      <c r="AU452" s="244" t="s">
        <v>81</v>
      </c>
      <c r="AV452" s="13" t="s">
        <v>79</v>
      </c>
      <c r="AW452" s="13" t="s">
        <v>33</v>
      </c>
      <c r="AX452" s="13" t="s">
        <v>72</v>
      </c>
      <c r="AY452" s="244" t="s">
        <v>215</v>
      </c>
    </row>
    <row r="453" s="14" customFormat="1">
      <c r="A453" s="14"/>
      <c r="B453" s="245"/>
      <c r="C453" s="246"/>
      <c r="D453" s="236" t="s">
        <v>226</v>
      </c>
      <c r="E453" s="247" t="s">
        <v>19</v>
      </c>
      <c r="F453" s="248" t="s">
        <v>79</v>
      </c>
      <c r="G453" s="246"/>
      <c r="H453" s="249">
        <v>1</v>
      </c>
      <c r="I453" s="250"/>
      <c r="J453" s="246"/>
      <c r="K453" s="246"/>
      <c r="L453" s="251"/>
      <c r="M453" s="252"/>
      <c r="N453" s="253"/>
      <c r="O453" s="253"/>
      <c r="P453" s="253"/>
      <c r="Q453" s="253"/>
      <c r="R453" s="253"/>
      <c r="S453" s="253"/>
      <c r="T453" s="25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5" t="s">
        <v>226</v>
      </c>
      <c r="AU453" s="255" t="s">
        <v>81</v>
      </c>
      <c r="AV453" s="14" t="s">
        <v>81</v>
      </c>
      <c r="AW453" s="14" t="s">
        <v>33</v>
      </c>
      <c r="AX453" s="14" t="s">
        <v>72</v>
      </c>
      <c r="AY453" s="255" t="s">
        <v>215</v>
      </c>
    </row>
    <row r="454" s="13" customFormat="1">
      <c r="A454" s="13"/>
      <c r="B454" s="234"/>
      <c r="C454" s="235"/>
      <c r="D454" s="236" t="s">
        <v>226</v>
      </c>
      <c r="E454" s="237" t="s">
        <v>19</v>
      </c>
      <c r="F454" s="238" t="s">
        <v>1914</v>
      </c>
      <c r="G454" s="235"/>
      <c r="H454" s="237" t="s">
        <v>19</v>
      </c>
      <c r="I454" s="239"/>
      <c r="J454" s="235"/>
      <c r="K454" s="235"/>
      <c r="L454" s="240"/>
      <c r="M454" s="241"/>
      <c r="N454" s="242"/>
      <c r="O454" s="242"/>
      <c r="P454" s="242"/>
      <c r="Q454" s="242"/>
      <c r="R454" s="242"/>
      <c r="S454" s="242"/>
      <c r="T454" s="24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4" t="s">
        <v>226</v>
      </c>
      <c r="AU454" s="244" t="s">
        <v>81</v>
      </c>
      <c r="AV454" s="13" t="s">
        <v>79</v>
      </c>
      <c r="AW454" s="13" t="s">
        <v>33</v>
      </c>
      <c r="AX454" s="13" t="s">
        <v>72</v>
      </c>
      <c r="AY454" s="244" t="s">
        <v>215</v>
      </c>
    </row>
    <row r="455" s="13" customFormat="1">
      <c r="A455" s="13"/>
      <c r="B455" s="234"/>
      <c r="C455" s="235"/>
      <c r="D455" s="236" t="s">
        <v>226</v>
      </c>
      <c r="E455" s="237" t="s">
        <v>19</v>
      </c>
      <c r="F455" s="238" t="s">
        <v>1915</v>
      </c>
      <c r="G455" s="235"/>
      <c r="H455" s="237" t="s">
        <v>19</v>
      </c>
      <c r="I455" s="239"/>
      <c r="J455" s="235"/>
      <c r="K455" s="235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226</v>
      </c>
      <c r="AU455" s="244" t="s">
        <v>81</v>
      </c>
      <c r="AV455" s="13" t="s">
        <v>79</v>
      </c>
      <c r="AW455" s="13" t="s">
        <v>33</v>
      </c>
      <c r="AX455" s="13" t="s">
        <v>72</v>
      </c>
      <c r="AY455" s="244" t="s">
        <v>215</v>
      </c>
    </row>
    <row r="456" s="15" customFormat="1">
      <c r="A456" s="15"/>
      <c r="B456" s="256"/>
      <c r="C456" s="257"/>
      <c r="D456" s="236" t="s">
        <v>226</v>
      </c>
      <c r="E456" s="258" t="s">
        <v>19</v>
      </c>
      <c r="F456" s="259" t="s">
        <v>233</v>
      </c>
      <c r="G456" s="257"/>
      <c r="H456" s="260">
        <v>1</v>
      </c>
      <c r="I456" s="261"/>
      <c r="J456" s="257"/>
      <c r="K456" s="257"/>
      <c r="L456" s="262"/>
      <c r="M456" s="263"/>
      <c r="N456" s="264"/>
      <c r="O456" s="264"/>
      <c r="P456" s="264"/>
      <c r="Q456" s="264"/>
      <c r="R456" s="264"/>
      <c r="S456" s="264"/>
      <c r="T456" s="26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T456" s="266" t="s">
        <v>226</v>
      </c>
      <c r="AU456" s="266" t="s">
        <v>81</v>
      </c>
      <c r="AV456" s="15" t="s">
        <v>223</v>
      </c>
      <c r="AW456" s="15" t="s">
        <v>33</v>
      </c>
      <c r="AX456" s="15" t="s">
        <v>72</v>
      </c>
      <c r="AY456" s="266" t="s">
        <v>215</v>
      </c>
    </row>
    <row r="457" s="14" customFormat="1">
      <c r="A457" s="14"/>
      <c r="B457" s="245"/>
      <c r="C457" s="246"/>
      <c r="D457" s="236" t="s">
        <v>226</v>
      </c>
      <c r="E457" s="247" t="s">
        <v>19</v>
      </c>
      <c r="F457" s="248" t="s">
        <v>1963</v>
      </c>
      <c r="G457" s="246"/>
      <c r="H457" s="249">
        <v>10</v>
      </c>
      <c r="I457" s="250"/>
      <c r="J457" s="246"/>
      <c r="K457" s="246"/>
      <c r="L457" s="251"/>
      <c r="M457" s="252"/>
      <c r="N457" s="253"/>
      <c r="O457" s="253"/>
      <c r="P457" s="253"/>
      <c r="Q457" s="253"/>
      <c r="R457" s="253"/>
      <c r="S457" s="253"/>
      <c r="T457" s="25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5" t="s">
        <v>226</v>
      </c>
      <c r="AU457" s="255" t="s">
        <v>81</v>
      </c>
      <c r="AV457" s="14" t="s">
        <v>81</v>
      </c>
      <c r="AW457" s="14" t="s">
        <v>33</v>
      </c>
      <c r="AX457" s="14" t="s">
        <v>72</v>
      </c>
      <c r="AY457" s="255" t="s">
        <v>215</v>
      </c>
    </row>
    <row r="458" s="15" customFormat="1">
      <c r="A458" s="15"/>
      <c r="B458" s="256"/>
      <c r="C458" s="257"/>
      <c r="D458" s="236" t="s">
        <v>226</v>
      </c>
      <c r="E458" s="258" t="s">
        <v>19</v>
      </c>
      <c r="F458" s="259" t="s">
        <v>233</v>
      </c>
      <c r="G458" s="257"/>
      <c r="H458" s="260">
        <v>10</v>
      </c>
      <c r="I458" s="261"/>
      <c r="J458" s="257"/>
      <c r="K458" s="257"/>
      <c r="L458" s="262"/>
      <c r="M458" s="263"/>
      <c r="N458" s="264"/>
      <c r="O458" s="264"/>
      <c r="P458" s="264"/>
      <c r="Q458" s="264"/>
      <c r="R458" s="264"/>
      <c r="S458" s="264"/>
      <c r="T458" s="26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66" t="s">
        <v>226</v>
      </c>
      <c r="AU458" s="266" t="s">
        <v>81</v>
      </c>
      <c r="AV458" s="15" t="s">
        <v>223</v>
      </c>
      <c r="AW458" s="15" t="s">
        <v>33</v>
      </c>
      <c r="AX458" s="15" t="s">
        <v>79</v>
      </c>
      <c r="AY458" s="266" t="s">
        <v>215</v>
      </c>
    </row>
    <row r="459" s="2" customFormat="1" ht="33" customHeight="1">
      <c r="A459" s="41"/>
      <c r="B459" s="42"/>
      <c r="C459" s="216" t="s">
        <v>368</v>
      </c>
      <c r="D459" s="216" t="s">
        <v>218</v>
      </c>
      <c r="E459" s="217" t="s">
        <v>1970</v>
      </c>
      <c r="F459" s="218" t="s">
        <v>1971</v>
      </c>
      <c r="G459" s="219" t="s">
        <v>221</v>
      </c>
      <c r="H459" s="220">
        <v>93</v>
      </c>
      <c r="I459" s="221"/>
      <c r="J459" s="222">
        <f>ROUND(I459*H459,2)</f>
        <v>0</v>
      </c>
      <c r="K459" s="218" t="s">
        <v>222</v>
      </c>
      <c r="L459" s="47"/>
      <c r="M459" s="223" t="s">
        <v>19</v>
      </c>
      <c r="N459" s="224" t="s">
        <v>43</v>
      </c>
      <c r="O459" s="87"/>
      <c r="P459" s="225">
        <f>O459*H459</f>
        <v>0</v>
      </c>
      <c r="Q459" s="225">
        <v>0</v>
      </c>
      <c r="R459" s="225">
        <f>Q459*H459</f>
        <v>0</v>
      </c>
      <c r="S459" s="225">
        <v>0</v>
      </c>
      <c r="T459" s="226">
        <f>S459*H459</f>
        <v>0</v>
      </c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R459" s="227" t="s">
        <v>223</v>
      </c>
      <c r="AT459" s="227" t="s">
        <v>218</v>
      </c>
      <c r="AU459" s="227" t="s">
        <v>81</v>
      </c>
      <c r="AY459" s="20" t="s">
        <v>215</v>
      </c>
      <c r="BE459" s="228">
        <f>IF(N459="základní",J459,0)</f>
        <v>0</v>
      </c>
      <c r="BF459" s="228">
        <f>IF(N459="snížená",J459,0)</f>
        <v>0</v>
      </c>
      <c r="BG459" s="228">
        <f>IF(N459="zákl. přenesená",J459,0)</f>
        <v>0</v>
      </c>
      <c r="BH459" s="228">
        <f>IF(N459="sníž. přenesená",J459,0)</f>
        <v>0</v>
      </c>
      <c r="BI459" s="228">
        <f>IF(N459="nulová",J459,0)</f>
        <v>0</v>
      </c>
      <c r="BJ459" s="20" t="s">
        <v>79</v>
      </c>
      <c r="BK459" s="228">
        <f>ROUND(I459*H459,2)</f>
        <v>0</v>
      </c>
      <c r="BL459" s="20" t="s">
        <v>223</v>
      </c>
      <c r="BM459" s="227" t="s">
        <v>498</v>
      </c>
    </row>
    <row r="460" s="2" customFormat="1">
      <c r="A460" s="41"/>
      <c r="B460" s="42"/>
      <c r="C460" s="43"/>
      <c r="D460" s="229" t="s">
        <v>224</v>
      </c>
      <c r="E460" s="43"/>
      <c r="F460" s="230" t="s">
        <v>1972</v>
      </c>
      <c r="G460" s="43"/>
      <c r="H460" s="43"/>
      <c r="I460" s="231"/>
      <c r="J460" s="43"/>
      <c r="K460" s="43"/>
      <c r="L460" s="47"/>
      <c r="M460" s="232"/>
      <c r="N460" s="233"/>
      <c r="O460" s="87"/>
      <c r="P460" s="87"/>
      <c r="Q460" s="87"/>
      <c r="R460" s="87"/>
      <c r="S460" s="87"/>
      <c r="T460" s="88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T460" s="20" t="s">
        <v>224</v>
      </c>
      <c r="AU460" s="20" t="s">
        <v>81</v>
      </c>
    </row>
    <row r="461" s="13" customFormat="1">
      <c r="A461" s="13"/>
      <c r="B461" s="234"/>
      <c r="C461" s="235"/>
      <c r="D461" s="236" t="s">
        <v>226</v>
      </c>
      <c r="E461" s="237" t="s">
        <v>19</v>
      </c>
      <c r="F461" s="238" t="s">
        <v>1861</v>
      </c>
      <c r="G461" s="235"/>
      <c r="H461" s="237" t="s">
        <v>19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226</v>
      </c>
      <c r="AU461" s="244" t="s">
        <v>81</v>
      </c>
      <c r="AV461" s="13" t="s">
        <v>79</v>
      </c>
      <c r="AW461" s="13" t="s">
        <v>33</v>
      </c>
      <c r="AX461" s="13" t="s">
        <v>72</v>
      </c>
      <c r="AY461" s="244" t="s">
        <v>215</v>
      </c>
    </row>
    <row r="462" s="13" customFormat="1">
      <c r="A462" s="13"/>
      <c r="B462" s="234"/>
      <c r="C462" s="235"/>
      <c r="D462" s="236" t="s">
        <v>226</v>
      </c>
      <c r="E462" s="237" t="s">
        <v>19</v>
      </c>
      <c r="F462" s="238" t="s">
        <v>1883</v>
      </c>
      <c r="G462" s="235"/>
      <c r="H462" s="237" t="s">
        <v>19</v>
      </c>
      <c r="I462" s="239"/>
      <c r="J462" s="235"/>
      <c r="K462" s="235"/>
      <c r="L462" s="240"/>
      <c r="M462" s="241"/>
      <c r="N462" s="242"/>
      <c r="O462" s="242"/>
      <c r="P462" s="242"/>
      <c r="Q462" s="242"/>
      <c r="R462" s="242"/>
      <c r="S462" s="242"/>
      <c r="T462" s="24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4" t="s">
        <v>226</v>
      </c>
      <c r="AU462" s="244" t="s">
        <v>81</v>
      </c>
      <c r="AV462" s="13" t="s">
        <v>79</v>
      </c>
      <c r="AW462" s="13" t="s">
        <v>33</v>
      </c>
      <c r="AX462" s="13" t="s">
        <v>72</v>
      </c>
      <c r="AY462" s="244" t="s">
        <v>215</v>
      </c>
    </row>
    <row r="463" s="13" customFormat="1">
      <c r="A463" s="13"/>
      <c r="B463" s="234"/>
      <c r="C463" s="235"/>
      <c r="D463" s="236" t="s">
        <v>226</v>
      </c>
      <c r="E463" s="237" t="s">
        <v>19</v>
      </c>
      <c r="F463" s="238" t="s">
        <v>1884</v>
      </c>
      <c r="G463" s="235"/>
      <c r="H463" s="237" t="s">
        <v>19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226</v>
      </c>
      <c r="AU463" s="244" t="s">
        <v>81</v>
      </c>
      <c r="AV463" s="13" t="s">
        <v>79</v>
      </c>
      <c r="AW463" s="13" t="s">
        <v>33</v>
      </c>
      <c r="AX463" s="13" t="s">
        <v>72</v>
      </c>
      <c r="AY463" s="244" t="s">
        <v>215</v>
      </c>
    </row>
    <row r="464" s="13" customFormat="1">
      <c r="A464" s="13"/>
      <c r="B464" s="234"/>
      <c r="C464" s="235"/>
      <c r="D464" s="236" t="s">
        <v>226</v>
      </c>
      <c r="E464" s="237" t="s">
        <v>19</v>
      </c>
      <c r="F464" s="238" t="s">
        <v>1885</v>
      </c>
      <c r="G464" s="235"/>
      <c r="H464" s="237" t="s">
        <v>19</v>
      </c>
      <c r="I464" s="239"/>
      <c r="J464" s="235"/>
      <c r="K464" s="235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226</v>
      </c>
      <c r="AU464" s="244" t="s">
        <v>81</v>
      </c>
      <c r="AV464" s="13" t="s">
        <v>79</v>
      </c>
      <c r="AW464" s="13" t="s">
        <v>33</v>
      </c>
      <c r="AX464" s="13" t="s">
        <v>72</v>
      </c>
      <c r="AY464" s="244" t="s">
        <v>215</v>
      </c>
    </row>
    <row r="465" s="14" customFormat="1">
      <c r="A465" s="14"/>
      <c r="B465" s="245"/>
      <c r="C465" s="246"/>
      <c r="D465" s="236" t="s">
        <v>226</v>
      </c>
      <c r="E465" s="247" t="s">
        <v>19</v>
      </c>
      <c r="F465" s="248" t="s">
        <v>81</v>
      </c>
      <c r="G465" s="246"/>
      <c r="H465" s="249">
        <v>2</v>
      </c>
      <c r="I465" s="250"/>
      <c r="J465" s="246"/>
      <c r="K465" s="246"/>
      <c r="L465" s="251"/>
      <c r="M465" s="252"/>
      <c r="N465" s="253"/>
      <c r="O465" s="253"/>
      <c r="P465" s="253"/>
      <c r="Q465" s="253"/>
      <c r="R465" s="253"/>
      <c r="S465" s="253"/>
      <c r="T465" s="25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5" t="s">
        <v>226</v>
      </c>
      <c r="AU465" s="255" t="s">
        <v>81</v>
      </c>
      <c r="AV465" s="14" t="s">
        <v>81</v>
      </c>
      <c r="AW465" s="14" t="s">
        <v>33</v>
      </c>
      <c r="AX465" s="14" t="s">
        <v>72</v>
      </c>
      <c r="AY465" s="255" t="s">
        <v>215</v>
      </c>
    </row>
    <row r="466" s="13" customFormat="1">
      <c r="A466" s="13"/>
      <c r="B466" s="234"/>
      <c r="C466" s="235"/>
      <c r="D466" s="236" t="s">
        <v>226</v>
      </c>
      <c r="E466" s="237" t="s">
        <v>19</v>
      </c>
      <c r="F466" s="238" t="s">
        <v>1886</v>
      </c>
      <c r="G466" s="235"/>
      <c r="H466" s="237" t="s">
        <v>19</v>
      </c>
      <c r="I466" s="239"/>
      <c r="J466" s="235"/>
      <c r="K466" s="235"/>
      <c r="L466" s="240"/>
      <c r="M466" s="241"/>
      <c r="N466" s="242"/>
      <c r="O466" s="242"/>
      <c r="P466" s="242"/>
      <c r="Q466" s="242"/>
      <c r="R466" s="242"/>
      <c r="S466" s="242"/>
      <c r="T466" s="24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4" t="s">
        <v>226</v>
      </c>
      <c r="AU466" s="244" t="s">
        <v>81</v>
      </c>
      <c r="AV466" s="13" t="s">
        <v>79</v>
      </c>
      <c r="AW466" s="13" t="s">
        <v>33</v>
      </c>
      <c r="AX466" s="13" t="s">
        <v>72</v>
      </c>
      <c r="AY466" s="244" t="s">
        <v>215</v>
      </c>
    </row>
    <row r="467" s="13" customFormat="1">
      <c r="A467" s="13"/>
      <c r="B467" s="234"/>
      <c r="C467" s="235"/>
      <c r="D467" s="236" t="s">
        <v>226</v>
      </c>
      <c r="E467" s="237" t="s">
        <v>19</v>
      </c>
      <c r="F467" s="238" t="s">
        <v>1887</v>
      </c>
      <c r="G467" s="235"/>
      <c r="H467" s="237" t="s">
        <v>19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226</v>
      </c>
      <c r="AU467" s="244" t="s">
        <v>81</v>
      </c>
      <c r="AV467" s="13" t="s">
        <v>79</v>
      </c>
      <c r="AW467" s="13" t="s">
        <v>33</v>
      </c>
      <c r="AX467" s="13" t="s">
        <v>72</v>
      </c>
      <c r="AY467" s="244" t="s">
        <v>215</v>
      </c>
    </row>
    <row r="468" s="13" customFormat="1">
      <c r="A468" s="13"/>
      <c r="B468" s="234"/>
      <c r="C468" s="235"/>
      <c r="D468" s="236" t="s">
        <v>226</v>
      </c>
      <c r="E468" s="237" t="s">
        <v>19</v>
      </c>
      <c r="F468" s="238" t="s">
        <v>1888</v>
      </c>
      <c r="G468" s="235"/>
      <c r="H468" s="237" t="s">
        <v>19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226</v>
      </c>
      <c r="AU468" s="244" t="s">
        <v>81</v>
      </c>
      <c r="AV468" s="13" t="s">
        <v>79</v>
      </c>
      <c r="AW468" s="13" t="s">
        <v>33</v>
      </c>
      <c r="AX468" s="13" t="s">
        <v>72</v>
      </c>
      <c r="AY468" s="244" t="s">
        <v>215</v>
      </c>
    </row>
    <row r="469" s="13" customFormat="1">
      <c r="A469" s="13"/>
      <c r="B469" s="234"/>
      <c r="C469" s="235"/>
      <c r="D469" s="236" t="s">
        <v>226</v>
      </c>
      <c r="E469" s="237" t="s">
        <v>19</v>
      </c>
      <c r="F469" s="238" t="s">
        <v>1885</v>
      </c>
      <c r="G469" s="235"/>
      <c r="H469" s="237" t="s">
        <v>19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226</v>
      </c>
      <c r="AU469" s="244" t="s">
        <v>81</v>
      </c>
      <c r="AV469" s="13" t="s">
        <v>79</v>
      </c>
      <c r="AW469" s="13" t="s">
        <v>33</v>
      </c>
      <c r="AX469" s="13" t="s">
        <v>72</v>
      </c>
      <c r="AY469" s="244" t="s">
        <v>215</v>
      </c>
    </row>
    <row r="470" s="14" customFormat="1">
      <c r="A470" s="14"/>
      <c r="B470" s="245"/>
      <c r="C470" s="246"/>
      <c r="D470" s="236" t="s">
        <v>226</v>
      </c>
      <c r="E470" s="247" t="s">
        <v>19</v>
      </c>
      <c r="F470" s="248" t="s">
        <v>105</v>
      </c>
      <c r="G470" s="246"/>
      <c r="H470" s="249">
        <v>3</v>
      </c>
      <c r="I470" s="250"/>
      <c r="J470" s="246"/>
      <c r="K470" s="246"/>
      <c r="L470" s="251"/>
      <c r="M470" s="252"/>
      <c r="N470" s="253"/>
      <c r="O470" s="253"/>
      <c r="P470" s="253"/>
      <c r="Q470" s="253"/>
      <c r="R470" s="253"/>
      <c r="S470" s="253"/>
      <c r="T470" s="25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5" t="s">
        <v>226</v>
      </c>
      <c r="AU470" s="255" t="s">
        <v>81</v>
      </c>
      <c r="AV470" s="14" t="s">
        <v>81</v>
      </c>
      <c r="AW470" s="14" t="s">
        <v>33</v>
      </c>
      <c r="AX470" s="14" t="s">
        <v>72</v>
      </c>
      <c r="AY470" s="255" t="s">
        <v>215</v>
      </c>
    </row>
    <row r="471" s="13" customFormat="1">
      <c r="A471" s="13"/>
      <c r="B471" s="234"/>
      <c r="C471" s="235"/>
      <c r="D471" s="236" t="s">
        <v>226</v>
      </c>
      <c r="E471" s="237" t="s">
        <v>19</v>
      </c>
      <c r="F471" s="238" t="s">
        <v>1973</v>
      </c>
      <c r="G471" s="235"/>
      <c r="H471" s="237" t="s">
        <v>19</v>
      </c>
      <c r="I471" s="239"/>
      <c r="J471" s="235"/>
      <c r="K471" s="235"/>
      <c r="L471" s="240"/>
      <c r="M471" s="241"/>
      <c r="N471" s="242"/>
      <c r="O471" s="242"/>
      <c r="P471" s="242"/>
      <c r="Q471" s="242"/>
      <c r="R471" s="242"/>
      <c r="S471" s="242"/>
      <c r="T471" s="24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4" t="s">
        <v>226</v>
      </c>
      <c r="AU471" s="244" t="s">
        <v>81</v>
      </c>
      <c r="AV471" s="13" t="s">
        <v>79</v>
      </c>
      <c r="AW471" s="13" t="s">
        <v>33</v>
      </c>
      <c r="AX471" s="13" t="s">
        <v>72</v>
      </c>
      <c r="AY471" s="244" t="s">
        <v>215</v>
      </c>
    </row>
    <row r="472" s="13" customFormat="1">
      <c r="A472" s="13"/>
      <c r="B472" s="234"/>
      <c r="C472" s="235"/>
      <c r="D472" s="236" t="s">
        <v>226</v>
      </c>
      <c r="E472" s="237" t="s">
        <v>19</v>
      </c>
      <c r="F472" s="238" t="s">
        <v>1890</v>
      </c>
      <c r="G472" s="235"/>
      <c r="H472" s="237" t="s">
        <v>19</v>
      </c>
      <c r="I472" s="239"/>
      <c r="J472" s="235"/>
      <c r="K472" s="235"/>
      <c r="L472" s="240"/>
      <c r="M472" s="241"/>
      <c r="N472" s="242"/>
      <c r="O472" s="242"/>
      <c r="P472" s="242"/>
      <c r="Q472" s="242"/>
      <c r="R472" s="242"/>
      <c r="S472" s="242"/>
      <c r="T472" s="24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4" t="s">
        <v>226</v>
      </c>
      <c r="AU472" s="244" t="s">
        <v>81</v>
      </c>
      <c r="AV472" s="13" t="s">
        <v>79</v>
      </c>
      <c r="AW472" s="13" t="s">
        <v>33</v>
      </c>
      <c r="AX472" s="13" t="s">
        <v>72</v>
      </c>
      <c r="AY472" s="244" t="s">
        <v>215</v>
      </c>
    </row>
    <row r="473" s="13" customFormat="1">
      <c r="A473" s="13"/>
      <c r="B473" s="234"/>
      <c r="C473" s="235"/>
      <c r="D473" s="236" t="s">
        <v>226</v>
      </c>
      <c r="E473" s="237" t="s">
        <v>19</v>
      </c>
      <c r="F473" s="238" t="s">
        <v>1891</v>
      </c>
      <c r="G473" s="235"/>
      <c r="H473" s="237" t="s">
        <v>19</v>
      </c>
      <c r="I473" s="239"/>
      <c r="J473" s="235"/>
      <c r="K473" s="235"/>
      <c r="L473" s="240"/>
      <c r="M473" s="241"/>
      <c r="N473" s="242"/>
      <c r="O473" s="242"/>
      <c r="P473" s="242"/>
      <c r="Q473" s="242"/>
      <c r="R473" s="242"/>
      <c r="S473" s="242"/>
      <c r="T473" s="24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4" t="s">
        <v>226</v>
      </c>
      <c r="AU473" s="244" t="s">
        <v>81</v>
      </c>
      <c r="AV473" s="13" t="s">
        <v>79</v>
      </c>
      <c r="AW473" s="13" t="s">
        <v>33</v>
      </c>
      <c r="AX473" s="13" t="s">
        <v>72</v>
      </c>
      <c r="AY473" s="244" t="s">
        <v>215</v>
      </c>
    </row>
    <row r="474" s="13" customFormat="1">
      <c r="A474" s="13"/>
      <c r="B474" s="234"/>
      <c r="C474" s="235"/>
      <c r="D474" s="236" t="s">
        <v>226</v>
      </c>
      <c r="E474" s="237" t="s">
        <v>19</v>
      </c>
      <c r="F474" s="238" t="s">
        <v>1885</v>
      </c>
      <c r="G474" s="235"/>
      <c r="H474" s="237" t="s">
        <v>19</v>
      </c>
      <c r="I474" s="239"/>
      <c r="J474" s="235"/>
      <c r="K474" s="235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226</v>
      </c>
      <c r="AU474" s="244" t="s">
        <v>81</v>
      </c>
      <c r="AV474" s="13" t="s">
        <v>79</v>
      </c>
      <c r="AW474" s="13" t="s">
        <v>33</v>
      </c>
      <c r="AX474" s="13" t="s">
        <v>72</v>
      </c>
      <c r="AY474" s="244" t="s">
        <v>215</v>
      </c>
    </row>
    <row r="475" s="14" customFormat="1">
      <c r="A475" s="14"/>
      <c r="B475" s="245"/>
      <c r="C475" s="246"/>
      <c r="D475" s="236" t="s">
        <v>226</v>
      </c>
      <c r="E475" s="247" t="s">
        <v>19</v>
      </c>
      <c r="F475" s="248" t="s">
        <v>105</v>
      </c>
      <c r="G475" s="246"/>
      <c r="H475" s="249">
        <v>3</v>
      </c>
      <c r="I475" s="250"/>
      <c r="J475" s="246"/>
      <c r="K475" s="246"/>
      <c r="L475" s="251"/>
      <c r="M475" s="252"/>
      <c r="N475" s="253"/>
      <c r="O475" s="253"/>
      <c r="P475" s="253"/>
      <c r="Q475" s="253"/>
      <c r="R475" s="253"/>
      <c r="S475" s="253"/>
      <c r="T475" s="25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5" t="s">
        <v>226</v>
      </c>
      <c r="AU475" s="255" t="s">
        <v>81</v>
      </c>
      <c r="AV475" s="14" t="s">
        <v>81</v>
      </c>
      <c r="AW475" s="14" t="s">
        <v>33</v>
      </c>
      <c r="AX475" s="14" t="s">
        <v>72</v>
      </c>
      <c r="AY475" s="255" t="s">
        <v>215</v>
      </c>
    </row>
    <row r="476" s="13" customFormat="1">
      <c r="A476" s="13"/>
      <c r="B476" s="234"/>
      <c r="C476" s="235"/>
      <c r="D476" s="236" t="s">
        <v>226</v>
      </c>
      <c r="E476" s="237" t="s">
        <v>19</v>
      </c>
      <c r="F476" s="238" t="s">
        <v>1886</v>
      </c>
      <c r="G476" s="235"/>
      <c r="H476" s="237" t="s">
        <v>19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226</v>
      </c>
      <c r="AU476" s="244" t="s">
        <v>81</v>
      </c>
      <c r="AV476" s="13" t="s">
        <v>79</v>
      </c>
      <c r="AW476" s="13" t="s">
        <v>33</v>
      </c>
      <c r="AX476" s="13" t="s">
        <v>72</v>
      </c>
      <c r="AY476" s="244" t="s">
        <v>215</v>
      </c>
    </row>
    <row r="477" s="13" customFormat="1">
      <c r="A477" s="13"/>
      <c r="B477" s="234"/>
      <c r="C477" s="235"/>
      <c r="D477" s="236" t="s">
        <v>226</v>
      </c>
      <c r="E477" s="237" t="s">
        <v>19</v>
      </c>
      <c r="F477" s="238" t="s">
        <v>1890</v>
      </c>
      <c r="G477" s="235"/>
      <c r="H477" s="237" t="s">
        <v>19</v>
      </c>
      <c r="I477" s="239"/>
      <c r="J477" s="235"/>
      <c r="K477" s="235"/>
      <c r="L477" s="240"/>
      <c r="M477" s="241"/>
      <c r="N477" s="242"/>
      <c r="O477" s="242"/>
      <c r="P477" s="242"/>
      <c r="Q477" s="242"/>
      <c r="R477" s="242"/>
      <c r="S477" s="242"/>
      <c r="T477" s="24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4" t="s">
        <v>226</v>
      </c>
      <c r="AU477" s="244" t="s">
        <v>81</v>
      </c>
      <c r="AV477" s="13" t="s">
        <v>79</v>
      </c>
      <c r="AW477" s="13" t="s">
        <v>33</v>
      </c>
      <c r="AX477" s="13" t="s">
        <v>72</v>
      </c>
      <c r="AY477" s="244" t="s">
        <v>215</v>
      </c>
    </row>
    <row r="478" s="13" customFormat="1">
      <c r="A478" s="13"/>
      <c r="B478" s="234"/>
      <c r="C478" s="235"/>
      <c r="D478" s="236" t="s">
        <v>226</v>
      </c>
      <c r="E478" s="237" t="s">
        <v>19</v>
      </c>
      <c r="F478" s="238" t="s">
        <v>1892</v>
      </c>
      <c r="G478" s="235"/>
      <c r="H478" s="237" t="s">
        <v>19</v>
      </c>
      <c r="I478" s="239"/>
      <c r="J478" s="235"/>
      <c r="K478" s="235"/>
      <c r="L478" s="240"/>
      <c r="M478" s="241"/>
      <c r="N478" s="242"/>
      <c r="O478" s="242"/>
      <c r="P478" s="242"/>
      <c r="Q478" s="242"/>
      <c r="R478" s="242"/>
      <c r="S478" s="242"/>
      <c r="T478" s="24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4" t="s">
        <v>226</v>
      </c>
      <c r="AU478" s="244" t="s">
        <v>81</v>
      </c>
      <c r="AV478" s="13" t="s">
        <v>79</v>
      </c>
      <c r="AW478" s="13" t="s">
        <v>33</v>
      </c>
      <c r="AX478" s="13" t="s">
        <v>72</v>
      </c>
      <c r="AY478" s="244" t="s">
        <v>215</v>
      </c>
    </row>
    <row r="479" s="13" customFormat="1">
      <c r="A479" s="13"/>
      <c r="B479" s="234"/>
      <c r="C479" s="235"/>
      <c r="D479" s="236" t="s">
        <v>226</v>
      </c>
      <c r="E479" s="237" t="s">
        <v>19</v>
      </c>
      <c r="F479" s="238" t="s">
        <v>1885</v>
      </c>
      <c r="G479" s="235"/>
      <c r="H479" s="237" t="s">
        <v>19</v>
      </c>
      <c r="I479" s="239"/>
      <c r="J479" s="235"/>
      <c r="K479" s="235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226</v>
      </c>
      <c r="AU479" s="244" t="s">
        <v>81</v>
      </c>
      <c r="AV479" s="13" t="s">
        <v>79</v>
      </c>
      <c r="AW479" s="13" t="s">
        <v>33</v>
      </c>
      <c r="AX479" s="13" t="s">
        <v>72</v>
      </c>
      <c r="AY479" s="244" t="s">
        <v>215</v>
      </c>
    </row>
    <row r="480" s="14" customFormat="1">
      <c r="A480" s="14"/>
      <c r="B480" s="245"/>
      <c r="C480" s="246"/>
      <c r="D480" s="236" t="s">
        <v>226</v>
      </c>
      <c r="E480" s="247" t="s">
        <v>19</v>
      </c>
      <c r="F480" s="248" t="s">
        <v>105</v>
      </c>
      <c r="G480" s="246"/>
      <c r="H480" s="249">
        <v>3</v>
      </c>
      <c r="I480" s="250"/>
      <c r="J480" s="246"/>
      <c r="K480" s="246"/>
      <c r="L480" s="251"/>
      <c r="M480" s="252"/>
      <c r="N480" s="253"/>
      <c r="O480" s="253"/>
      <c r="P480" s="253"/>
      <c r="Q480" s="253"/>
      <c r="R480" s="253"/>
      <c r="S480" s="253"/>
      <c r="T480" s="25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5" t="s">
        <v>226</v>
      </c>
      <c r="AU480" s="255" t="s">
        <v>81</v>
      </c>
      <c r="AV480" s="14" t="s">
        <v>81</v>
      </c>
      <c r="AW480" s="14" t="s">
        <v>33</v>
      </c>
      <c r="AX480" s="14" t="s">
        <v>72</v>
      </c>
      <c r="AY480" s="255" t="s">
        <v>215</v>
      </c>
    </row>
    <row r="481" s="13" customFormat="1">
      <c r="A481" s="13"/>
      <c r="B481" s="234"/>
      <c r="C481" s="235"/>
      <c r="D481" s="236" t="s">
        <v>226</v>
      </c>
      <c r="E481" s="237" t="s">
        <v>19</v>
      </c>
      <c r="F481" s="238" t="s">
        <v>1886</v>
      </c>
      <c r="G481" s="235"/>
      <c r="H481" s="237" t="s">
        <v>19</v>
      </c>
      <c r="I481" s="239"/>
      <c r="J481" s="235"/>
      <c r="K481" s="235"/>
      <c r="L481" s="240"/>
      <c r="M481" s="241"/>
      <c r="N481" s="242"/>
      <c r="O481" s="242"/>
      <c r="P481" s="242"/>
      <c r="Q481" s="242"/>
      <c r="R481" s="242"/>
      <c r="S481" s="242"/>
      <c r="T481" s="24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4" t="s">
        <v>226</v>
      </c>
      <c r="AU481" s="244" t="s">
        <v>81</v>
      </c>
      <c r="AV481" s="13" t="s">
        <v>79</v>
      </c>
      <c r="AW481" s="13" t="s">
        <v>33</v>
      </c>
      <c r="AX481" s="13" t="s">
        <v>72</v>
      </c>
      <c r="AY481" s="244" t="s">
        <v>215</v>
      </c>
    </row>
    <row r="482" s="13" customFormat="1">
      <c r="A482" s="13"/>
      <c r="B482" s="234"/>
      <c r="C482" s="235"/>
      <c r="D482" s="236" t="s">
        <v>226</v>
      </c>
      <c r="E482" s="237" t="s">
        <v>19</v>
      </c>
      <c r="F482" s="238" t="s">
        <v>1890</v>
      </c>
      <c r="G482" s="235"/>
      <c r="H482" s="237" t="s">
        <v>19</v>
      </c>
      <c r="I482" s="239"/>
      <c r="J482" s="235"/>
      <c r="K482" s="235"/>
      <c r="L482" s="240"/>
      <c r="M482" s="241"/>
      <c r="N482" s="242"/>
      <c r="O482" s="242"/>
      <c r="P482" s="242"/>
      <c r="Q482" s="242"/>
      <c r="R482" s="242"/>
      <c r="S482" s="242"/>
      <c r="T482" s="24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4" t="s">
        <v>226</v>
      </c>
      <c r="AU482" s="244" t="s">
        <v>81</v>
      </c>
      <c r="AV482" s="13" t="s">
        <v>79</v>
      </c>
      <c r="AW482" s="13" t="s">
        <v>33</v>
      </c>
      <c r="AX482" s="13" t="s">
        <v>72</v>
      </c>
      <c r="AY482" s="244" t="s">
        <v>215</v>
      </c>
    </row>
    <row r="483" s="13" customFormat="1">
      <c r="A483" s="13"/>
      <c r="B483" s="234"/>
      <c r="C483" s="235"/>
      <c r="D483" s="236" t="s">
        <v>226</v>
      </c>
      <c r="E483" s="237" t="s">
        <v>19</v>
      </c>
      <c r="F483" s="238" t="s">
        <v>1893</v>
      </c>
      <c r="G483" s="235"/>
      <c r="H483" s="237" t="s">
        <v>19</v>
      </c>
      <c r="I483" s="239"/>
      <c r="J483" s="235"/>
      <c r="K483" s="235"/>
      <c r="L483" s="240"/>
      <c r="M483" s="241"/>
      <c r="N483" s="242"/>
      <c r="O483" s="242"/>
      <c r="P483" s="242"/>
      <c r="Q483" s="242"/>
      <c r="R483" s="242"/>
      <c r="S483" s="242"/>
      <c r="T483" s="24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4" t="s">
        <v>226</v>
      </c>
      <c r="AU483" s="244" t="s">
        <v>81</v>
      </c>
      <c r="AV483" s="13" t="s">
        <v>79</v>
      </c>
      <c r="AW483" s="13" t="s">
        <v>33</v>
      </c>
      <c r="AX483" s="13" t="s">
        <v>72</v>
      </c>
      <c r="AY483" s="244" t="s">
        <v>215</v>
      </c>
    </row>
    <row r="484" s="13" customFormat="1">
      <c r="A484" s="13"/>
      <c r="B484" s="234"/>
      <c r="C484" s="235"/>
      <c r="D484" s="236" t="s">
        <v>226</v>
      </c>
      <c r="E484" s="237" t="s">
        <v>19</v>
      </c>
      <c r="F484" s="238" t="s">
        <v>1885</v>
      </c>
      <c r="G484" s="235"/>
      <c r="H484" s="237" t="s">
        <v>19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226</v>
      </c>
      <c r="AU484" s="244" t="s">
        <v>81</v>
      </c>
      <c r="AV484" s="13" t="s">
        <v>79</v>
      </c>
      <c r="AW484" s="13" t="s">
        <v>33</v>
      </c>
      <c r="AX484" s="13" t="s">
        <v>72</v>
      </c>
      <c r="AY484" s="244" t="s">
        <v>215</v>
      </c>
    </row>
    <row r="485" s="14" customFormat="1">
      <c r="A485" s="14"/>
      <c r="B485" s="245"/>
      <c r="C485" s="246"/>
      <c r="D485" s="236" t="s">
        <v>226</v>
      </c>
      <c r="E485" s="247" t="s">
        <v>19</v>
      </c>
      <c r="F485" s="248" t="s">
        <v>105</v>
      </c>
      <c r="G485" s="246"/>
      <c r="H485" s="249">
        <v>3</v>
      </c>
      <c r="I485" s="250"/>
      <c r="J485" s="246"/>
      <c r="K485" s="246"/>
      <c r="L485" s="251"/>
      <c r="M485" s="252"/>
      <c r="N485" s="253"/>
      <c r="O485" s="253"/>
      <c r="P485" s="253"/>
      <c r="Q485" s="253"/>
      <c r="R485" s="253"/>
      <c r="S485" s="253"/>
      <c r="T485" s="25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5" t="s">
        <v>226</v>
      </c>
      <c r="AU485" s="255" t="s">
        <v>81</v>
      </c>
      <c r="AV485" s="14" t="s">
        <v>81</v>
      </c>
      <c r="AW485" s="14" t="s">
        <v>33</v>
      </c>
      <c r="AX485" s="14" t="s">
        <v>72</v>
      </c>
      <c r="AY485" s="255" t="s">
        <v>215</v>
      </c>
    </row>
    <row r="486" s="13" customFormat="1">
      <c r="A486" s="13"/>
      <c r="B486" s="234"/>
      <c r="C486" s="235"/>
      <c r="D486" s="236" t="s">
        <v>226</v>
      </c>
      <c r="E486" s="237" t="s">
        <v>19</v>
      </c>
      <c r="F486" s="238" t="s">
        <v>1886</v>
      </c>
      <c r="G486" s="235"/>
      <c r="H486" s="237" t="s">
        <v>19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226</v>
      </c>
      <c r="AU486" s="244" t="s">
        <v>81</v>
      </c>
      <c r="AV486" s="13" t="s">
        <v>79</v>
      </c>
      <c r="AW486" s="13" t="s">
        <v>33</v>
      </c>
      <c r="AX486" s="13" t="s">
        <v>72</v>
      </c>
      <c r="AY486" s="244" t="s">
        <v>215</v>
      </c>
    </row>
    <row r="487" s="13" customFormat="1">
      <c r="A487" s="13"/>
      <c r="B487" s="234"/>
      <c r="C487" s="235"/>
      <c r="D487" s="236" t="s">
        <v>226</v>
      </c>
      <c r="E487" s="237" t="s">
        <v>19</v>
      </c>
      <c r="F487" s="238" t="s">
        <v>1890</v>
      </c>
      <c r="G487" s="235"/>
      <c r="H487" s="237" t="s">
        <v>19</v>
      </c>
      <c r="I487" s="239"/>
      <c r="J487" s="235"/>
      <c r="K487" s="235"/>
      <c r="L487" s="240"/>
      <c r="M487" s="241"/>
      <c r="N487" s="242"/>
      <c r="O487" s="242"/>
      <c r="P487" s="242"/>
      <c r="Q487" s="242"/>
      <c r="R487" s="242"/>
      <c r="S487" s="242"/>
      <c r="T487" s="24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4" t="s">
        <v>226</v>
      </c>
      <c r="AU487" s="244" t="s">
        <v>81</v>
      </c>
      <c r="AV487" s="13" t="s">
        <v>79</v>
      </c>
      <c r="AW487" s="13" t="s">
        <v>33</v>
      </c>
      <c r="AX487" s="13" t="s">
        <v>72</v>
      </c>
      <c r="AY487" s="244" t="s">
        <v>215</v>
      </c>
    </row>
    <row r="488" s="16" customFormat="1">
      <c r="A488" s="16"/>
      <c r="B488" s="267"/>
      <c r="C488" s="268"/>
      <c r="D488" s="236" t="s">
        <v>226</v>
      </c>
      <c r="E488" s="269" t="s">
        <v>19</v>
      </c>
      <c r="F488" s="270" t="s">
        <v>283</v>
      </c>
      <c r="G488" s="268"/>
      <c r="H488" s="271">
        <v>14</v>
      </c>
      <c r="I488" s="272"/>
      <c r="J488" s="268"/>
      <c r="K488" s="268"/>
      <c r="L488" s="273"/>
      <c r="M488" s="274"/>
      <c r="N488" s="275"/>
      <c r="O488" s="275"/>
      <c r="P488" s="275"/>
      <c r="Q488" s="275"/>
      <c r="R488" s="275"/>
      <c r="S488" s="275"/>
      <c r="T488" s="27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T488" s="277" t="s">
        <v>226</v>
      </c>
      <c r="AU488" s="277" t="s">
        <v>81</v>
      </c>
      <c r="AV488" s="16" t="s">
        <v>105</v>
      </c>
      <c r="AW488" s="16" t="s">
        <v>33</v>
      </c>
      <c r="AX488" s="16" t="s">
        <v>72</v>
      </c>
      <c r="AY488" s="277" t="s">
        <v>215</v>
      </c>
    </row>
    <row r="489" s="13" customFormat="1">
      <c r="A489" s="13"/>
      <c r="B489" s="234"/>
      <c r="C489" s="235"/>
      <c r="D489" s="236" t="s">
        <v>226</v>
      </c>
      <c r="E489" s="237" t="s">
        <v>19</v>
      </c>
      <c r="F489" s="238" t="s">
        <v>1861</v>
      </c>
      <c r="G489" s="235"/>
      <c r="H489" s="237" t="s">
        <v>19</v>
      </c>
      <c r="I489" s="239"/>
      <c r="J489" s="235"/>
      <c r="K489" s="235"/>
      <c r="L489" s="240"/>
      <c r="M489" s="241"/>
      <c r="N489" s="242"/>
      <c r="O489" s="242"/>
      <c r="P489" s="242"/>
      <c r="Q489" s="242"/>
      <c r="R489" s="242"/>
      <c r="S489" s="242"/>
      <c r="T489" s="24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4" t="s">
        <v>226</v>
      </c>
      <c r="AU489" s="244" t="s">
        <v>81</v>
      </c>
      <c r="AV489" s="13" t="s">
        <v>79</v>
      </c>
      <c r="AW489" s="13" t="s">
        <v>33</v>
      </c>
      <c r="AX489" s="13" t="s">
        <v>72</v>
      </c>
      <c r="AY489" s="244" t="s">
        <v>215</v>
      </c>
    </row>
    <row r="490" s="13" customFormat="1">
      <c r="A490" s="13"/>
      <c r="B490" s="234"/>
      <c r="C490" s="235"/>
      <c r="D490" s="236" t="s">
        <v>226</v>
      </c>
      <c r="E490" s="237" t="s">
        <v>19</v>
      </c>
      <c r="F490" s="238" t="s">
        <v>1862</v>
      </c>
      <c r="G490" s="235"/>
      <c r="H490" s="237" t="s">
        <v>19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226</v>
      </c>
      <c r="AU490" s="244" t="s">
        <v>81</v>
      </c>
      <c r="AV490" s="13" t="s">
        <v>79</v>
      </c>
      <c r="AW490" s="13" t="s">
        <v>33</v>
      </c>
      <c r="AX490" s="13" t="s">
        <v>72</v>
      </c>
      <c r="AY490" s="244" t="s">
        <v>215</v>
      </c>
    </row>
    <row r="491" s="13" customFormat="1">
      <c r="A491" s="13"/>
      <c r="B491" s="234"/>
      <c r="C491" s="235"/>
      <c r="D491" s="236" t="s">
        <v>226</v>
      </c>
      <c r="E491" s="237" t="s">
        <v>19</v>
      </c>
      <c r="F491" s="238" t="s">
        <v>1863</v>
      </c>
      <c r="G491" s="235"/>
      <c r="H491" s="237" t="s">
        <v>19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226</v>
      </c>
      <c r="AU491" s="244" t="s">
        <v>81</v>
      </c>
      <c r="AV491" s="13" t="s">
        <v>79</v>
      </c>
      <c r="AW491" s="13" t="s">
        <v>33</v>
      </c>
      <c r="AX491" s="13" t="s">
        <v>72</v>
      </c>
      <c r="AY491" s="244" t="s">
        <v>215</v>
      </c>
    </row>
    <row r="492" s="13" customFormat="1">
      <c r="A492" s="13"/>
      <c r="B492" s="234"/>
      <c r="C492" s="235"/>
      <c r="D492" s="236" t="s">
        <v>226</v>
      </c>
      <c r="E492" s="237" t="s">
        <v>19</v>
      </c>
      <c r="F492" s="238" t="s">
        <v>1864</v>
      </c>
      <c r="G492" s="235"/>
      <c r="H492" s="237" t="s">
        <v>19</v>
      </c>
      <c r="I492" s="239"/>
      <c r="J492" s="235"/>
      <c r="K492" s="235"/>
      <c r="L492" s="240"/>
      <c r="M492" s="241"/>
      <c r="N492" s="242"/>
      <c r="O492" s="242"/>
      <c r="P492" s="242"/>
      <c r="Q492" s="242"/>
      <c r="R492" s="242"/>
      <c r="S492" s="242"/>
      <c r="T492" s="24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4" t="s">
        <v>226</v>
      </c>
      <c r="AU492" s="244" t="s">
        <v>81</v>
      </c>
      <c r="AV492" s="13" t="s">
        <v>79</v>
      </c>
      <c r="AW492" s="13" t="s">
        <v>33</v>
      </c>
      <c r="AX492" s="13" t="s">
        <v>72</v>
      </c>
      <c r="AY492" s="244" t="s">
        <v>215</v>
      </c>
    </row>
    <row r="493" s="14" customFormat="1">
      <c r="A493" s="14"/>
      <c r="B493" s="245"/>
      <c r="C493" s="246"/>
      <c r="D493" s="236" t="s">
        <v>226</v>
      </c>
      <c r="E493" s="247" t="s">
        <v>19</v>
      </c>
      <c r="F493" s="248" t="s">
        <v>360</v>
      </c>
      <c r="G493" s="246"/>
      <c r="H493" s="249">
        <v>18</v>
      </c>
      <c r="I493" s="250"/>
      <c r="J493" s="246"/>
      <c r="K493" s="246"/>
      <c r="L493" s="251"/>
      <c r="M493" s="252"/>
      <c r="N493" s="253"/>
      <c r="O493" s="253"/>
      <c r="P493" s="253"/>
      <c r="Q493" s="253"/>
      <c r="R493" s="253"/>
      <c r="S493" s="253"/>
      <c r="T493" s="25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5" t="s">
        <v>226</v>
      </c>
      <c r="AU493" s="255" t="s">
        <v>81</v>
      </c>
      <c r="AV493" s="14" t="s">
        <v>81</v>
      </c>
      <c r="AW493" s="14" t="s">
        <v>33</v>
      </c>
      <c r="AX493" s="14" t="s">
        <v>72</v>
      </c>
      <c r="AY493" s="255" t="s">
        <v>215</v>
      </c>
    </row>
    <row r="494" s="13" customFormat="1">
      <c r="A494" s="13"/>
      <c r="B494" s="234"/>
      <c r="C494" s="235"/>
      <c r="D494" s="236" t="s">
        <v>226</v>
      </c>
      <c r="E494" s="237" t="s">
        <v>19</v>
      </c>
      <c r="F494" s="238" t="s">
        <v>1865</v>
      </c>
      <c r="G494" s="235"/>
      <c r="H494" s="237" t="s">
        <v>19</v>
      </c>
      <c r="I494" s="239"/>
      <c r="J494" s="235"/>
      <c r="K494" s="235"/>
      <c r="L494" s="240"/>
      <c r="M494" s="241"/>
      <c r="N494" s="242"/>
      <c r="O494" s="242"/>
      <c r="P494" s="242"/>
      <c r="Q494" s="242"/>
      <c r="R494" s="242"/>
      <c r="S494" s="242"/>
      <c r="T494" s="24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4" t="s">
        <v>226</v>
      </c>
      <c r="AU494" s="244" t="s">
        <v>81</v>
      </c>
      <c r="AV494" s="13" t="s">
        <v>79</v>
      </c>
      <c r="AW494" s="13" t="s">
        <v>33</v>
      </c>
      <c r="AX494" s="13" t="s">
        <v>72</v>
      </c>
      <c r="AY494" s="244" t="s">
        <v>215</v>
      </c>
    </row>
    <row r="495" s="13" customFormat="1">
      <c r="A495" s="13"/>
      <c r="B495" s="234"/>
      <c r="C495" s="235"/>
      <c r="D495" s="236" t="s">
        <v>226</v>
      </c>
      <c r="E495" s="237" t="s">
        <v>19</v>
      </c>
      <c r="F495" s="238" t="s">
        <v>1866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226</v>
      </c>
      <c r="AU495" s="244" t="s">
        <v>81</v>
      </c>
      <c r="AV495" s="13" t="s">
        <v>79</v>
      </c>
      <c r="AW495" s="13" t="s">
        <v>33</v>
      </c>
      <c r="AX495" s="13" t="s">
        <v>72</v>
      </c>
      <c r="AY495" s="244" t="s">
        <v>215</v>
      </c>
    </row>
    <row r="496" s="13" customFormat="1">
      <c r="A496" s="13"/>
      <c r="B496" s="234"/>
      <c r="C496" s="235"/>
      <c r="D496" s="236" t="s">
        <v>226</v>
      </c>
      <c r="E496" s="237" t="s">
        <v>19</v>
      </c>
      <c r="F496" s="238" t="s">
        <v>1867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226</v>
      </c>
      <c r="AU496" s="244" t="s">
        <v>81</v>
      </c>
      <c r="AV496" s="13" t="s">
        <v>79</v>
      </c>
      <c r="AW496" s="13" t="s">
        <v>33</v>
      </c>
      <c r="AX496" s="13" t="s">
        <v>72</v>
      </c>
      <c r="AY496" s="244" t="s">
        <v>215</v>
      </c>
    </row>
    <row r="497" s="14" customFormat="1">
      <c r="A497" s="14"/>
      <c r="B497" s="245"/>
      <c r="C497" s="246"/>
      <c r="D497" s="236" t="s">
        <v>226</v>
      </c>
      <c r="E497" s="247" t="s">
        <v>19</v>
      </c>
      <c r="F497" s="248" t="s">
        <v>322</v>
      </c>
      <c r="G497" s="246"/>
      <c r="H497" s="249">
        <v>17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226</v>
      </c>
      <c r="AU497" s="255" t="s">
        <v>81</v>
      </c>
      <c r="AV497" s="14" t="s">
        <v>81</v>
      </c>
      <c r="AW497" s="14" t="s">
        <v>33</v>
      </c>
      <c r="AX497" s="14" t="s">
        <v>72</v>
      </c>
      <c r="AY497" s="255" t="s">
        <v>215</v>
      </c>
    </row>
    <row r="498" s="13" customFormat="1">
      <c r="A498" s="13"/>
      <c r="B498" s="234"/>
      <c r="C498" s="235"/>
      <c r="D498" s="236" t="s">
        <v>226</v>
      </c>
      <c r="E498" s="237" t="s">
        <v>19</v>
      </c>
      <c r="F498" s="238" t="s">
        <v>1868</v>
      </c>
      <c r="G498" s="235"/>
      <c r="H498" s="237" t="s">
        <v>19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226</v>
      </c>
      <c r="AU498" s="244" t="s">
        <v>81</v>
      </c>
      <c r="AV498" s="13" t="s">
        <v>79</v>
      </c>
      <c r="AW498" s="13" t="s">
        <v>33</v>
      </c>
      <c r="AX498" s="13" t="s">
        <v>72</v>
      </c>
      <c r="AY498" s="244" t="s">
        <v>215</v>
      </c>
    </row>
    <row r="499" s="13" customFormat="1">
      <c r="A499" s="13"/>
      <c r="B499" s="234"/>
      <c r="C499" s="235"/>
      <c r="D499" s="236" t="s">
        <v>226</v>
      </c>
      <c r="E499" s="237" t="s">
        <v>19</v>
      </c>
      <c r="F499" s="238" t="s">
        <v>1869</v>
      </c>
      <c r="G499" s="235"/>
      <c r="H499" s="237" t="s">
        <v>19</v>
      </c>
      <c r="I499" s="239"/>
      <c r="J499" s="235"/>
      <c r="K499" s="235"/>
      <c r="L499" s="240"/>
      <c r="M499" s="241"/>
      <c r="N499" s="242"/>
      <c r="O499" s="242"/>
      <c r="P499" s="242"/>
      <c r="Q499" s="242"/>
      <c r="R499" s="242"/>
      <c r="S499" s="242"/>
      <c r="T499" s="24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4" t="s">
        <v>226</v>
      </c>
      <c r="AU499" s="244" t="s">
        <v>81</v>
      </c>
      <c r="AV499" s="13" t="s">
        <v>79</v>
      </c>
      <c r="AW499" s="13" t="s">
        <v>33</v>
      </c>
      <c r="AX499" s="13" t="s">
        <v>72</v>
      </c>
      <c r="AY499" s="244" t="s">
        <v>215</v>
      </c>
    </row>
    <row r="500" s="13" customFormat="1">
      <c r="A500" s="13"/>
      <c r="B500" s="234"/>
      <c r="C500" s="235"/>
      <c r="D500" s="236" t="s">
        <v>226</v>
      </c>
      <c r="E500" s="237" t="s">
        <v>19</v>
      </c>
      <c r="F500" s="238" t="s">
        <v>1870</v>
      </c>
      <c r="G500" s="235"/>
      <c r="H500" s="237" t="s">
        <v>19</v>
      </c>
      <c r="I500" s="239"/>
      <c r="J500" s="235"/>
      <c r="K500" s="235"/>
      <c r="L500" s="240"/>
      <c r="M500" s="241"/>
      <c r="N500" s="242"/>
      <c r="O500" s="242"/>
      <c r="P500" s="242"/>
      <c r="Q500" s="242"/>
      <c r="R500" s="242"/>
      <c r="S500" s="242"/>
      <c r="T500" s="24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4" t="s">
        <v>226</v>
      </c>
      <c r="AU500" s="244" t="s">
        <v>81</v>
      </c>
      <c r="AV500" s="13" t="s">
        <v>79</v>
      </c>
      <c r="AW500" s="13" t="s">
        <v>33</v>
      </c>
      <c r="AX500" s="13" t="s">
        <v>72</v>
      </c>
      <c r="AY500" s="244" t="s">
        <v>215</v>
      </c>
    </row>
    <row r="501" s="14" customFormat="1">
      <c r="A501" s="14"/>
      <c r="B501" s="245"/>
      <c r="C501" s="246"/>
      <c r="D501" s="236" t="s">
        <v>226</v>
      </c>
      <c r="E501" s="247" t="s">
        <v>19</v>
      </c>
      <c r="F501" s="248" t="s">
        <v>313</v>
      </c>
      <c r="G501" s="246"/>
      <c r="H501" s="249">
        <v>10</v>
      </c>
      <c r="I501" s="250"/>
      <c r="J501" s="246"/>
      <c r="K501" s="246"/>
      <c r="L501" s="251"/>
      <c r="M501" s="252"/>
      <c r="N501" s="253"/>
      <c r="O501" s="253"/>
      <c r="P501" s="253"/>
      <c r="Q501" s="253"/>
      <c r="R501" s="253"/>
      <c r="S501" s="253"/>
      <c r="T501" s="25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5" t="s">
        <v>226</v>
      </c>
      <c r="AU501" s="255" t="s">
        <v>81</v>
      </c>
      <c r="AV501" s="14" t="s">
        <v>81</v>
      </c>
      <c r="AW501" s="14" t="s">
        <v>33</v>
      </c>
      <c r="AX501" s="14" t="s">
        <v>72</v>
      </c>
      <c r="AY501" s="255" t="s">
        <v>215</v>
      </c>
    </row>
    <row r="502" s="13" customFormat="1">
      <c r="A502" s="13"/>
      <c r="B502" s="234"/>
      <c r="C502" s="235"/>
      <c r="D502" s="236" t="s">
        <v>226</v>
      </c>
      <c r="E502" s="237" t="s">
        <v>19</v>
      </c>
      <c r="F502" s="238" t="s">
        <v>1871</v>
      </c>
      <c r="G502" s="235"/>
      <c r="H502" s="237" t="s">
        <v>19</v>
      </c>
      <c r="I502" s="239"/>
      <c r="J502" s="235"/>
      <c r="K502" s="235"/>
      <c r="L502" s="240"/>
      <c r="M502" s="241"/>
      <c r="N502" s="242"/>
      <c r="O502" s="242"/>
      <c r="P502" s="242"/>
      <c r="Q502" s="242"/>
      <c r="R502" s="242"/>
      <c r="S502" s="242"/>
      <c r="T502" s="24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4" t="s">
        <v>226</v>
      </c>
      <c r="AU502" s="244" t="s">
        <v>81</v>
      </c>
      <c r="AV502" s="13" t="s">
        <v>79</v>
      </c>
      <c r="AW502" s="13" t="s">
        <v>33</v>
      </c>
      <c r="AX502" s="13" t="s">
        <v>72</v>
      </c>
      <c r="AY502" s="244" t="s">
        <v>215</v>
      </c>
    </row>
    <row r="503" s="13" customFormat="1">
      <c r="A503" s="13"/>
      <c r="B503" s="234"/>
      <c r="C503" s="235"/>
      <c r="D503" s="236" t="s">
        <v>226</v>
      </c>
      <c r="E503" s="237" t="s">
        <v>19</v>
      </c>
      <c r="F503" s="238" t="s">
        <v>1872</v>
      </c>
      <c r="G503" s="235"/>
      <c r="H503" s="237" t="s">
        <v>19</v>
      </c>
      <c r="I503" s="239"/>
      <c r="J503" s="235"/>
      <c r="K503" s="235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226</v>
      </c>
      <c r="AU503" s="244" t="s">
        <v>81</v>
      </c>
      <c r="AV503" s="13" t="s">
        <v>79</v>
      </c>
      <c r="AW503" s="13" t="s">
        <v>33</v>
      </c>
      <c r="AX503" s="13" t="s">
        <v>72</v>
      </c>
      <c r="AY503" s="244" t="s">
        <v>215</v>
      </c>
    </row>
    <row r="504" s="13" customFormat="1">
      <c r="A504" s="13"/>
      <c r="B504" s="234"/>
      <c r="C504" s="235"/>
      <c r="D504" s="236" t="s">
        <v>226</v>
      </c>
      <c r="E504" s="237" t="s">
        <v>19</v>
      </c>
      <c r="F504" s="238" t="s">
        <v>1870</v>
      </c>
      <c r="G504" s="235"/>
      <c r="H504" s="237" t="s">
        <v>19</v>
      </c>
      <c r="I504" s="239"/>
      <c r="J504" s="235"/>
      <c r="K504" s="235"/>
      <c r="L504" s="240"/>
      <c r="M504" s="241"/>
      <c r="N504" s="242"/>
      <c r="O504" s="242"/>
      <c r="P504" s="242"/>
      <c r="Q504" s="242"/>
      <c r="R504" s="242"/>
      <c r="S504" s="242"/>
      <c r="T504" s="24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4" t="s">
        <v>226</v>
      </c>
      <c r="AU504" s="244" t="s">
        <v>81</v>
      </c>
      <c r="AV504" s="13" t="s">
        <v>79</v>
      </c>
      <c r="AW504" s="13" t="s">
        <v>33</v>
      </c>
      <c r="AX504" s="13" t="s">
        <v>72</v>
      </c>
      <c r="AY504" s="244" t="s">
        <v>215</v>
      </c>
    </row>
    <row r="505" s="14" customFormat="1">
      <c r="A505" s="14"/>
      <c r="B505" s="245"/>
      <c r="C505" s="246"/>
      <c r="D505" s="236" t="s">
        <v>226</v>
      </c>
      <c r="E505" s="247" t="s">
        <v>19</v>
      </c>
      <c r="F505" s="248" t="s">
        <v>256</v>
      </c>
      <c r="G505" s="246"/>
      <c r="H505" s="249">
        <v>5</v>
      </c>
      <c r="I505" s="250"/>
      <c r="J505" s="246"/>
      <c r="K505" s="246"/>
      <c r="L505" s="251"/>
      <c r="M505" s="252"/>
      <c r="N505" s="253"/>
      <c r="O505" s="253"/>
      <c r="P505" s="253"/>
      <c r="Q505" s="253"/>
      <c r="R505" s="253"/>
      <c r="S505" s="253"/>
      <c r="T505" s="25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5" t="s">
        <v>226</v>
      </c>
      <c r="AU505" s="255" t="s">
        <v>81</v>
      </c>
      <c r="AV505" s="14" t="s">
        <v>81</v>
      </c>
      <c r="AW505" s="14" t="s">
        <v>33</v>
      </c>
      <c r="AX505" s="14" t="s">
        <v>72</v>
      </c>
      <c r="AY505" s="255" t="s">
        <v>215</v>
      </c>
    </row>
    <row r="506" s="13" customFormat="1">
      <c r="A506" s="13"/>
      <c r="B506" s="234"/>
      <c r="C506" s="235"/>
      <c r="D506" s="236" t="s">
        <v>226</v>
      </c>
      <c r="E506" s="237" t="s">
        <v>19</v>
      </c>
      <c r="F506" s="238" t="s">
        <v>1873</v>
      </c>
      <c r="G506" s="235"/>
      <c r="H506" s="237" t="s">
        <v>19</v>
      </c>
      <c r="I506" s="239"/>
      <c r="J506" s="235"/>
      <c r="K506" s="235"/>
      <c r="L506" s="240"/>
      <c r="M506" s="241"/>
      <c r="N506" s="242"/>
      <c r="O506" s="242"/>
      <c r="P506" s="242"/>
      <c r="Q506" s="242"/>
      <c r="R506" s="242"/>
      <c r="S506" s="242"/>
      <c r="T506" s="24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4" t="s">
        <v>226</v>
      </c>
      <c r="AU506" s="244" t="s">
        <v>81</v>
      </c>
      <c r="AV506" s="13" t="s">
        <v>79</v>
      </c>
      <c r="AW506" s="13" t="s">
        <v>33</v>
      </c>
      <c r="AX506" s="13" t="s">
        <v>72</v>
      </c>
      <c r="AY506" s="244" t="s">
        <v>215</v>
      </c>
    </row>
    <row r="507" s="13" customFormat="1">
      <c r="A507" s="13"/>
      <c r="B507" s="234"/>
      <c r="C507" s="235"/>
      <c r="D507" s="236" t="s">
        <v>226</v>
      </c>
      <c r="E507" s="237" t="s">
        <v>19</v>
      </c>
      <c r="F507" s="238" t="s">
        <v>1874</v>
      </c>
      <c r="G507" s="235"/>
      <c r="H507" s="237" t="s">
        <v>19</v>
      </c>
      <c r="I507" s="239"/>
      <c r="J507" s="235"/>
      <c r="K507" s="235"/>
      <c r="L507" s="240"/>
      <c r="M507" s="241"/>
      <c r="N507" s="242"/>
      <c r="O507" s="242"/>
      <c r="P507" s="242"/>
      <c r="Q507" s="242"/>
      <c r="R507" s="242"/>
      <c r="S507" s="242"/>
      <c r="T507" s="24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4" t="s">
        <v>226</v>
      </c>
      <c r="AU507" s="244" t="s">
        <v>81</v>
      </c>
      <c r="AV507" s="13" t="s">
        <v>79</v>
      </c>
      <c r="AW507" s="13" t="s">
        <v>33</v>
      </c>
      <c r="AX507" s="13" t="s">
        <v>72</v>
      </c>
      <c r="AY507" s="244" t="s">
        <v>215</v>
      </c>
    </row>
    <row r="508" s="13" customFormat="1">
      <c r="A508" s="13"/>
      <c r="B508" s="234"/>
      <c r="C508" s="235"/>
      <c r="D508" s="236" t="s">
        <v>226</v>
      </c>
      <c r="E508" s="237" t="s">
        <v>19</v>
      </c>
      <c r="F508" s="238" t="s">
        <v>1875</v>
      </c>
      <c r="G508" s="235"/>
      <c r="H508" s="237" t="s">
        <v>19</v>
      </c>
      <c r="I508" s="239"/>
      <c r="J508" s="235"/>
      <c r="K508" s="235"/>
      <c r="L508" s="240"/>
      <c r="M508" s="241"/>
      <c r="N508" s="242"/>
      <c r="O508" s="242"/>
      <c r="P508" s="242"/>
      <c r="Q508" s="242"/>
      <c r="R508" s="242"/>
      <c r="S508" s="242"/>
      <c r="T508" s="24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4" t="s">
        <v>226</v>
      </c>
      <c r="AU508" s="244" t="s">
        <v>81</v>
      </c>
      <c r="AV508" s="13" t="s">
        <v>79</v>
      </c>
      <c r="AW508" s="13" t="s">
        <v>33</v>
      </c>
      <c r="AX508" s="13" t="s">
        <v>72</v>
      </c>
      <c r="AY508" s="244" t="s">
        <v>215</v>
      </c>
    </row>
    <row r="509" s="14" customFormat="1">
      <c r="A509" s="14"/>
      <c r="B509" s="245"/>
      <c r="C509" s="246"/>
      <c r="D509" s="236" t="s">
        <v>226</v>
      </c>
      <c r="E509" s="247" t="s">
        <v>19</v>
      </c>
      <c r="F509" s="248" t="s">
        <v>275</v>
      </c>
      <c r="G509" s="246"/>
      <c r="H509" s="249">
        <v>6</v>
      </c>
      <c r="I509" s="250"/>
      <c r="J509" s="246"/>
      <c r="K509" s="246"/>
      <c r="L509" s="251"/>
      <c r="M509" s="252"/>
      <c r="N509" s="253"/>
      <c r="O509" s="253"/>
      <c r="P509" s="253"/>
      <c r="Q509" s="253"/>
      <c r="R509" s="253"/>
      <c r="S509" s="253"/>
      <c r="T509" s="25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5" t="s">
        <v>226</v>
      </c>
      <c r="AU509" s="255" t="s">
        <v>81</v>
      </c>
      <c r="AV509" s="14" t="s">
        <v>81</v>
      </c>
      <c r="AW509" s="14" t="s">
        <v>33</v>
      </c>
      <c r="AX509" s="14" t="s">
        <v>72</v>
      </c>
      <c r="AY509" s="255" t="s">
        <v>215</v>
      </c>
    </row>
    <row r="510" s="13" customFormat="1">
      <c r="A510" s="13"/>
      <c r="B510" s="234"/>
      <c r="C510" s="235"/>
      <c r="D510" s="236" t="s">
        <v>226</v>
      </c>
      <c r="E510" s="237" t="s">
        <v>19</v>
      </c>
      <c r="F510" s="238" t="s">
        <v>1876</v>
      </c>
      <c r="G510" s="235"/>
      <c r="H510" s="237" t="s">
        <v>19</v>
      </c>
      <c r="I510" s="239"/>
      <c r="J510" s="235"/>
      <c r="K510" s="235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226</v>
      </c>
      <c r="AU510" s="244" t="s">
        <v>81</v>
      </c>
      <c r="AV510" s="13" t="s">
        <v>79</v>
      </c>
      <c r="AW510" s="13" t="s">
        <v>33</v>
      </c>
      <c r="AX510" s="13" t="s">
        <v>72</v>
      </c>
      <c r="AY510" s="244" t="s">
        <v>215</v>
      </c>
    </row>
    <row r="511" s="13" customFormat="1">
      <c r="A511" s="13"/>
      <c r="B511" s="234"/>
      <c r="C511" s="235"/>
      <c r="D511" s="236" t="s">
        <v>226</v>
      </c>
      <c r="E511" s="237" t="s">
        <v>19</v>
      </c>
      <c r="F511" s="238" t="s">
        <v>1877</v>
      </c>
      <c r="G511" s="235"/>
      <c r="H511" s="237" t="s">
        <v>19</v>
      </c>
      <c r="I511" s="239"/>
      <c r="J511" s="235"/>
      <c r="K511" s="235"/>
      <c r="L511" s="240"/>
      <c r="M511" s="241"/>
      <c r="N511" s="242"/>
      <c r="O511" s="242"/>
      <c r="P511" s="242"/>
      <c r="Q511" s="242"/>
      <c r="R511" s="242"/>
      <c r="S511" s="242"/>
      <c r="T511" s="24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4" t="s">
        <v>226</v>
      </c>
      <c r="AU511" s="244" t="s">
        <v>81</v>
      </c>
      <c r="AV511" s="13" t="s">
        <v>79</v>
      </c>
      <c r="AW511" s="13" t="s">
        <v>33</v>
      </c>
      <c r="AX511" s="13" t="s">
        <v>72</v>
      </c>
      <c r="AY511" s="244" t="s">
        <v>215</v>
      </c>
    </row>
    <row r="512" s="13" customFormat="1">
      <c r="A512" s="13"/>
      <c r="B512" s="234"/>
      <c r="C512" s="235"/>
      <c r="D512" s="236" t="s">
        <v>226</v>
      </c>
      <c r="E512" s="237" t="s">
        <v>19</v>
      </c>
      <c r="F512" s="238" t="s">
        <v>1878</v>
      </c>
      <c r="G512" s="235"/>
      <c r="H512" s="237" t="s">
        <v>19</v>
      </c>
      <c r="I512" s="239"/>
      <c r="J512" s="235"/>
      <c r="K512" s="235"/>
      <c r="L512" s="240"/>
      <c r="M512" s="241"/>
      <c r="N512" s="242"/>
      <c r="O512" s="242"/>
      <c r="P512" s="242"/>
      <c r="Q512" s="242"/>
      <c r="R512" s="242"/>
      <c r="S512" s="242"/>
      <c r="T512" s="24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4" t="s">
        <v>226</v>
      </c>
      <c r="AU512" s="244" t="s">
        <v>81</v>
      </c>
      <c r="AV512" s="13" t="s">
        <v>79</v>
      </c>
      <c r="AW512" s="13" t="s">
        <v>33</v>
      </c>
      <c r="AX512" s="13" t="s">
        <v>72</v>
      </c>
      <c r="AY512" s="244" t="s">
        <v>215</v>
      </c>
    </row>
    <row r="513" s="14" customFormat="1">
      <c r="A513" s="14"/>
      <c r="B513" s="245"/>
      <c r="C513" s="246"/>
      <c r="D513" s="236" t="s">
        <v>226</v>
      </c>
      <c r="E513" s="247" t="s">
        <v>19</v>
      </c>
      <c r="F513" s="248" t="s">
        <v>8</v>
      </c>
      <c r="G513" s="246"/>
      <c r="H513" s="249">
        <v>12</v>
      </c>
      <c r="I513" s="250"/>
      <c r="J513" s="246"/>
      <c r="K513" s="246"/>
      <c r="L513" s="251"/>
      <c r="M513" s="252"/>
      <c r="N513" s="253"/>
      <c r="O513" s="253"/>
      <c r="P513" s="253"/>
      <c r="Q513" s="253"/>
      <c r="R513" s="253"/>
      <c r="S513" s="253"/>
      <c r="T513" s="25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5" t="s">
        <v>226</v>
      </c>
      <c r="AU513" s="255" t="s">
        <v>81</v>
      </c>
      <c r="AV513" s="14" t="s">
        <v>81</v>
      </c>
      <c r="AW513" s="14" t="s">
        <v>33</v>
      </c>
      <c r="AX513" s="14" t="s">
        <v>72</v>
      </c>
      <c r="AY513" s="255" t="s">
        <v>215</v>
      </c>
    </row>
    <row r="514" s="13" customFormat="1">
      <c r="A514" s="13"/>
      <c r="B514" s="234"/>
      <c r="C514" s="235"/>
      <c r="D514" s="236" t="s">
        <v>226</v>
      </c>
      <c r="E514" s="237" t="s">
        <v>19</v>
      </c>
      <c r="F514" s="238" t="s">
        <v>1879</v>
      </c>
      <c r="G514" s="235"/>
      <c r="H514" s="237" t="s">
        <v>19</v>
      </c>
      <c r="I514" s="239"/>
      <c r="J514" s="235"/>
      <c r="K514" s="235"/>
      <c r="L514" s="240"/>
      <c r="M514" s="241"/>
      <c r="N514" s="242"/>
      <c r="O514" s="242"/>
      <c r="P514" s="242"/>
      <c r="Q514" s="242"/>
      <c r="R514" s="242"/>
      <c r="S514" s="242"/>
      <c r="T514" s="24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4" t="s">
        <v>226</v>
      </c>
      <c r="AU514" s="244" t="s">
        <v>81</v>
      </c>
      <c r="AV514" s="13" t="s">
        <v>79</v>
      </c>
      <c r="AW514" s="13" t="s">
        <v>33</v>
      </c>
      <c r="AX514" s="13" t="s">
        <v>72</v>
      </c>
      <c r="AY514" s="244" t="s">
        <v>215</v>
      </c>
    </row>
    <row r="515" s="16" customFormat="1">
      <c r="A515" s="16"/>
      <c r="B515" s="267"/>
      <c r="C515" s="268"/>
      <c r="D515" s="236" t="s">
        <v>226</v>
      </c>
      <c r="E515" s="269" t="s">
        <v>19</v>
      </c>
      <c r="F515" s="270" t="s">
        <v>283</v>
      </c>
      <c r="G515" s="268"/>
      <c r="H515" s="271">
        <v>68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T515" s="277" t="s">
        <v>226</v>
      </c>
      <c r="AU515" s="277" t="s">
        <v>81</v>
      </c>
      <c r="AV515" s="16" t="s">
        <v>105</v>
      </c>
      <c r="AW515" s="16" t="s">
        <v>33</v>
      </c>
      <c r="AX515" s="16" t="s">
        <v>72</v>
      </c>
      <c r="AY515" s="277" t="s">
        <v>215</v>
      </c>
    </row>
    <row r="516" s="13" customFormat="1">
      <c r="A516" s="13"/>
      <c r="B516" s="234"/>
      <c r="C516" s="235"/>
      <c r="D516" s="236" t="s">
        <v>226</v>
      </c>
      <c r="E516" s="237" t="s">
        <v>19</v>
      </c>
      <c r="F516" s="238" t="s">
        <v>1974</v>
      </c>
      <c r="G516" s="235"/>
      <c r="H516" s="237" t="s">
        <v>19</v>
      </c>
      <c r="I516" s="239"/>
      <c r="J516" s="235"/>
      <c r="K516" s="235"/>
      <c r="L516" s="240"/>
      <c r="M516" s="241"/>
      <c r="N516" s="242"/>
      <c r="O516" s="242"/>
      <c r="P516" s="242"/>
      <c r="Q516" s="242"/>
      <c r="R516" s="242"/>
      <c r="S516" s="242"/>
      <c r="T516" s="24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4" t="s">
        <v>226</v>
      </c>
      <c r="AU516" s="244" t="s">
        <v>81</v>
      </c>
      <c r="AV516" s="13" t="s">
        <v>79</v>
      </c>
      <c r="AW516" s="13" t="s">
        <v>33</v>
      </c>
      <c r="AX516" s="13" t="s">
        <v>72</v>
      </c>
      <c r="AY516" s="244" t="s">
        <v>215</v>
      </c>
    </row>
    <row r="517" s="13" customFormat="1">
      <c r="A517" s="13"/>
      <c r="B517" s="234"/>
      <c r="C517" s="235"/>
      <c r="D517" s="236" t="s">
        <v>226</v>
      </c>
      <c r="E517" s="237" t="s">
        <v>19</v>
      </c>
      <c r="F517" s="238" t="s">
        <v>1974</v>
      </c>
      <c r="G517" s="235"/>
      <c r="H517" s="237" t="s">
        <v>19</v>
      </c>
      <c r="I517" s="239"/>
      <c r="J517" s="235"/>
      <c r="K517" s="235"/>
      <c r="L517" s="240"/>
      <c r="M517" s="241"/>
      <c r="N517" s="242"/>
      <c r="O517" s="242"/>
      <c r="P517" s="242"/>
      <c r="Q517" s="242"/>
      <c r="R517" s="242"/>
      <c r="S517" s="242"/>
      <c r="T517" s="24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4" t="s">
        <v>226</v>
      </c>
      <c r="AU517" s="244" t="s">
        <v>81</v>
      </c>
      <c r="AV517" s="13" t="s">
        <v>79</v>
      </c>
      <c r="AW517" s="13" t="s">
        <v>33</v>
      </c>
      <c r="AX517" s="13" t="s">
        <v>72</v>
      </c>
      <c r="AY517" s="244" t="s">
        <v>215</v>
      </c>
    </row>
    <row r="518" s="13" customFormat="1">
      <c r="A518" s="13"/>
      <c r="B518" s="234"/>
      <c r="C518" s="235"/>
      <c r="D518" s="236" t="s">
        <v>226</v>
      </c>
      <c r="E518" s="237" t="s">
        <v>19</v>
      </c>
      <c r="F518" s="238" t="s">
        <v>1975</v>
      </c>
      <c r="G518" s="235"/>
      <c r="H518" s="237" t="s">
        <v>19</v>
      </c>
      <c r="I518" s="239"/>
      <c r="J518" s="235"/>
      <c r="K518" s="235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226</v>
      </c>
      <c r="AU518" s="244" t="s">
        <v>81</v>
      </c>
      <c r="AV518" s="13" t="s">
        <v>79</v>
      </c>
      <c r="AW518" s="13" t="s">
        <v>33</v>
      </c>
      <c r="AX518" s="13" t="s">
        <v>72</v>
      </c>
      <c r="AY518" s="244" t="s">
        <v>215</v>
      </c>
    </row>
    <row r="519" s="14" customFormat="1">
      <c r="A519" s="14"/>
      <c r="B519" s="245"/>
      <c r="C519" s="246"/>
      <c r="D519" s="236" t="s">
        <v>226</v>
      </c>
      <c r="E519" s="247" t="s">
        <v>19</v>
      </c>
      <c r="F519" s="248" t="s">
        <v>216</v>
      </c>
      <c r="G519" s="246"/>
      <c r="H519" s="249">
        <v>11</v>
      </c>
      <c r="I519" s="250"/>
      <c r="J519" s="246"/>
      <c r="K519" s="246"/>
      <c r="L519" s="251"/>
      <c r="M519" s="252"/>
      <c r="N519" s="253"/>
      <c r="O519" s="253"/>
      <c r="P519" s="253"/>
      <c r="Q519" s="253"/>
      <c r="R519" s="253"/>
      <c r="S519" s="253"/>
      <c r="T519" s="25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5" t="s">
        <v>226</v>
      </c>
      <c r="AU519" s="255" t="s">
        <v>81</v>
      </c>
      <c r="AV519" s="14" t="s">
        <v>81</v>
      </c>
      <c r="AW519" s="14" t="s">
        <v>33</v>
      </c>
      <c r="AX519" s="14" t="s">
        <v>72</v>
      </c>
      <c r="AY519" s="255" t="s">
        <v>215</v>
      </c>
    </row>
    <row r="520" s="13" customFormat="1">
      <c r="A520" s="13"/>
      <c r="B520" s="234"/>
      <c r="C520" s="235"/>
      <c r="D520" s="236" t="s">
        <v>226</v>
      </c>
      <c r="E520" s="237" t="s">
        <v>19</v>
      </c>
      <c r="F520" s="238" t="s">
        <v>1976</v>
      </c>
      <c r="G520" s="235"/>
      <c r="H520" s="237" t="s">
        <v>19</v>
      </c>
      <c r="I520" s="239"/>
      <c r="J520" s="235"/>
      <c r="K520" s="235"/>
      <c r="L520" s="240"/>
      <c r="M520" s="241"/>
      <c r="N520" s="242"/>
      <c r="O520" s="242"/>
      <c r="P520" s="242"/>
      <c r="Q520" s="242"/>
      <c r="R520" s="242"/>
      <c r="S520" s="242"/>
      <c r="T520" s="24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4" t="s">
        <v>226</v>
      </c>
      <c r="AU520" s="244" t="s">
        <v>81</v>
      </c>
      <c r="AV520" s="13" t="s">
        <v>79</v>
      </c>
      <c r="AW520" s="13" t="s">
        <v>33</v>
      </c>
      <c r="AX520" s="13" t="s">
        <v>72</v>
      </c>
      <c r="AY520" s="244" t="s">
        <v>215</v>
      </c>
    </row>
    <row r="521" s="16" customFormat="1">
      <c r="A521" s="16"/>
      <c r="B521" s="267"/>
      <c r="C521" s="268"/>
      <c r="D521" s="236" t="s">
        <v>226</v>
      </c>
      <c r="E521" s="269" t="s">
        <v>19</v>
      </c>
      <c r="F521" s="270" t="s">
        <v>283</v>
      </c>
      <c r="G521" s="268"/>
      <c r="H521" s="271">
        <v>11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T521" s="277" t="s">
        <v>226</v>
      </c>
      <c r="AU521" s="277" t="s">
        <v>81</v>
      </c>
      <c r="AV521" s="16" t="s">
        <v>105</v>
      </c>
      <c r="AW521" s="16" t="s">
        <v>33</v>
      </c>
      <c r="AX521" s="16" t="s">
        <v>72</v>
      </c>
      <c r="AY521" s="277" t="s">
        <v>215</v>
      </c>
    </row>
    <row r="522" s="15" customFormat="1">
      <c r="A522" s="15"/>
      <c r="B522" s="256"/>
      <c r="C522" s="257"/>
      <c r="D522" s="236" t="s">
        <v>226</v>
      </c>
      <c r="E522" s="258" t="s">
        <v>19</v>
      </c>
      <c r="F522" s="259" t="s">
        <v>233</v>
      </c>
      <c r="G522" s="257"/>
      <c r="H522" s="260">
        <v>93</v>
      </c>
      <c r="I522" s="261"/>
      <c r="J522" s="257"/>
      <c r="K522" s="257"/>
      <c r="L522" s="262"/>
      <c r="M522" s="263"/>
      <c r="N522" s="264"/>
      <c r="O522" s="264"/>
      <c r="P522" s="264"/>
      <c r="Q522" s="264"/>
      <c r="R522" s="264"/>
      <c r="S522" s="264"/>
      <c r="T522" s="26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66" t="s">
        <v>226</v>
      </c>
      <c r="AU522" s="266" t="s">
        <v>81</v>
      </c>
      <c r="AV522" s="15" t="s">
        <v>223</v>
      </c>
      <c r="AW522" s="15" t="s">
        <v>33</v>
      </c>
      <c r="AX522" s="15" t="s">
        <v>79</v>
      </c>
      <c r="AY522" s="266" t="s">
        <v>215</v>
      </c>
    </row>
    <row r="523" s="2" customFormat="1" ht="33" customHeight="1">
      <c r="A523" s="41"/>
      <c r="B523" s="42"/>
      <c r="C523" s="216" t="s">
        <v>376</v>
      </c>
      <c r="D523" s="216" t="s">
        <v>218</v>
      </c>
      <c r="E523" s="217" t="s">
        <v>1977</v>
      </c>
      <c r="F523" s="218" t="s">
        <v>1978</v>
      </c>
      <c r="G523" s="219" t="s">
        <v>221</v>
      </c>
      <c r="H523" s="220">
        <v>558</v>
      </c>
      <c r="I523" s="221"/>
      <c r="J523" s="222">
        <f>ROUND(I523*H523,2)</f>
        <v>0</v>
      </c>
      <c r="K523" s="218" t="s">
        <v>222</v>
      </c>
      <c r="L523" s="47"/>
      <c r="M523" s="223" t="s">
        <v>19</v>
      </c>
      <c r="N523" s="224" t="s">
        <v>43</v>
      </c>
      <c r="O523" s="87"/>
      <c r="P523" s="225">
        <f>O523*H523</f>
        <v>0</v>
      </c>
      <c r="Q523" s="225">
        <v>0</v>
      </c>
      <c r="R523" s="225">
        <f>Q523*H523</f>
        <v>0</v>
      </c>
      <c r="S523" s="225">
        <v>0</v>
      </c>
      <c r="T523" s="226">
        <f>S523*H523</f>
        <v>0</v>
      </c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R523" s="227" t="s">
        <v>223</v>
      </c>
      <c r="AT523" s="227" t="s">
        <v>218</v>
      </c>
      <c r="AU523" s="227" t="s">
        <v>81</v>
      </c>
      <c r="AY523" s="20" t="s">
        <v>215</v>
      </c>
      <c r="BE523" s="228">
        <f>IF(N523="základní",J523,0)</f>
        <v>0</v>
      </c>
      <c r="BF523" s="228">
        <f>IF(N523="snížená",J523,0)</f>
        <v>0</v>
      </c>
      <c r="BG523" s="228">
        <f>IF(N523="zákl. přenesená",J523,0)</f>
        <v>0</v>
      </c>
      <c r="BH523" s="228">
        <f>IF(N523="sníž. přenesená",J523,0)</f>
        <v>0</v>
      </c>
      <c r="BI523" s="228">
        <f>IF(N523="nulová",J523,0)</f>
        <v>0</v>
      </c>
      <c r="BJ523" s="20" t="s">
        <v>79</v>
      </c>
      <c r="BK523" s="228">
        <f>ROUND(I523*H523,2)</f>
        <v>0</v>
      </c>
      <c r="BL523" s="20" t="s">
        <v>223</v>
      </c>
      <c r="BM523" s="227" t="s">
        <v>379</v>
      </c>
    </row>
    <row r="524" s="2" customFormat="1">
      <c r="A524" s="41"/>
      <c r="B524" s="42"/>
      <c r="C524" s="43"/>
      <c r="D524" s="229" t="s">
        <v>224</v>
      </c>
      <c r="E524" s="43"/>
      <c r="F524" s="230" t="s">
        <v>1979</v>
      </c>
      <c r="G524" s="43"/>
      <c r="H524" s="43"/>
      <c r="I524" s="231"/>
      <c r="J524" s="43"/>
      <c r="K524" s="43"/>
      <c r="L524" s="47"/>
      <c r="M524" s="232"/>
      <c r="N524" s="233"/>
      <c r="O524" s="87"/>
      <c r="P524" s="87"/>
      <c r="Q524" s="87"/>
      <c r="R524" s="87"/>
      <c r="S524" s="87"/>
      <c r="T524" s="88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0" t="s">
        <v>224</v>
      </c>
      <c r="AU524" s="20" t="s">
        <v>81</v>
      </c>
    </row>
    <row r="525" s="13" customFormat="1">
      <c r="A525" s="13"/>
      <c r="B525" s="234"/>
      <c r="C525" s="235"/>
      <c r="D525" s="236" t="s">
        <v>226</v>
      </c>
      <c r="E525" s="237" t="s">
        <v>19</v>
      </c>
      <c r="F525" s="238" t="s">
        <v>1861</v>
      </c>
      <c r="G525" s="235"/>
      <c r="H525" s="237" t="s">
        <v>19</v>
      </c>
      <c r="I525" s="239"/>
      <c r="J525" s="235"/>
      <c r="K525" s="235"/>
      <c r="L525" s="240"/>
      <c r="M525" s="241"/>
      <c r="N525" s="242"/>
      <c r="O525" s="242"/>
      <c r="P525" s="242"/>
      <c r="Q525" s="242"/>
      <c r="R525" s="242"/>
      <c r="S525" s="242"/>
      <c r="T525" s="24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4" t="s">
        <v>226</v>
      </c>
      <c r="AU525" s="244" t="s">
        <v>81</v>
      </c>
      <c r="AV525" s="13" t="s">
        <v>79</v>
      </c>
      <c r="AW525" s="13" t="s">
        <v>33</v>
      </c>
      <c r="AX525" s="13" t="s">
        <v>72</v>
      </c>
      <c r="AY525" s="244" t="s">
        <v>215</v>
      </c>
    </row>
    <row r="526" s="13" customFormat="1">
      <c r="A526" s="13"/>
      <c r="B526" s="234"/>
      <c r="C526" s="235"/>
      <c r="D526" s="236" t="s">
        <v>226</v>
      </c>
      <c r="E526" s="237" t="s">
        <v>19</v>
      </c>
      <c r="F526" s="238" t="s">
        <v>1883</v>
      </c>
      <c r="G526" s="235"/>
      <c r="H526" s="237" t="s">
        <v>19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226</v>
      </c>
      <c r="AU526" s="244" t="s">
        <v>81</v>
      </c>
      <c r="AV526" s="13" t="s">
        <v>79</v>
      </c>
      <c r="AW526" s="13" t="s">
        <v>33</v>
      </c>
      <c r="AX526" s="13" t="s">
        <v>72</v>
      </c>
      <c r="AY526" s="244" t="s">
        <v>215</v>
      </c>
    </row>
    <row r="527" s="13" customFormat="1">
      <c r="A527" s="13"/>
      <c r="B527" s="234"/>
      <c r="C527" s="235"/>
      <c r="D527" s="236" t="s">
        <v>226</v>
      </c>
      <c r="E527" s="237" t="s">
        <v>19</v>
      </c>
      <c r="F527" s="238" t="s">
        <v>1884</v>
      </c>
      <c r="G527" s="235"/>
      <c r="H527" s="237" t="s">
        <v>19</v>
      </c>
      <c r="I527" s="239"/>
      <c r="J527" s="235"/>
      <c r="K527" s="235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226</v>
      </c>
      <c r="AU527" s="244" t="s">
        <v>81</v>
      </c>
      <c r="AV527" s="13" t="s">
        <v>79</v>
      </c>
      <c r="AW527" s="13" t="s">
        <v>33</v>
      </c>
      <c r="AX527" s="13" t="s">
        <v>72</v>
      </c>
      <c r="AY527" s="244" t="s">
        <v>215</v>
      </c>
    </row>
    <row r="528" s="13" customFormat="1">
      <c r="A528" s="13"/>
      <c r="B528" s="234"/>
      <c r="C528" s="235"/>
      <c r="D528" s="236" t="s">
        <v>226</v>
      </c>
      <c r="E528" s="237" t="s">
        <v>19</v>
      </c>
      <c r="F528" s="238" t="s">
        <v>1885</v>
      </c>
      <c r="G528" s="235"/>
      <c r="H528" s="237" t="s">
        <v>19</v>
      </c>
      <c r="I528" s="239"/>
      <c r="J528" s="235"/>
      <c r="K528" s="235"/>
      <c r="L528" s="240"/>
      <c r="M528" s="241"/>
      <c r="N528" s="242"/>
      <c r="O528" s="242"/>
      <c r="P528" s="242"/>
      <c r="Q528" s="242"/>
      <c r="R528" s="242"/>
      <c r="S528" s="242"/>
      <c r="T528" s="24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4" t="s">
        <v>226</v>
      </c>
      <c r="AU528" s="244" t="s">
        <v>81</v>
      </c>
      <c r="AV528" s="13" t="s">
        <v>79</v>
      </c>
      <c r="AW528" s="13" t="s">
        <v>33</v>
      </c>
      <c r="AX528" s="13" t="s">
        <v>72</v>
      </c>
      <c r="AY528" s="244" t="s">
        <v>215</v>
      </c>
    </row>
    <row r="529" s="14" customFormat="1">
      <c r="A529" s="14"/>
      <c r="B529" s="245"/>
      <c r="C529" s="246"/>
      <c r="D529" s="236" t="s">
        <v>226</v>
      </c>
      <c r="E529" s="247" t="s">
        <v>19</v>
      </c>
      <c r="F529" s="248" t="s">
        <v>81</v>
      </c>
      <c r="G529" s="246"/>
      <c r="H529" s="249">
        <v>2</v>
      </c>
      <c r="I529" s="250"/>
      <c r="J529" s="246"/>
      <c r="K529" s="246"/>
      <c r="L529" s="251"/>
      <c r="M529" s="252"/>
      <c r="N529" s="253"/>
      <c r="O529" s="253"/>
      <c r="P529" s="253"/>
      <c r="Q529" s="253"/>
      <c r="R529" s="253"/>
      <c r="S529" s="253"/>
      <c r="T529" s="25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5" t="s">
        <v>226</v>
      </c>
      <c r="AU529" s="255" t="s">
        <v>81</v>
      </c>
      <c r="AV529" s="14" t="s">
        <v>81</v>
      </c>
      <c r="AW529" s="14" t="s">
        <v>33</v>
      </c>
      <c r="AX529" s="14" t="s">
        <v>72</v>
      </c>
      <c r="AY529" s="255" t="s">
        <v>215</v>
      </c>
    </row>
    <row r="530" s="13" customFormat="1">
      <c r="A530" s="13"/>
      <c r="B530" s="234"/>
      <c r="C530" s="235"/>
      <c r="D530" s="236" t="s">
        <v>226</v>
      </c>
      <c r="E530" s="237" t="s">
        <v>19</v>
      </c>
      <c r="F530" s="238" t="s">
        <v>1886</v>
      </c>
      <c r="G530" s="235"/>
      <c r="H530" s="237" t="s">
        <v>19</v>
      </c>
      <c r="I530" s="239"/>
      <c r="J530" s="235"/>
      <c r="K530" s="235"/>
      <c r="L530" s="240"/>
      <c r="M530" s="241"/>
      <c r="N530" s="242"/>
      <c r="O530" s="242"/>
      <c r="P530" s="242"/>
      <c r="Q530" s="242"/>
      <c r="R530" s="242"/>
      <c r="S530" s="242"/>
      <c r="T530" s="24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4" t="s">
        <v>226</v>
      </c>
      <c r="AU530" s="244" t="s">
        <v>81</v>
      </c>
      <c r="AV530" s="13" t="s">
        <v>79</v>
      </c>
      <c r="AW530" s="13" t="s">
        <v>33</v>
      </c>
      <c r="AX530" s="13" t="s">
        <v>72</v>
      </c>
      <c r="AY530" s="244" t="s">
        <v>215</v>
      </c>
    </row>
    <row r="531" s="13" customFormat="1">
      <c r="A531" s="13"/>
      <c r="B531" s="234"/>
      <c r="C531" s="235"/>
      <c r="D531" s="236" t="s">
        <v>226</v>
      </c>
      <c r="E531" s="237" t="s">
        <v>19</v>
      </c>
      <c r="F531" s="238" t="s">
        <v>1887</v>
      </c>
      <c r="G531" s="235"/>
      <c r="H531" s="237" t="s">
        <v>19</v>
      </c>
      <c r="I531" s="239"/>
      <c r="J531" s="235"/>
      <c r="K531" s="235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226</v>
      </c>
      <c r="AU531" s="244" t="s">
        <v>81</v>
      </c>
      <c r="AV531" s="13" t="s">
        <v>79</v>
      </c>
      <c r="AW531" s="13" t="s">
        <v>33</v>
      </c>
      <c r="AX531" s="13" t="s">
        <v>72</v>
      </c>
      <c r="AY531" s="244" t="s">
        <v>215</v>
      </c>
    </row>
    <row r="532" s="13" customFormat="1">
      <c r="A532" s="13"/>
      <c r="B532" s="234"/>
      <c r="C532" s="235"/>
      <c r="D532" s="236" t="s">
        <v>226</v>
      </c>
      <c r="E532" s="237" t="s">
        <v>19</v>
      </c>
      <c r="F532" s="238" t="s">
        <v>1888</v>
      </c>
      <c r="G532" s="235"/>
      <c r="H532" s="237" t="s">
        <v>19</v>
      </c>
      <c r="I532" s="239"/>
      <c r="J532" s="235"/>
      <c r="K532" s="235"/>
      <c r="L532" s="240"/>
      <c r="M532" s="241"/>
      <c r="N532" s="242"/>
      <c r="O532" s="242"/>
      <c r="P532" s="242"/>
      <c r="Q532" s="242"/>
      <c r="R532" s="242"/>
      <c r="S532" s="242"/>
      <c r="T532" s="24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4" t="s">
        <v>226</v>
      </c>
      <c r="AU532" s="244" t="s">
        <v>81</v>
      </c>
      <c r="AV532" s="13" t="s">
        <v>79</v>
      </c>
      <c r="AW532" s="13" t="s">
        <v>33</v>
      </c>
      <c r="AX532" s="13" t="s">
        <v>72</v>
      </c>
      <c r="AY532" s="244" t="s">
        <v>215</v>
      </c>
    </row>
    <row r="533" s="13" customFormat="1">
      <c r="A533" s="13"/>
      <c r="B533" s="234"/>
      <c r="C533" s="235"/>
      <c r="D533" s="236" t="s">
        <v>226</v>
      </c>
      <c r="E533" s="237" t="s">
        <v>19</v>
      </c>
      <c r="F533" s="238" t="s">
        <v>1885</v>
      </c>
      <c r="G533" s="235"/>
      <c r="H533" s="237" t="s">
        <v>19</v>
      </c>
      <c r="I533" s="239"/>
      <c r="J533" s="235"/>
      <c r="K533" s="235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226</v>
      </c>
      <c r="AU533" s="244" t="s">
        <v>81</v>
      </c>
      <c r="AV533" s="13" t="s">
        <v>79</v>
      </c>
      <c r="AW533" s="13" t="s">
        <v>33</v>
      </c>
      <c r="AX533" s="13" t="s">
        <v>72</v>
      </c>
      <c r="AY533" s="244" t="s">
        <v>215</v>
      </c>
    </row>
    <row r="534" s="14" customFormat="1">
      <c r="A534" s="14"/>
      <c r="B534" s="245"/>
      <c r="C534" s="246"/>
      <c r="D534" s="236" t="s">
        <v>226</v>
      </c>
      <c r="E534" s="247" t="s">
        <v>19</v>
      </c>
      <c r="F534" s="248" t="s">
        <v>105</v>
      </c>
      <c r="G534" s="246"/>
      <c r="H534" s="249">
        <v>3</v>
      </c>
      <c r="I534" s="250"/>
      <c r="J534" s="246"/>
      <c r="K534" s="246"/>
      <c r="L534" s="251"/>
      <c r="M534" s="252"/>
      <c r="N534" s="253"/>
      <c r="O534" s="253"/>
      <c r="P534" s="253"/>
      <c r="Q534" s="253"/>
      <c r="R534" s="253"/>
      <c r="S534" s="253"/>
      <c r="T534" s="25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5" t="s">
        <v>226</v>
      </c>
      <c r="AU534" s="255" t="s">
        <v>81</v>
      </c>
      <c r="AV534" s="14" t="s">
        <v>81</v>
      </c>
      <c r="AW534" s="14" t="s">
        <v>33</v>
      </c>
      <c r="AX534" s="14" t="s">
        <v>72</v>
      </c>
      <c r="AY534" s="255" t="s">
        <v>215</v>
      </c>
    </row>
    <row r="535" s="13" customFormat="1">
      <c r="A535" s="13"/>
      <c r="B535" s="234"/>
      <c r="C535" s="235"/>
      <c r="D535" s="236" t="s">
        <v>226</v>
      </c>
      <c r="E535" s="237" t="s">
        <v>19</v>
      </c>
      <c r="F535" s="238" t="s">
        <v>1973</v>
      </c>
      <c r="G535" s="235"/>
      <c r="H535" s="237" t="s">
        <v>19</v>
      </c>
      <c r="I535" s="239"/>
      <c r="J535" s="235"/>
      <c r="K535" s="235"/>
      <c r="L535" s="240"/>
      <c r="M535" s="241"/>
      <c r="N535" s="242"/>
      <c r="O535" s="242"/>
      <c r="P535" s="242"/>
      <c r="Q535" s="242"/>
      <c r="R535" s="242"/>
      <c r="S535" s="242"/>
      <c r="T535" s="24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4" t="s">
        <v>226</v>
      </c>
      <c r="AU535" s="244" t="s">
        <v>81</v>
      </c>
      <c r="AV535" s="13" t="s">
        <v>79</v>
      </c>
      <c r="AW535" s="13" t="s">
        <v>33</v>
      </c>
      <c r="AX535" s="13" t="s">
        <v>72</v>
      </c>
      <c r="AY535" s="244" t="s">
        <v>215</v>
      </c>
    </row>
    <row r="536" s="13" customFormat="1">
      <c r="A536" s="13"/>
      <c r="B536" s="234"/>
      <c r="C536" s="235"/>
      <c r="D536" s="236" t="s">
        <v>226</v>
      </c>
      <c r="E536" s="237" t="s">
        <v>19</v>
      </c>
      <c r="F536" s="238" t="s">
        <v>1890</v>
      </c>
      <c r="G536" s="235"/>
      <c r="H536" s="237" t="s">
        <v>19</v>
      </c>
      <c r="I536" s="239"/>
      <c r="J536" s="235"/>
      <c r="K536" s="235"/>
      <c r="L536" s="240"/>
      <c r="M536" s="241"/>
      <c r="N536" s="242"/>
      <c r="O536" s="242"/>
      <c r="P536" s="242"/>
      <c r="Q536" s="242"/>
      <c r="R536" s="242"/>
      <c r="S536" s="242"/>
      <c r="T536" s="24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4" t="s">
        <v>226</v>
      </c>
      <c r="AU536" s="244" t="s">
        <v>81</v>
      </c>
      <c r="AV536" s="13" t="s">
        <v>79</v>
      </c>
      <c r="AW536" s="13" t="s">
        <v>33</v>
      </c>
      <c r="AX536" s="13" t="s">
        <v>72</v>
      </c>
      <c r="AY536" s="244" t="s">
        <v>215</v>
      </c>
    </row>
    <row r="537" s="13" customFormat="1">
      <c r="A537" s="13"/>
      <c r="B537" s="234"/>
      <c r="C537" s="235"/>
      <c r="D537" s="236" t="s">
        <v>226</v>
      </c>
      <c r="E537" s="237" t="s">
        <v>19</v>
      </c>
      <c r="F537" s="238" t="s">
        <v>1891</v>
      </c>
      <c r="G537" s="235"/>
      <c r="H537" s="237" t="s">
        <v>19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226</v>
      </c>
      <c r="AU537" s="244" t="s">
        <v>81</v>
      </c>
      <c r="AV537" s="13" t="s">
        <v>79</v>
      </c>
      <c r="AW537" s="13" t="s">
        <v>33</v>
      </c>
      <c r="AX537" s="13" t="s">
        <v>72</v>
      </c>
      <c r="AY537" s="244" t="s">
        <v>215</v>
      </c>
    </row>
    <row r="538" s="13" customFormat="1">
      <c r="A538" s="13"/>
      <c r="B538" s="234"/>
      <c r="C538" s="235"/>
      <c r="D538" s="236" t="s">
        <v>226</v>
      </c>
      <c r="E538" s="237" t="s">
        <v>19</v>
      </c>
      <c r="F538" s="238" t="s">
        <v>1885</v>
      </c>
      <c r="G538" s="235"/>
      <c r="H538" s="237" t="s">
        <v>19</v>
      </c>
      <c r="I538" s="239"/>
      <c r="J538" s="235"/>
      <c r="K538" s="235"/>
      <c r="L538" s="240"/>
      <c r="M538" s="241"/>
      <c r="N538" s="242"/>
      <c r="O538" s="242"/>
      <c r="P538" s="242"/>
      <c r="Q538" s="242"/>
      <c r="R538" s="242"/>
      <c r="S538" s="242"/>
      <c r="T538" s="24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4" t="s">
        <v>226</v>
      </c>
      <c r="AU538" s="244" t="s">
        <v>81</v>
      </c>
      <c r="AV538" s="13" t="s">
        <v>79</v>
      </c>
      <c r="AW538" s="13" t="s">
        <v>33</v>
      </c>
      <c r="AX538" s="13" t="s">
        <v>72</v>
      </c>
      <c r="AY538" s="244" t="s">
        <v>215</v>
      </c>
    </row>
    <row r="539" s="14" customFormat="1">
      <c r="A539" s="14"/>
      <c r="B539" s="245"/>
      <c r="C539" s="246"/>
      <c r="D539" s="236" t="s">
        <v>226</v>
      </c>
      <c r="E539" s="247" t="s">
        <v>19</v>
      </c>
      <c r="F539" s="248" t="s">
        <v>105</v>
      </c>
      <c r="G539" s="246"/>
      <c r="H539" s="249">
        <v>3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226</v>
      </c>
      <c r="AU539" s="255" t="s">
        <v>81</v>
      </c>
      <c r="AV539" s="14" t="s">
        <v>81</v>
      </c>
      <c r="AW539" s="14" t="s">
        <v>33</v>
      </c>
      <c r="AX539" s="14" t="s">
        <v>72</v>
      </c>
      <c r="AY539" s="255" t="s">
        <v>215</v>
      </c>
    </row>
    <row r="540" s="13" customFormat="1">
      <c r="A540" s="13"/>
      <c r="B540" s="234"/>
      <c r="C540" s="235"/>
      <c r="D540" s="236" t="s">
        <v>226</v>
      </c>
      <c r="E540" s="237" t="s">
        <v>19</v>
      </c>
      <c r="F540" s="238" t="s">
        <v>1886</v>
      </c>
      <c r="G540" s="235"/>
      <c r="H540" s="237" t="s">
        <v>19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4" t="s">
        <v>226</v>
      </c>
      <c r="AU540" s="244" t="s">
        <v>81</v>
      </c>
      <c r="AV540" s="13" t="s">
        <v>79</v>
      </c>
      <c r="AW540" s="13" t="s">
        <v>33</v>
      </c>
      <c r="AX540" s="13" t="s">
        <v>72</v>
      </c>
      <c r="AY540" s="244" t="s">
        <v>215</v>
      </c>
    </row>
    <row r="541" s="13" customFormat="1">
      <c r="A541" s="13"/>
      <c r="B541" s="234"/>
      <c r="C541" s="235"/>
      <c r="D541" s="236" t="s">
        <v>226</v>
      </c>
      <c r="E541" s="237" t="s">
        <v>19</v>
      </c>
      <c r="F541" s="238" t="s">
        <v>1890</v>
      </c>
      <c r="G541" s="235"/>
      <c r="H541" s="237" t="s">
        <v>19</v>
      </c>
      <c r="I541" s="239"/>
      <c r="J541" s="235"/>
      <c r="K541" s="235"/>
      <c r="L541" s="240"/>
      <c r="M541" s="241"/>
      <c r="N541" s="242"/>
      <c r="O541" s="242"/>
      <c r="P541" s="242"/>
      <c r="Q541" s="242"/>
      <c r="R541" s="242"/>
      <c r="S541" s="242"/>
      <c r="T541" s="24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4" t="s">
        <v>226</v>
      </c>
      <c r="AU541" s="244" t="s">
        <v>81</v>
      </c>
      <c r="AV541" s="13" t="s">
        <v>79</v>
      </c>
      <c r="AW541" s="13" t="s">
        <v>33</v>
      </c>
      <c r="AX541" s="13" t="s">
        <v>72</v>
      </c>
      <c r="AY541" s="244" t="s">
        <v>215</v>
      </c>
    </row>
    <row r="542" s="13" customFormat="1">
      <c r="A542" s="13"/>
      <c r="B542" s="234"/>
      <c r="C542" s="235"/>
      <c r="D542" s="236" t="s">
        <v>226</v>
      </c>
      <c r="E542" s="237" t="s">
        <v>19</v>
      </c>
      <c r="F542" s="238" t="s">
        <v>1892</v>
      </c>
      <c r="G542" s="235"/>
      <c r="H542" s="237" t="s">
        <v>19</v>
      </c>
      <c r="I542" s="239"/>
      <c r="J542" s="235"/>
      <c r="K542" s="235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226</v>
      </c>
      <c r="AU542" s="244" t="s">
        <v>81</v>
      </c>
      <c r="AV542" s="13" t="s">
        <v>79</v>
      </c>
      <c r="AW542" s="13" t="s">
        <v>33</v>
      </c>
      <c r="AX542" s="13" t="s">
        <v>72</v>
      </c>
      <c r="AY542" s="244" t="s">
        <v>215</v>
      </c>
    </row>
    <row r="543" s="13" customFormat="1">
      <c r="A543" s="13"/>
      <c r="B543" s="234"/>
      <c r="C543" s="235"/>
      <c r="D543" s="236" t="s">
        <v>226</v>
      </c>
      <c r="E543" s="237" t="s">
        <v>19</v>
      </c>
      <c r="F543" s="238" t="s">
        <v>1885</v>
      </c>
      <c r="G543" s="235"/>
      <c r="H543" s="237" t="s">
        <v>19</v>
      </c>
      <c r="I543" s="239"/>
      <c r="J543" s="235"/>
      <c r="K543" s="235"/>
      <c r="L543" s="240"/>
      <c r="M543" s="241"/>
      <c r="N543" s="242"/>
      <c r="O543" s="242"/>
      <c r="P543" s="242"/>
      <c r="Q543" s="242"/>
      <c r="R543" s="242"/>
      <c r="S543" s="242"/>
      <c r="T543" s="24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4" t="s">
        <v>226</v>
      </c>
      <c r="AU543" s="244" t="s">
        <v>81</v>
      </c>
      <c r="AV543" s="13" t="s">
        <v>79</v>
      </c>
      <c r="AW543" s="13" t="s">
        <v>33</v>
      </c>
      <c r="AX543" s="13" t="s">
        <v>72</v>
      </c>
      <c r="AY543" s="244" t="s">
        <v>215</v>
      </c>
    </row>
    <row r="544" s="14" customFormat="1">
      <c r="A544" s="14"/>
      <c r="B544" s="245"/>
      <c r="C544" s="246"/>
      <c r="D544" s="236" t="s">
        <v>226</v>
      </c>
      <c r="E544" s="247" t="s">
        <v>19</v>
      </c>
      <c r="F544" s="248" t="s">
        <v>105</v>
      </c>
      <c r="G544" s="246"/>
      <c r="H544" s="249">
        <v>3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226</v>
      </c>
      <c r="AU544" s="255" t="s">
        <v>81</v>
      </c>
      <c r="AV544" s="14" t="s">
        <v>81</v>
      </c>
      <c r="AW544" s="14" t="s">
        <v>33</v>
      </c>
      <c r="AX544" s="14" t="s">
        <v>72</v>
      </c>
      <c r="AY544" s="255" t="s">
        <v>215</v>
      </c>
    </row>
    <row r="545" s="13" customFormat="1">
      <c r="A545" s="13"/>
      <c r="B545" s="234"/>
      <c r="C545" s="235"/>
      <c r="D545" s="236" t="s">
        <v>226</v>
      </c>
      <c r="E545" s="237" t="s">
        <v>19</v>
      </c>
      <c r="F545" s="238" t="s">
        <v>1886</v>
      </c>
      <c r="G545" s="235"/>
      <c r="H545" s="237" t="s">
        <v>19</v>
      </c>
      <c r="I545" s="239"/>
      <c r="J545" s="235"/>
      <c r="K545" s="235"/>
      <c r="L545" s="240"/>
      <c r="M545" s="241"/>
      <c r="N545" s="242"/>
      <c r="O545" s="242"/>
      <c r="P545" s="242"/>
      <c r="Q545" s="242"/>
      <c r="R545" s="242"/>
      <c r="S545" s="242"/>
      <c r="T545" s="24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4" t="s">
        <v>226</v>
      </c>
      <c r="AU545" s="244" t="s">
        <v>81</v>
      </c>
      <c r="AV545" s="13" t="s">
        <v>79</v>
      </c>
      <c r="AW545" s="13" t="s">
        <v>33</v>
      </c>
      <c r="AX545" s="13" t="s">
        <v>72</v>
      </c>
      <c r="AY545" s="244" t="s">
        <v>215</v>
      </c>
    </row>
    <row r="546" s="13" customFormat="1">
      <c r="A546" s="13"/>
      <c r="B546" s="234"/>
      <c r="C546" s="235"/>
      <c r="D546" s="236" t="s">
        <v>226</v>
      </c>
      <c r="E546" s="237" t="s">
        <v>19</v>
      </c>
      <c r="F546" s="238" t="s">
        <v>1890</v>
      </c>
      <c r="G546" s="235"/>
      <c r="H546" s="237" t="s">
        <v>19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226</v>
      </c>
      <c r="AU546" s="244" t="s">
        <v>81</v>
      </c>
      <c r="AV546" s="13" t="s">
        <v>79</v>
      </c>
      <c r="AW546" s="13" t="s">
        <v>33</v>
      </c>
      <c r="AX546" s="13" t="s">
        <v>72</v>
      </c>
      <c r="AY546" s="244" t="s">
        <v>215</v>
      </c>
    </row>
    <row r="547" s="13" customFormat="1">
      <c r="A547" s="13"/>
      <c r="B547" s="234"/>
      <c r="C547" s="235"/>
      <c r="D547" s="236" t="s">
        <v>226</v>
      </c>
      <c r="E547" s="237" t="s">
        <v>19</v>
      </c>
      <c r="F547" s="238" t="s">
        <v>1893</v>
      </c>
      <c r="G547" s="235"/>
      <c r="H547" s="237" t="s">
        <v>19</v>
      </c>
      <c r="I547" s="239"/>
      <c r="J547" s="235"/>
      <c r="K547" s="235"/>
      <c r="L547" s="240"/>
      <c r="M547" s="241"/>
      <c r="N547" s="242"/>
      <c r="O547" s="242"/>
      <c r="P547" s="242"/>
      <c r="Q547" s="242"/>
      <c r="R547" s="242"/>
      <c r="S547" s="242"/>
      <c r="T547" s="24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4" t="s">
        <v>226</v>
      </c>
      <c r="AU547" s="244" t="s">
        <v>81</v>
      </c>
      <c r="AV547" s="13" t="s">
        <v>79</v>
      </c>
      <c r="AW547" s="13" t="s">
        <v>33</v>
      </c>
      <c r="AX547" s="13" t="s">
        <v>72</v>
      </c>
      <c r="AY547" s="244" t="s">
        <v>215</v>
      </c>
    </row>
    <row r="548" s="13" customFormat="1">
      <c r="A548" s="13"/>
      <c r="B548" s="234"/>
      <c r="C548" s="235"/>
      <c r="D548" s="236" t="s">
        <v>226</v>
      </c>
      <c r="E548" s="237" t="s">
        <v>19</v>
      </c>
      <c r="F548" s="238" t="s">
        <v>1885</v>
      </c>
      <c r="G548" s="235"/>
      <c r="H548" s="237" t="s">
        <v>19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226</v>
      </c>
      <c r="AU548" s="244" t="s">
        <v>81</v>
      </c>
      <c r="AV548" s="13" t="s">
        <v>79</v>
      </c>
      <c r="AW548" s="13" t="s">
        <v>33</v>
      </c>
      <c r="AX548" s="13" t="s">
        <v>72</v>
      </c>
      <c r="AY548" s="244" t="s">
        <v>215</v>
      </c>
    </row>
    <row r="549" s="14" customFormat="1">
      <c r="A549" s="14"/>
      <c r="B549" s="245"/>
      <c r="C549" s="246"/>
      <c r="D549" s="236" t="s">
        <v>226</v>
      </c>
      <c r="E549" s="247" t="s">
        <v>19</v>
      </c>
      <c r="F549" s="248" t="s">
        <v>105</v>
      </c>
      <c r="G549" s="246"/>
      <c r="H549" s="249">
        <v>3</v>
      </c>
      <c r="I549" s="250"/>
      <c r="J549" s="246"/>
      <c r="K549" s="246"/>
      <c r="L549" s="251"/>
      <c r="M549" s="252"/>
      <c r="N549" s="253"/>
      <c r="O549" s="253"/>
      <c r="P549" s="253"/>
      <c r="Q549" s="253"/>
      <c r="R549" s="253"/>
      <c r="S549" s="253"/>
      <c r="T549" s="25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5" t="s">
        <v>226</v>
      </c>
      <c r="AU549" s="255" t="s">
        <v>81</v>
      </c>
      <c r="AV549" s="14" t="s">
        <v>81</v>
      </c>
      <c r="AW549" s="14" t="s">
        <v>33</v>
      </c>
      <c r="AX549" s="14" t="s">
        <v>72</v>
      </c>
      <c r="AY549" s="255" t="s">
        <v>215</v>
      </c>
    </row>
    <row r="550" s="13" customFormat="1">
      <c r="A550" s="13"/>
      <c r="B550" s="234"/>
      <c r="C550" s="235"/>
      <c r="D550" s="236" t="s">
        <v>226</v>
      </c>
      <c r="E550" s="237" t="s">
        <v>19</v>
      </c>
      <c r="F550" s="238" t="s">
        <v>1886</v>
      </c>
      <c r="G550" s="235"/>
      <c r="H550" s="237" t="s">
        <v>19</v>
      </c>
      <c r="I550" s="239"/>
      <c r="J550" s="235"/>
      <c r="K550" s="235"/>
      <c r="L550" s="240"/>
      <c r="M550" s="241"/>
      <c r="N550" s="242"/>
      <c r="O550" s="242"/>
      <c r="P550" s="242"/>
      <c r="Q550" s="242"/>
      <c r="R550" s="242"/>
      <c r="S550" s="242"/>
      <c r="T550" s="24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4" t="s">
        <v>226</v>
      </c>
      <c r="AU550" s="244" t="s">
        <v>81</v>
      </c>
      <c r="AV550" s="13" t="s">
        <v>79</v>
      </c>
      <c r="AW550" s="13" t="s">
        <v>33</v>
      </c>
      <c r="AX550" s="13" t="s">
        <v>72</v>
      </c>
      <c r="AY550" s="244" t="s">
        <v>215</v>
      </c>
    </row>
    <row r="551" s="13" customFormat="1">
      <c r="A551" s="13"/>
      <c r="B551" s="234"/>
      <c r="C551" s="235"/>
      <c r="D551" s="236" t="s">
        <v>226</v>
      </c>
      <c r="E551" s="237" t="s">
        <v>19</v>
      </c>
      <c r="F551" s="238" t="s">
        <v>1890</v>
      </c>
      <c r="G551" s="235"/>
      <c r="H551" s="237" t="s">
        <v>19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226</v>
      </c>
      <c r="AU551" s="244" t="s">
        <v>81</v>
      </c>
      <c r="AV551" s="13" t="s">
        <v>79</v>
      </c>
      <c r="AW551" s="13" t="s">
        <v>33</v>
      </c>
      <c r="AX551" s="13" t="s">
        <v>72</v>
      </c>
      <c r="AY551" s="244" t="s">
        <v>215</v>
      </c>
    </row>
    <row r="552" s="16" customFormat="1">
      <c r="A552" s="16"/>
      <c r="B552" s="267"/>
      <c r="C552" s="268"/>
      <c r="D552" s="236" t="s">
        <v>226</v>
      </c>
      <c r="E552" s="269" t="s">
        <v>19</v>
      </c>
      <c r="F552" s="270" t="s">
        <v>283</v>
      </c>
      <c r="G552" s="268"/>
      <c r="H552" s="271">
        <v>14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T552" s="277" t="s">
        <v>226</v>
      </c>
      <c r="AU552" s="277" t="s">
        <v>81</v>
      </c>
      <c r="AV552" s="16" t="s">
        <v>105</v>
      </c>
      <c r="AW552" s="16" t="s">
        <v>33</v>
      </c>
      <c r="AX552" s="16" t="s">
        <v>72</v>
      </c>
      <c r="AY552" s="277" t="s">
        <v>215</v>
      </c>
    </row>
    <row r="553" s="13" customFormat="1">
      <c r="A553" s="13"/>
      <c r="B553" s="234"/>
      <c r="C553" s="235"/>
      <c r="D553" s="236" t="s">
        <v>226</v>
      </c>
      <c r="E553" s="237" t="s">
        <v>19</v>
      </c>
      <c r="F553" s="238" t="s">
        <v>1861</v>
      </c>
      <c r="G553" s="235"/>
      <c r="H553" s="237" t="s">
        <v>19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226</v>
      </c>
      <c r="AU553" s="244" t="s">
        <v>81</v>
      </c>
      <c r="AV553" s="13" t="s">
        <v>79</v>
      </c>
      <c r="AW553" s="13" t="s">
        <v>33</v>
      </c>
      <c r="AX553" s="13" t="s">
        <v>72</v>
      </c>
      <c r="AY553" s="244" t="s">
        <v>215</v>
      </c>
    </row>
    <row r="554" s="13" customFormat="1">
      <c r="A554" s="13"/>
      <c r="B554" s="234"/>
      <c r="C554" s="235"/>
      <c r="D554" s="236" t="s">
        <v>226</v>
      </c>
      <c r="E554" s="237" t="s">
        <v>19</v>
      </c>
      <c r="F554" s="238" t="s">
        <v>1862</v>
      </c>
      <c r="G554" s="235"/>
      <c r="H554" s="237" t="s">
        <v>19</v>
      </c>
      <c r="I554" s="239"/>
      <c r="J554" s="235"/>
      <c r="K554" s="235"/>
      <c r="L554" s="240"/>
      <c r="M554" s="241"/>
      <c r="N554" s="242"/>
      <c r="O554" s="242"/>
      <c r="P554" s="242"/>
      <c r="Q554" s="242"/>
      <c r="R554" s="242"/>
      <c r="S554" s="242"/>
      <c r="T554" s="24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4" t="s">
        <v>226</v>
      </c>
      <c r="AU554" s="244" t="s">
        <v>81</v>
      </c>
      <c r="AV554" s="13" t="s">
        <v>79</v>
      </c>
      <c r="AW554" s="13" t="s">
        <v>33</v>
      </c>
      <c r="AX554" s="13" t="s">
        <v>72</v>
      </c>
      <c r="AY554" s="244" t="s">
        <v>215</v>
      </c>
    </row>
    <row r="555" s="13" customFormat="1">
      <c r="A555" s="13"/>
      <c r="B555" s="234"/>
      <c r="C555" s="235"/>
      <c r="D555" s="236" t="s">
        <v>226</v>
      </c>
      <c r="E555" s="237" t="s">
        <v>19</v>
      </c>
      <c r="F555" s="238" t="s">
        <v>1863</v>
      </c>
      <c r="G555" s="235"/>
      <c r="H555" s="237" t="s">
        <v>19</v>
      </c>
      <c r="I555" s="239"/>
      <c r="J555" s="235"/>
      <c r="K555" s="235"/>
      <c r="L555" s="240"/>
      <c r="M555" s="241"/>
      <c r="N555" s="242"/>
      <c r="O555" s="242"/>
      <c r="P555" s="242"/>
      <c r="Q555" s="242"/>
      <c r="R555" s="242"/>
      <c r="S555" s="242"/>
      <c r="T555" s="24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4" t="s">
        <v>226</v>
      </c>
      <c r="AU555" s="244" t="s">
        <v>81</v>
      </c>
      <c r="AV555" s="13" t="s">
        <v>79</v>
      </c>
      <c r="AW555" s="13" t="s">
        <v>33</v>
      </c>
      <c r="AX555" s="13" t="s">
        <v>72</v>
      </c>
      <c r="AY555" s="244" t="s">
        <v>215</v>
      </c>
    </row>
    <row r="556" s="13" customFormat="1">
      <c r="A556" s="13"/>
      <c r="B556" s="234"/>
      <c r="C556" s="235"/>
      <c r="D556" s="236" t="s">
        <v>226</v>
      </c>
      <c r="E556" s="237" t="s">
        <v>19</v>
      </c>
      <c r="F556" s="238" t="s">
        <v>1864</v>
      </c>
      <c r="G556" s="235"/>
      <c r="H556" s="237" t="s">
        <v>19</v>
      </c>
      <c r="I556" s="239"/>
      <c r="J556" s="235"/>
      <c r="K556" s="235"/>
      <c r="L556" s="240"/>
      <c r="M556" s="241"/>
      <c r="N556" s="242"/>
      <c r="O556" s="242"/>
      <c r="P556" s="242"/>
      <c r="Q556" s="242"/>
      <c r="R556" s="242"/>
      <c r="S556" s="242"/>
      <c r="T556" s="24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4" t="s">
        <v>226</v>
      </c>
      <c r="AU556" s="244" t="s">
        <v>81</v>
      </c>
      <c r="AV556" s="13" t="s">
        <v>79</v>
      </c>
      <c r="AW556" s="13" t="s">
        <v>33</v>
      </c>
      <c r="AX556" s="13" t="s">
        <v>72</v>
      </c>
      <c r="AY556" s="244" t="s">
        <v>215</v>
      </c>
    </row>
    <row r="557" s="14" customFormat="1">
      <c r="A557" s="14"/>
      <c r="B557" s="245"/>
      <c r="C557" s="246"/>
      <c r="D557" s="236" t="s">
        <v>226</v>
      </c>
      <c r="E557" s="247" t="s">
        <v>19</v>
      </c>
      <c r="F557" s="248" t="s">
        <v>360</v>
      </c>
      <c r="G557" s="246"/>
      <c r="H557" s="249">
        <v>18</v>
      </c>
      <c r="I557" s="250"/>
      <c r="J557" s="246"/>
      <c r="K557" s="246"/>
      <c r="L557" s="251"/>
      <c r="M557" s="252"/>
      <c r="N557" s="253"/>
      <c r="O557" s="253"/>
      <c r="P557" s="253"/>
      <c r="Q557" s="253"/>
      <c r="R557" s="253"/>
      <c r="S557" s="253"/>
      <c r="T557" s="25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5" t="s">
        <v>226</v>
      </c>
      <c r="AU557" s="255" t="s">
        <v>81</v>
      </c>
      <c r="AV557" s="14" t="s">
        <v>81</v>
      </c>
      <c r="AW557" s="14" t="s">
        <v>33</v>
      </c>
      <c r="AX557" s="14" t="s">
        <v>72</v>
      </c>
      <c r="AY557" s="255" t="s">
        <v>215</v>
      </c>
    </row>
    <row r="558" s="13" customFormat="1">
      <c r="A558" s="13"/>
      <c r="B558" s="234"/>
      <c r="C558" s="235"/>
      <c r="D558" s="236" t="s">
        <v>226</v>
      </c>
      <c r="E558" s="237" t="s">
        <v>19</v>
      </c>
      <c r="F558" s="238" t="s">
        <v>1865</v>
      </c>
      <c r="G558" s="235"/>
      <c r="H558" s="237" t="s">
        <v>19</v>
      </c>
      <c r="I558" s="239"/>
      <c r="J558" s="235"/>
      <c r="K558" s="235"/>
      <c r="L558" s="240"/>
      <c r="M558" s="241"/>
      <c r="N558" s="242"/>
      <c r="O558" s="242"/>
      <c r="P558" s="242"/>
      <c r="Q558" s="242"/>
      <c r="R558" s="242"/>
      <c r="S558" s="242"/>
      <c r="T558" s="24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4" t="s">
        <v>226</v>
      </c>
      <c r="AU558" s="244" t="s">
        <v>81</v>
      </c>
      <c r="AV558" s="13" t="s">
        <v>79</v>
      </c>
      <c r="AW558" s="13" t="s">
        <v>33</v>
      </c>
      <c r="AX558" s="13" t="s">
        <v>72</v>
      </c>
      <c r="AY558" s="244" t="s">
        <v>215</v>
      </c>
    </row>
    <row r="559" s="13" customFormat="1">
      <c r="A559" s="13"/>
      <c r="B559" s="234"/>
      <c r="C559" s="235"/>
      <c r="D559" s="236" t="s">
        <v>226</v>
      </c>
      <c r="E559" s="237" t="s">
        <v>19</v>
      </c>
      <c r="F559" s="238" t="s">
        <v>1866</v>
      </c>
      <c r="G559" s="235"/>
      <c r="H559" s="237" t="s">
        <v>19</v>
      </c>
      <c r="I559" s="239"/>
      <c r="J559" s="235"/>
      <c r="K559" s="235"/>
      <c r="L559" s="240"/>
      <c r="M559" s="241"/>
      <c r="N559" s="242"/>
      <c r="O559" s="242"/>
      <c r="P559" s="242"/>
      <c r="Q559" s="242"/>
      <c r="R559" s="242"/>
      <c r="S559" s="242"/>
      <c r="T559" s="24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4" t="s">
        <v>226</v>
      </c>
      <c r="AU559" s="244" t="s">
        <v>81</v>
      </c>
      <c r="AV559" s="13" t="s">
        <v>79</v>
      </c>
      <c r="AW559" s="13" t="s">
        <v>33</v>
      </c>
      <c r="AX559" s="13" t="s">
        <v>72</v>
      </c>
      <c r="AY559" s="244" t="s">
        <v>215</v>
      </c>
    </row>
    <row r="560" s="13" customFormat="1">
      <c r="A560" s="13"/>
      <c r="B560" s="234"/>
      <c r="C560" s="235"/>
      <c r="D560" s="236" t="s">
        <v>226</v>
      </c>
      <c r="E560" s="237" t="s">
        <v>19</v>
      </c>
      <c r="F560" s="238" t="s">
        <v>1867</v>
      </c>
      <c r="G560" s="235"/>
      <c r="H560" s="237" t="s">
        <v>19</v>
      </c>
      <c r="I560" s="239"/>
      <c r="J560" s="235"/>
      <c r="K560" s="235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226</v>
      </c>
      <c r="AU560" s="244" t="s">
        <v>81</v>
      </c>
      <c r="AV560" s="13" t="s">
        <v>79</v>
      </c>
      <c r="AW560" s="13" t="s">
        <v>33</v>
      </c>
      <c r="AX560" s="13" t="s">
        <v>72</v>
      </c>
      <c r="AY560" s="244" t="s">
        <v>215</v>
      </c>
    </row>
    <row r="561" s="14" customFormat="1">
      <c r="A561" s="14"/>
      <c r="B561" s="245"/>
      <c r="C561" s="246"/>
      <c r="D561" s="236" t="s">
        <v>226</v>
      </c>
      <c r="E561" s="247" t="s">
        <v>19</v>
      </c>
      <c r="F561" s="248" t="s">
        <v>322</v>
      </c>
      <c r="G561" s="246"/>
      <c r="H561" s="249">
        <v>17</v>
      </c>
      <c r="I561" s="250"/>
      <c r="J561" s="246"/>
      <c r="K561" s="246"/>
      <c r="L561" s="251"/>
      <c r="M561" s="252"/>
      <c r="N561" s="253"/>
      <c r="O561" s="253"/>
      <c r="P561" s="253"/>
      <c r="Q561" s="253"/>
      <c r="R561" s="253"/>
      <c r="S561" s="253"/>
      <c r="T561" s="25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5" t="s">
        <v>226</v>
      </c>
      <c r="AU561" s="255" t="s">
        <v>81</v>
      </c>
      <c r="AV561" s="14" t="s">
        <v>81</v>
      </c>
      <c r="AW561" s="14" t="s">
        <v>33</v>
      </c>
      <c r="AX561" s="14" t="s">
        <v>72</v>
      </c>
      <c r="AY561" s="255" t="s">
        <v>215</v>
      </c>
    </row>
    <row r="562" s="13" customFormat="1">
      <c r="A562" s="13"/>
      <c r="B562" s="234"/>
      <c r="C562" s="235"/>
      <c r="D562" s="236" t="s">
        <v>226</v>
      </c>
      <c r="E562" s="237" t="s">
        <v>19</v>
      </c>
      <c r="F562" s="238" t="s">
        <v>1868</v>
      </c>
      <c r="G562" s="235"/>
      <c r="H562" s="237" t="s">
        <v>19</v>
      </c>
      <c r="I562" s="239"/>
      <c r="J562" s="235"/>
      <c r="K562" s="235"/>
      <c r="L562" s="240"/>
      <c r="M562" s="241"/>
      <c r="N562" s="242"/>
      <c r="O562" s="242"/>
      <c r="P562" s="242"/>
      <c r="Q562" s="242"/>
      <c r="R562" s="242"/>
      <c r="S562" s="242"/>
      <c r="T562" s="24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4" t="s">
        <v>226</v>
      </c>
      <c r="AU562" s="244" t="s">
        <v>81</v>
      </c>
      <c r="AV562" s="13" t="s">
        <v>79</v>
      </c>
      <c r="AW562" s="13" t="s">
        <v>33</v>
      </c>
      <c r="AX562" s="13" t="s">
        <v>72</v>
      </c>
      <c r="AY562" s="244" t="s">
        <v>215</v>
      </c>
    </row>
    <row r="563" s="13" customFormat="1">
      <c r="A563" s="13"/>
      <c r="B563" s="234"/>
      <c r="C563" s="235"/>
      <c r="D563" s="236" t="s">
        <v>226</v>
      </c>
      <c r="E563" s="237" t="s">
        <v>19</v>
      </c>
      <c r="F563" s="238" t="s">
        <v>1869</v>
      </c>
      <c r="G563" s="235"/>
      <c r="H563" s="237" t="s">
        <v>19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226</v>
      </c>
      <c r="AU563" s="244" t="s">
        <v>81</v>
      </c>
      <c r="AV563" s="13" t="s">
        <v>79</v>
      </c>
      <c r="AW563" s="13" t="s">
        <v>33</v>
      </c>
      <c r="AX563" s="13" t="s">
        <v>72</v>
      </c>
      <c r="AY563" s="244" t="s">
        <v>215</v>
      </c>
    </row>
    <row r="564" s="13" customFormat="1">
      <c r="A564" s="13"/>
      <c r="B564" s="234"/>
      <c r="C564" s="235"/>
      <c r="D564" s="236" t="s">
        <v>226</v>
      </c>
      <c r="E564" s="237" t="s">
        <v>19</v>
      </c>
      <c r="F564" s="238" t="s">
        <v>1870</v>
      </c>
      <c r="G564" s="235"/>
      <c r="H564" s="237" t="s">
        <v>19</v>
      </c>
      <c r="I564" s="239"/>
      <c r="J564" s="235"/>
      <c r="K564" s="235"/>
      <c r="L564" s="240"/>
      <c r="M564" s="241"/>
      <c r="N564" s="242"/>
      <c r="O564" s="242"/>
      <c r="P564" s="242"/>
      <c r="Q564" s="242"/>
      <c r="R564" s="242"/>
      <c r="S564" s="242"/>
      <c r="T564" s="24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4" t="s">
        <v>226</v>
      </c>
      <c r="AU564" s="244" t="s">
        <v>81</v>
      </c>
      <c r="AV564" s="13" t="s">
        <v>79</v>
      </c>
      <c r="AW564" s="13" t="s">
        <v>33</v>
      </c>
      <c r="AX564" s="13" t="s">
        <v>72</v>
      </c>
      <c r="AY564" s="244" t="s">
        <v>215</v>
      </c>
    </row>
    <row r="565" s="14" customFormat="1">
      <c r="A565" s="14"/>
      <c r="B565" s="245"/>
      <c r="C565" s="246"/>
      <c r="D565" s="236" t="s">
        <v>226</v>
      </c>
      <c r="E565" s="247" t="s">
        <v>19</v>
      </c>
      <c r="F565" s="248" t="s">
        <v>313</v>
      </c>
      <c r="G565" s="246"/>
      <c r="H565" s="249">
        <v>10</v>
      </c>
      <c r="I565" s="250"/>
      <c r="J565" s="246"/>
      <c r="K565" s="246"/>
      <c r="L565" s="251"/>
      <c r="M565" s="252"/>
      <c r="N565" s="253"/>
      <c r="O565" s="253"/>
      <c r="P565" s="253"/>
      <c r="Q565" s="253"/>
      <c r="R565" s="253"/>
      <c r="S565" s="253"/>
      <c r="T565" s="25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5" t="s">
        <v>226</v>
      </c>
      <c r="AU565" s="255" t="s">
        <v>81</v>
      </c>
      <c r="AV565" s="14" t="s">
        <v>81</v>
      </c>
      <c r="AW565" s="14" t="s">
        <v>33</v>
      </c>
      <c r="AX565" s="14" t="s">
        <v>72</v>
      </c>
      <c r="AY565" s="255" t="s">
        <v>215</v>
      </c>
    </row>
    <row r="566" s="13" customFormat="1">
      <c r="A566" s="13"/>
      <c r="B566" s="234"/>
      <c r="C566" s="235"/>
      <c r="D566" s="236" t="s">
        <v>226</v>
      </c>
      <c r="E566" s="237" t="s">
        <v>19</v>
      </c>
      <c r="F566" s="238" t="s">
        <v>1871</v>
      </c>
      <c r="G566" s="235"/>
      <c r="H566" s="237" t="s">
        <v>19</v>
      </c>
      <c r="I566" s="239"/>
      <c r="J566" s="235"/>
      <c r="K566" s="235"/>
      <c r="L566" s="240"/>
      <c r="M566" s="241"/>
      <c r="N566" s="242"/>
      <c r="O566" s="242"/>
      <c r="P566" s="242"/>
      <c r="Q566" s="242"/>
      <c r="R566" s="242"/>
      <c r="S566" s="242"/>
      <c r="T566" s="24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4" t="s">
        <v>226</v>
      </c>
      <c r="AU566" s="244" t="s">
        <v>81</v>
      </c>
      <c r="AV566" s="13" t="s">
        <v>79</v>
      </c>
      <c r="AW566" s="13" t="s">
        <v>33</v>
      </c>
      <c r="AX566" s="13" t="s">
        <v>72</v>
      </c>
      <c r="AY566" s="244" t="s">
        <v>215</v>
      </c>
    </row>
    <row r="567" s="13" customFormat="1">
      <c r="A567" s="13"/>
      <c r="B567" s="234"/>
      <c r="C567" s="235"/>
      <c r="D567" s="236" t="s">
        <v>226</v>
      </c>
      <c r="E567" s="237" t="s">
        <v>19</v>
      </c>
      <c r="F567" s="238" t="s">
        <v>1872</v>
      </c>
      <c r="G567" s="235"/>
      <c r="H567" s="237" t="s">
        <v>19</v>
      </c>
      <c r="I567" s="239"/>
      <c r="J567" s="235"/>
      <c r="K567" s="235"/>
      <c r="L567" s="240"/>
      <c r="M567" s="241"/>
      <c r="N567" s="242"/>
      <c r="O567" s="242"/>
      <c r="P567" s="242"/>
      <c r="Q567" s="242"/>
      <c r="R567" s="242"/>
      <c r="S567" s="242"/>
      <c r="T567" s="24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4" t="s">
        <v>226</v>
      </c>
      <c r="AU567" s="244" t="s">
        <v>81</v>
      </c>
      <c r="AV567" s="13" t="s">
        <v>79</v>
      </c>
      <c r="AW567" s="13" t="s">
        <v>33</v>
      </c>
      <c r="AX567" s="13" t="s">
        <v>72</v>
      </c>
      <c r="AY567" s="244" t="s">
        <v>215</v>
      </c>
    </row>
    <row r="568" s="13" customFormat="1">
      <c r="A568" s="13"/>
      <c r="B568" s="234"/>
      <c r="C568" s="235"/>
      <c r="D568" s="236" t="s">
        <v>226</v>
      </c>
      <c r="E568" s="237" t="s">
        <v>19</v>
      </c>
      <c r="F568" s="238" t="s">
        <v>1870</v>
      </c>
      <c r="G568" s="235"/>
      <c r="H568" s="237" t="s">
        <v>19</v>
      </c>
      <c r="I568" s="239"/>
      <c r="J568" s="235"/>
      <c r="K568" s="235"/>
      <c r="L568" s="240"/>
      <c r="M568" s="241"/>
      <c r="N568" s="242"/>
      <c r="O568" s="242"/>
      <c r="P568" s="242"/>
      <c r="Q568" s="242"/>
      <c r="R568" s="242"/>
      <c r="S568" s="242"/>
      <c r="T568" s="24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4" t="s">
        <v>226</v>
      </c>
      <c r="AU568" s="244" t="s">
        <v>81</v>
      </c>
      <c r="AV568" s="13" t="s">
        <v>79</v>
      </c>
      <c r="AW568" s="13" t="s">
        <v>33</v>
      </c>
      <c r="AX568" s="13" t="s">
        <v>72</v>
      </c>
      <c r="AY568" s="244" t="s">
        <v>215</v>
      </c>
    </row>
    <row r="569" s="14" customFormat="1">
      <c r="A569" s="14"/>
      <c r="B569" s="245"/>
      <c r="C569" s="246"/>
      <c r="D569" s="236" t="s">
        <v>226</v>
      </c>
      <c r="E569" s="247" t="s">
        <v>19</v>
      </c>
      <c r="F569" s="248" t="s">
        <v>256</v>
      </c>
      <c r="G569" s="246"/>
      <c r="H569" s="249">
        <v>5</v>
      </c>
      <c r="I569" s="250"/>
      <c r="J569" s="246"/>
      <c r="K569" s="246"/>
      <c r="L569" s="251"/>
      <c r="M569" s="252"/>
      <c r="N569" s="253"/>
      <c r="O569" s="253"/>
      <c r="P569" s="253"/>
      <c r="Q569" s="253"/>
      <c r="R569" s="253"/>
      <c r="S569" s="253"/>
      <c r="T569" s="25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5" t="s">
        <v>226</v>
      </c>
      <c r="AU569" s="255" t="s">
        <v>81</v>
      </c>
      <c r="AV569" s="14" t="s">
        <v>81</v>
      </c>
      <c r="AW569" s="14" t="s">
        <v>33</v>
      </c>
      <c r="AX569" s="14" t="s">
        <v>72</v>
      </c>
      <c r="AY569" s="255" t="s">
        <v>215</v>
      </c>
    </row>
    <row r="570" s="13" customFormat="1">
      <c r="A570" s="13"/>
      <c r="B570" s="234"/>
      <c r="C570" s="235"/>
      <c r="D570" s="236" t="s">
        <v>226</v>
      </c>
      <c r="E570" s="237" t="s">
        <v>19</v>
      </c>
      <c r="F570" s="238" t="s">
        <v>1873</v>
      </c>
      <c r="G570" s="235"/>
      <c r="H570" s="237" t="s">
        <v>19</v>
      </c>
      <c r="I570" s="239"/>
      <c r="J570" s="235"/>
      <c r="K570" s="235"/>
      <c r="L570" s="240"/>
      <c r="M570" s="241"/>
      <c r="N570" s="242"/>
      <c r="O570" s="242"/>
      <c r="P570" s="242"/>
      <c r="Q570" s="242"/>
      <c r="R570" s="242"/>
      <c r="S570" s="242"/>
      <c r="T570" s="24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4" t="s">
        <v>226</v>
      </c>
      <c r="AU570" s="244" t="s">
        <v>81</v>
      </c>
      <c r="AV570" s="13" t="s">
        <v>79</v>
      </c>
      <c r="AW570" s="13" t="s">
        <v>33</v>
      </c>
      <c r="AX570" s="13" t="s">
        <v>72</v>
      </c>
      <c r="AY570" s="244" t="s">
        <v>215</v>
      </c>
    </row>
    <row r="571" s="13" customFormat="1">
      <c r="A571" s="13"/>
      <c r="B571" s="234"/>
      <c r="C571" s="235"/>
      <c r="D571" s="236" t="s">
        <v>226</v>
      </c>
      <c r="E571" s="237" t="s">
        <v>19</v>
      </c>
      <c r="F571" s="238" t="s">
        <v>1874</v>
      </c>
      <c r="G571" s="235"/>
      <c r="H571" s="237" t="s">
        <v>19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226</v>
      </c>
      <c r="AU571" s="244" t="s">
        <v>81</v>
      </c>
      <c r="AV571" s="13" t="s">
        <v>79</v>
      </c>
      <c r="AW571" s="13" t="s">
        <v>33</v>
      </c>
      <c r="AX571" s="13" t="s">
        <v>72</v>
      </c>
      <c r="AY571" s="244" t="s">
        <v>215</v>
      </c>
    </row>
    <row r="572" s="13" customFormat="1">
      <c r="A572" s="13"/>
      <c r="B572" s="234"/>
      <c r="C572" s="235"/>
      <c r="D572" s="236" t="s">
        <v>226</v>
      </c>
      <c r="E572" s="237" t="s">
        <v>19</v>
      </c>
      <c r="F572" s="238" t="s">
        <v>1875</v>
      </c>
      <c r="G572" s="235"/>
      <c r="H572" s="237" t="s">
        <v>19</v>
      </c>
      <c r="I572" s="239"/>
      <c r="J572" s="235"/>
      <c r="K572" s="235"/>
      <c r="L572" s="240"/>
      <c r="M572" s="241"/>
      <c r="N572" s="242"/>
      <c r="O572" s="242"/>
      <c r="P572" s="242"/>
      <c r="Q572" s="242"/>
      <c r="R572" s="242"/>
      <c r="S572" s="242"/>
      <c r="T572" s="24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4" t="s">
        <v>226</v>
      </c>
      <c r="AU572" s="244" t="s">
        <v>81</v>
      </c>
      <c r="AV572" s="13" t="s">
        <v>79</v>
      </c>
      <c r="AW572" s="13" t="s">
        <v>33</v>
      </c>
      <c r="AX572" s="13" t="s">
        <v>72</v>
      </c>
      <c r="AY572" s="244" t="s">
        <v>215</v>
      </c>
    </row>
    <row r="573" s="14" customFormat="1">
      <c r="A573" s="14"/>
      <c r="B573" s="245"/>
      <c r="C573" s="246"/>
      <c r="D573" s="236" t="s">
        <v>226</v>
      </c>
      <c r="E573" s="247" t="s">
        <v>19</v>
      </c>
      <c r="F573" s="248" t="s">
        <v>275</v>
      </c>
      <c r="G573" s="246"/>
      <c r="H573" s="249">
        <v>6</v>
      </c>
      <c r="I573" s="250"/>
      <c r="J573" s="246"/>
      <c r="K573" s="246"/>
      <c r="L573" s="251"/>
      <c r="M573" s="252"/>
      <c r="N573" s="253"/>
      <c r="O573" s="253"/>
      <c r="P573" s="253"/>
      <c r="Q573" s="253"/>
      <c r="R573" s="253"/>
      <c r="S573" s="253"/>
      <c r="T573" s="25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5" t="s">
        <v>226</v>
      </c>
      <c r="AU573" s="255" t="s">
        <v>81</v>
      </c>
      <c r="AV573" s="14" t="s">
        <v>81</v>
      </c>
      <c r="AW573" s="14" t="s">
        <v>33</v>
      </c>
      <c r="AX573" s="14" t="s">
        <v>72</v>
      </c>
      <c r="AY573" s="255" t="s">
        <v>215</v>
      </c>
    </row>
    <row r="574" s="13" customFormat="1">
      <c r="A574" s="13"/>
      <c r="B574" s="234"/>
      <c r="C574" s="235"/>
      <c r="D574" s="236" t="s">
        <v>226</v>
      </c>
      <c r="E574" s="237" t="s">
        <v>19</v>
      </c>
      <c r="F574" s="238" t="s">
        <v>1876</v>
      </c>
      <c r="G574" s="235"/>
      <c r="H574" s="237" t="s">
        <v>19</v>
      </c>
      <c r="I574" s="239"/>
      <c r="J574" s="235"/>
      <c r="K574" s="235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226</v>
      </c>
      <c r="AU574" s="244" t="s">
        <v>81</v>
      </c>
      <c r="AV574" s="13" t="s">
        <v>79</v>
      </c>
      <c r="AW574" s="13" t="s">
        <v>33</v>
      </c>
      <c r="AX574" s="13" t="s">
        <v>72</v>
      </c>
      <c r="AY574" s="244" t="s">
        <v>215</v>
      </c>
    </row>
    <row r="575" s="13" customFormat="1">
      <c r="A575" s="13"/>
      <c r="B575" s="234"/>
      <c r="C575" s="235"/>
      <c r="D575" s="236" t="s">
        <v>226</v>
      </c>
      <c r="E575" s="237" t="s">
        <v>19</v>
      </c>
      <c r="F575" s="238" t="s">
        <v>1877</v>
      </c>
      <c r="G575" s="235"/>
      <c r="H575" s="237" t="s">
        <v>19</v>
      </c>
      <c r="I575" s="239"/>
      <c r="J575" s="235"/>
      <c r="K575" s="235"/>
      <c r="L575" s="240"/>
      <c r="M575" s="241"/>
      <c r="N575" s="242"/>
      <c r="O575" s="242"/>
      <c r="P575" s="242"/>
      <c r="Q575" s="242"/>
      <c r="R575" s="242"/>
      <c r="S575" s="242"/>
      <c r="T575" s="24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4" t="s">
        <v>226</v>
      </c>
      <c r="AU575" s="244" t="s">
        <v>81</v>
      </c>
      <c r="AV575" s="13" t="s">
        <v>79</v>
      </c>
      <c r="AW575" s="13" t="s">
        <v>33</v>
      </c>
      <c r="AX575" s="13" t="s">
        <v>72</v>
      </c>
      <c r="AY575" s="244" t="s">
        <v>215</v>
      </c>
    </row>
    <row r="576" s="13" customFormat="1">
      <c r="A576" s="13"/>
      <c r="B576" s="234"/>
      <c r="C576" s="235"/>
      <c r="D576" s="236" t="s">
        <v>226</v>
      </c>
      <c r="E576" s="237" t="s">
        <v>19</v>
      </c>
      <c r="F576" s="238" t="s">
        <v>1878</v>
      </c>
      <c r="G576" s="235"/>
      <c r="H576" s="237" t="s">
        <v>19</v>
      </c>
      <c r="I576" s="239"/>
      <c r="J576" s="235"/>
      <c r="K576" s="235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226</v>
      </c>
      <c r="AU576" s="244" t="s">
        <v>81</v>
      </c>
      <c r="AV576" s="13" t="s">
        <v>79</v>
      </c>
      <c r="AW576" s="13" t="s">
        <v>33</v>
      </c>
      <c r="AX576" s="13" t="s">
        <v>72</v>
      </c>
      <c r="AY576" s="244" t="s">
        <v>215</v>
      </c>
    </row>
    <row r="577" s="14" customFormat="1">
      <c r="A577" s="14"/>
      <c r="B577" s="245"/>
      <c r="C577" s="246"/>
      <c r="D577" s="236" t="s">
        <v>226</v>
      </c>
      <c r="E577" s="247" t="s">
        <v>19</v>
      </c>
      <c r="F577" s="248" t="s">
        <v>8</v>
      </c>
      <c r="G577" s="246"/>
      <c r="H577" s="249">
        <v>12</v>
      </c>
      <c r="I577" s="250"/>
      <c r="J577" s="246"/>
      <c r="K577" s="246"/>
      <c r="L577" s="251"/>
      <c r="M577" s="252"/>
      <c r="N577" s="253"/>
      <c r="O577" s="253"/>
      <c r="P577" s="253"/>
      <c r="Q577" s="253"/>
      <c r="R577" s="253"/>
      <c r="S577" s="253"/>
      <c r="T577" s="25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5" t="s">
        <v>226</v>
      </c>
      <c r="AU577" s="255" t="s">
        <v>81</v>
      </c>
      <c r="AV577" s="14" t="s">
        <v>81</v>
      </c>
      <c r="AW577" s="14" t="s">
        <v>33</v>
      </c>
      <c r="AX577" s="14" t="s">
        <v>72</v>
      </c>
      <c r="AY577" s="255" t="s">
        <v>215</v>
      </c>
    </row>
    <row r="578" s="13" customFormat="1">
      <c r="A578" s="13"/>
      <c r="B578" s="234"/>
      <c r="C578" s="235"/>
      <c r="D578" s="236" t="s">
        <v>226</v>
      </c>
      <c r="E578" s="237" t="s">
        <v>19</v>
      </c>
      <c r="F578" s="238" t="s">
        <v>1879</v>
      </c>
      <c r="G578" s="235"/>
      <c r="H578" s="237" t="s">
        <v>19</v>
      </c>
      <c r="I578" s="239"/>
      <c r="J578" s="235"/>
      <c r="K578" s="235"/>
      <c r="L578" s="240"/>
      <c r="M578" s="241"/>
      <c r="N578" s="242"/>
      <c r="O578" s="242"/>
      <c r="P578" s="242"/>
      <c r="Q578" s="242"/>
      <c r="R578" s="242"/>
      <c r="S578" s="242"/>
      <c r="T578" s="24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4" t="s">
        <v>226</v>
      </c>
      <c r="AU578" s="244" t="s">
        <v>81</v>
      </c>
      <c r="AV578" s="13" t="s">
        <v>79</v>
      </c>
      <c r="AW578" s="13" t="s">
        <v>33</v>
      </c>
      <c r="AX578" s="13" t="s">
        <v>72</v>
      </c>
      <c r="AY578" s="244" t="s">
        <v>215</v>
      </c>
    </row>
    <row r="579" s="16" customFormat="1">
      <c r="A579" s="16"/>
      <c r="B579" s="267"/>
      <c r="C579" s="268"/>
      <c r="D579" s="236" t="s">
        <v>226</v>
      </c>
      <c r="E579" s="269" t="s">
        <v>19</v>
      </c>
      <c r="F579" s="270" t="s">
        <v>283</v>
      </c>
      <c r="G579" s="268"/>
      <c r="H579" s="271">
        <v>68</v>
      </c>
      <c r="I579" s="272"/>
      <c r="J579" s="268"/>
      <c r="K579" s="268"/>
      <c r="L579" s="273"/>
      <c r="M579" s="274"/>
      <c r="N579" s="275"/>
      <c r="O579" s="275"/>
      <c r="P579" s="275"/>
      <c r="Q579" s="275"/>
      <c r="R579" s="275"/>
      <c r="S579" s="275"/>
      <c r="T579" s="27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T579" s="277" t="s">
        <v>226</v>
      </c>
      <c r="AU579" s="277" t="s">
        <v>81</v>
      </c>
      <c r="AV579" s="16" t="s">
        <v>105</v>
      </c>
      <c r="AW579" s="16" t="s">
        <v>33</v>
      </c>
      <c r="AX579" s="16" t="s">
        <v>72</v>
      </c>
      <c r="AY579" s="277" t="s">
        <v>215</v>
      </c>
    </row>
    <row r="580" s="13" customFormat="1">
      <c r="A580" s="13"/>
      <c r="B580" s="234"/>
      <c r="C580" s="235"/>
      <c r="D580" s="236" t="s">
        <v>226</v>
      </c>
      <c r="E580" s="237" t="s">
        <v>19</v>
      </c>
      <c r="F580" s="238" t="s">
        <v>1974</v>
      </c>
      <c r="G580" s="235"/>
      <c r="H580" s="237" t="s">
        <v>19</v>
      </c>
      <c r="I580" s="239"/>
      <c r="J580" s="235"/>
      <c r="K580" s="235"/>
      <c r="L580" s="240"/>
      <c r="M580" s="241"/>
      <c r="N580" s="242"/>
      <c r="O580" s="242"/>
      <c r="P580" s="242"/>
      <c r="Q580" s="242"/>
      <c r="R580" s="242"/>
      <c r="S580" s="242"/>
      <c r="T580" s="24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4" t="s">
        <v>226</v>
      </c>
      <c r="AU580" s="244" t="s">
        <v>81</v>
      </c>
      <c r="AV580" s="13" t="s">
        <v>79</v>
      </c>
      <c r="AW580" s="13" t="s">
        <v>33</v>
      </c>
      <c r="AX580" s="13" t="s">
        <v>72</v>
      </c>
      <c r="AY580" s="244" t="s">
        <v>215</v>
      </c>
    </row>
    <row r="581" s="13" customFormat="1">
      <c r="A581" s="13"/>
      <c r="B581" s="234"/>
      <c r="C581" s="235"/>
      <c r="D581" s="236" t="s">
        <v>226</v>
      </c>
      <c r="E581" s="237" t="s">
        <v>19</v>
      </c>
      <c r="F581" s="238" t="s">
        <v>1974</v>
      </c>
      <c r="G581" s="235"/>
      <c r="H581" s="237" t="s">
        <v>19</v>
      </c>
      <c r="I581" s="239"/>
      <c r="J581" s="235"/>
      <c r="K581" s="235"/>
      <c r="L581" s="240"/>
      <c r="M581" s="241"/>
      <c r="N581" s="242"/>
      <c r="O581" s="242"/>
      <c r="P581" s="242"/>
      <c r="Q581" s="242"/>
      <c r="R581" s="242"/>
      <c r="S581" s="242"/>
      <c r="T581" s="24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4" t="s">
        <v>226</v>
      </c>
      <c r="AU581" s="244" t="s">
        <v>81</v>
      </c>
      <c r="AV581" s="13" t="s">
        <v>79</v>
      </c>
      <c r="AW581" s="13" t="s">
        <v>33</v>
      </c>
      <c r="AX581" s="13" t="s">
        <v>72</v>
      </c>
      <c r="AY581" s="244" t="s">
        <v>215</v>
      </c>
    </row>
    <row r="582" s="13" customFormat="1">
      <c r="A582" s="13"/>
      <c r="B582" s="234"/>
      <c r="C582" s="235"/>
      <c r="D582" s="236" t="s">
        <v>226</v>
      </c>
      <c r="E582" s="237" t="s">
        <v>19</v>
      </c>
      <c r="F582" s="238" t="s">
        <v>1975</v>
      </c>
      <c r="G582" s="235"/>
      <c r="H582" s="237" t="s">
        <v>19</v>
      </c>
      <c r="I582" s="239"/>
      <c r="J582" s="235"/>
      <c r="K582" s="235"/>
      <c r="L582" s="240"/>
      <c r="M582" s="241"/>
      <c r="N582" s="242"/>
      <c r="O582" s="242"/>
      <c r="P582" s="242"/>
      <c r="Q582" s="242"/>
      <c r="R582" s="242"/>
      <c r="S582" s="242"/>
      <c r="T582" s="24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4" t="s">
        <v>226</v>
      </c>
      <c r="AU582" s="244" t="s">
        <v>81</v>
      </c>
      <c r="AV582" s="13" t="s">
        <v>79</v>
      </c>
      <c r="AW582" s="13" t="s">
        <v>33</v>
      </c>
      <c r="AX582" s="13" t="s">
        <v>72</v>
      </c>
      <c r="AY582" s="244" t="s">
        <v>215</v>
      </c>
    </row>
    <row r="583" s="14" customFormat="1">
      <c r="A583" s="14"/>
      <c r="B583" s="245"/>
      <c r="C583" s="246"/>
      <c r="D583" s="236" t="s">
        <v>226</v>
      </c>
      <c r="E583" s="247" t="s">
        <v>19</v>
      </c>
      <c r="F583" s="248" t="s">
        <v>216</v>
      </c>
      <c r="G583" s="246"/>
      <c r="H583" s="249">
        <v>11</v>
      </c>
      <c r="I583" s="250"/>
      <c r="J583" s="246"/>
      <c r="K583" s="246"/>
      <c r="L583" s="251"/>
      <c r="M583" s="252"/>
      <c r="N583" s="253"/>
      <c r="O583" s="253"/>
      <c r="P583" s="253"/>
      <c r="Q583" s="253"/>
      <c r="R583" s="253"/>
      <c r="S583" s="253"/>
      <c r="T583" s="25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5" t="s">
        <v>226</v>
      </c>
      <c r="AU583" s="255" t="s">
        <v>81</v>
      </c>
      <c r="AV583" s="14" t="s">
        <v>81</v>
      </c>
      <c r="AW583" s="14" t="s">
        <v>33</v>
      </c>
      <c r="AX583" s="14" t="s">
        <v>72</v>
      </c>
      <c r="AY583" s="255" t="s">
        <v>215</v>
      </c>
    </row>
    <row r="584" s="13" customFormat="1">
      <c r="A584" s="13"/>
      <c r="B584" s="234"/>
      <c r="C584" s="235"/>
      <c r="D584" s="236" t="s">
        <v>226</v>
      </c>
      <c r="E584" s="237" t="s">
        <v>19</v>
      </c>
      <c r="F584" s="238" t="s">
        <v>1976</v>
      </c>
      <c r="G584" s="235"/>
      <c r="H584" s="237" t="s">
        <v>19</v>
      </c>
      <c r="I584" s="239"/>
      <c r="J584" s="235"/>
      <c r="K584" s="235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226</v>
      </c>
      <c r="AU584" s="244" t="s">
        <v>81</v>
      </c>
      <c r="AV584" s="13" t="s">
        <v>79</v>
      </c>
      <c r="AW584" s="13" t="s">
        <v>33</v>
      </c>
      <c r="AX584" s="13" t="s">
        <v>72</v>
      </c>
      <c r="AY584" s="244" t="s">
        <v>215</v>
      </c>
    </row>
    <row r="585" s="16" customFormat="1">
      <c r="A585" s="16"/>
      <c r="B585" s="267"/>
      <c r="C585" s="268"/>
      <c r="D585" s="236" t="s">
        <v>226</v>
      </c>
      <c r="E585" s="269" t="s">
        <v>19</v>
      </c>
      <c r="F585" s="270" t="s">
        <v>283</v>
      </c>
      <c r="G585" s="268"/>
      <c r="H585" s="271">
        <v>11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T585" s="277" t="s">
        <v>226</v>
      </c>
      <c r="AU585" s="277" t="s">
        <v>81</v>
      </c>
      <c r="AV585" s="16" t="s">
        <v>105</v>
      </c>
      <c r="AW585" s="16" t="s">
        <v>33</v>
      </c>
      <c r="AX585" s="16" t="s">
        <v>72</v>
      </c>
      <c r="AY585" s="277" t="s">
        <v>215</v>
      </c>
    </row>
    <row r="586" s="15" customFormat="1">
      <c r="A586" s="15"/>
      <c r="B586" s="256"/>
      <c r="C586" s="257"/>
      <c r="D586" s="236" t="s">
        <v>226</v>
      </c>
      <c r="E586" s="258" t="s">
        <v>19</v>
      </c>
      <c r="F586" s="259" t="s">
        <v>233</v>
      </c>
      <c r="G586" s="257"/>
      <c r="H586" s="260">
        <v>93</v>
      </c>
      <c r="I586" s="261"/>
      <c r="J586" s="257"/>
      <c r="K586" s="257"/>
      <c r="L586" s="262"/>
      <c r="M586" s="263"/>
      <c r="N586" s="264"/>
      <c r="O586" s="264"/>
      <c r="P586" s="264"/>
      <c r="Q586" s="264"/>
      <c r="R586" s="264"/>
      <c r="S586" s="264"/>
      <c r="T586" s="26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66" t="s">
        <v>226</v>
      </c>
      <c r="AU586" s="266" t="s">
        <v>81</v>
      </c>
      <c r="AV586" s="15" t="s">
        <v>223</v>
      </c>
      <c r="AW586" s="15" t="s">
        <v>33</v>
      </c>
      <c r="AX586" s="15" t="s">
        <v>72</v>
      </c>
      <c r="AY586" s="266" t="s">
        <v>215</v>
      </c>
    </row>
    <row r="587" s="14" customFormat="1">
      <c r="A587" s="14"/>
      <c r="B587" s="245"/>
      <c r="C587" s="246"/>
      <c r="D587" s="236" t="s">
        <v>226</v>
      </c>
      <c r="E587" s="247" t="s">
        <v>19</v>
      </c>
      <c r="F587" s="248" t="s">
        <v>1980</v>
      </c>
      <c r="G587" s="246"/>
      <c r="H587" s="249">
        <v>558</v>
      </c>
      <c r="I587" s="250"/>
      <c r="J587" s="246"/>
      <c r="K587" s="246"/>
      <c r="L587" s="251"/>
      <c r="M587" s="252"/>
      <c r="N587" s="253"/>
      <c r="O587" s="253"/>
      <c r="P587" s="253"/>
      <c r="Q587" s="253"/>
      <c r="R587" s="253"/>
      <c r="S587" s="253"/>
      <c r="T587" s="25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5" t="s">
        <v>226</v>
      </c>
      <c r="AU587" s="255" t="s">
        <v>81</v>
      </c>
      <c r="AV587" s="14" t="s">
        <v>81</v>
      </c>
      <c r="AW587" s="14" t="s">
        <v>33</v>
      </c>
      <c r="AX587" s="14" t="s">
        <v>72</v>
      </c>
      <c r="AY587" s="255" t="s">
        <v>215</v>
      </c>
    </row>
    <row r="588" s="15" customFormat="1">
      <c r="A588" s="15"/>
      <c r="B588" s="256"/>
      <c r="C588" s="257"/>
      <c r="D588" s="236" t="s">
        <v>226</v>
      </c>
      <c r="E588" s="258" t="s">
        <v>19</v>
      </c>
      <c r="F588" s="259" t="s">
        <v>233</v>
      </c>
      <c r="G588" s="257"/>
      <c r="H588" s="260">
        <v>558</v>
      </c>
      <c r="I588" s="261"/>
      <c r="J588" s="257"/>
      <c r="K588" s="257"/>
      <c r="L588" s="262"/>
      <c r="M588" s="263"/>
      <c r="N588" s="264"/>
      <c r="O588" s="264"/>
      <c r="P588" s="264"/>
      <c r="Q588" s="264"/>
      <c r="R588" s="264"/>
      <c r="S588" s="264"/>
      <c r="T588" s="26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6" t="s">
        <v>226</v>
      </c>
      <c r="AU588" s="266" t="s">
        <v>81</v>
      </c>
      <c r="AV588" s="15" t="s">
        <v>223</v>
      </c>
      <c r="AW588" s="15" t="s">
        <v>33</v>
      </c>
      <c r="AX588" s="15" t="s">
        <v>79</v>
      </c>
      <c r="AY588" s="266" t="s">
        <v>215</v>
      </c>
    </row>
    <row r="589" s="12" customFormat="1" ht="22.8" customHeight="1">
      <c r="A589" s="12"/>
      <c r="B589" s="200"/>
      <c r="C589" s="201"/>
      <c r="D589" s="202" t="s">
        <v>71</v>
      </c>
      <c r="E589" s="214" t="s">
        <v>322</v>
      </c>
      <c r="F589" s="214" t="s">
        <v>323</v>
      </c>
      <c r="G589" s="201"/>
      <c r="H589" s="201"/>
      <c r="I589" s="204"/>
      <c r="J589" s="215">
        <f>BK589</f>
        <v>0</v>
      </c>
      <c r="K589" s="201"/>
      <c r="L589" s="206"/>
      <c r="M589" s="207"/>
      <c r="N589" s="208"/>
      <c r="O589" s="208"/>
      <c r="P589" s="209">
        <f>SUM(P590:P638)</f>
        <v>0</v>
      </c>
      <c r="Q589" s="208"/>
      <c r="R589" s="209">
        <f>SUM(R590:R638)</f>
        <v>0</v>
      </c>
      <c r="S589" s="208"/>
      <c r="T589" s="210">
        <f>SUM(T590:T638)</f>
        <v>0</v>
      </c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R589" s="211" t="s">
        <v>79</v>
      </c>
      <c r="AT589" s="212" t="s">
        <v>71</v>
      </c>
      <c r="AU589" s="212" t="s">
        <v>79</v>
      </c>
      <c r="AY589" s="211" t="s">
        <v>215</v>
      </c>
      <c r="BK589" s="213">
        <f>SUM(BK590:BK638)</f>
        <v>0</v>
      </c>
    </row>
    <row r="590" s="2" customFormat="1" ht="49.05" customHeight="1">
      <c r="A590" s="41"/>
      <c r="B590" s="42"/>
      <c r="C590" s="216" t="s">
        <v>7</v>
      </c>
      <c r="D590" s="216" t="s">
        <v>218</v>
      </c>
      <c r="E590" s="217" t="s">
        <v>1981</v>
      </c>
      <c r="F590" s="218" t="s">
        <v>1982</v>
      </c>
      <c r="G590" s="219" t="s">
        <v>692</v>
      </c>
      <c r="H590" s="220">
        <v>10</v>
      </c>
      <c r="I590" s="221"/>
      <c r="J590" s="222">
        <f>ROUND(I590*H590,2)</f>
        <v>0</v>
      </c>
      <c r="K590" s="218" t="s">
        <v>222</v>
      </c>
      <c r="L590" s="47"/>
      <c r="M590" s="223" t="s">
        <v>19</v>
      </c>
      <c r="N590" s="224" t="s">
        <v>43</v>
      </c>
      <c r="O590" s="87"/>
      <c r="P590" s="225">
        <f>O590*H590</f>
        <v>0</v>
      </c>
      <c r="Q590" s="225">
        <v>0</v>
      </c>
      <c r="R590" s="225">
        <f>Q590*H590</f>
        <v>0</v>
      </c>
      <c r="S590" s="225">
        <v>0</v>
      </c>
      <c r="T590" s="226">
        <f>S590*H590</f>
        <v>0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27" t="s">
        <v>223</v>
      </c>
      <c r="AT590" s="227" t="s">
        <v>218</v>
      </c>
      <c r="AU590" s="227" t="s">
        <v>81</v>
      </c>
      <c r="AY590" s="20" t="s">
        <v>215</v>
      </c>
      <c r="BE590" s="228">
        <f>IF(N590="základní",J590,0)</f>
        <v>0</v>
      </c>
      <c r="BF590" s="228">
        <f>IF(N590="snížená",J590,0)</f>
        <v>0</v>
      </c>
      <c r="BG590" s="228">
        <f>IF(N590="zákl. přenesená",J590,0)</f>
        <v>0</v>
      </c>
      <c r="BH590" s="228">
        <f>IF(N590="sníž. přenesená",J590,0)</f>
        <v>0</v>
      </c>
      <c r="BI590" s="228">
        <f>IF(N590="nulová",J590,0)</f>
        <v>0</v>
      </c>
      <c r="BJ590" s="20" t="s">
        <v>79</v>
      </c>
      <c r="BK590" s="228">
        <f>ROUND(I590*H590,2)</f>
        <v>0</v>
      </c>
      <c r="BL590" s="20" t="s">
        <v>223</v>
      </c>
      <c r="BM590" s="227" t="s">
        <v>525</v>
      </c>
    </row>
    <row r="591" s="2" customFormat="1">
      <c r="A591" s="41"/>
      <c r="B591" s="42"/>
      <c r="C591" s="43"/>
      <c r="D591" s="229" t="s">
        <v>224</v>
      </c>
      <c r="E591" s="43"/>
      <c r="F591" s="230" t="s">
        <v>1983</v>
      </c>
      <c r="G591" s="43"/>
      <c r="H591" s="43"/>
      <c r="I591" s="231"/>
      <c r="J591" s="43"/>
      <c r="K591" s="43"/>
      <c r="L591" s="47"/>
      <c r="M591" s="232"/>
      <c r="N591" s="233"/>
      <c r="O591" s="87"/>
      <c r="P591" s="87"/>
      <c r="Q591" s="87"/>
      <c r="R591" s="87"/>
      <c r="S591" s="87"/>
      <c r="T591" s="88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T591" s="20" t="s">
        <v>224</v>
      </c>
      <c r="AU591" s="20" t="s">
        <v>81</v>
      </c>
    </row>
    <row r="592" s="13" customFormat="1">
      <c r="A592" s="13"/>
      <c r="B592" s="234"/>
      <c r="C592" s="235"/>
      <c r="D592" s="236" t="s">
        <v>226</v>
      </c>
      <c r="E592" s="237" t="s">
        <v>19</v>
      </c>
      <c r="F592" s="238" t="s">
        <v>1897</v>
      </c>
      <c r="G592" s="235"/>
      <c r="H592" s="237" t="s">
        <v>19</v>
      </c>
      <c r="I592" s="239"/>
      <c r="J592" s="235"/>
      <c r="K592" s="235"/>
      <c r="L592" s="240"/>
      <c r="M592" s="241"/>
      <c r="N592" s="242"/>
      <c r="O592" s="242"/>
      <c r="P592" s="242"/>
      <c r="Q592" s="242"/>
      <c r="R592" s="242"/>
      <c r="S592" s="242"/>
      <c r="T592" s="24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4" t="s">
        <v>226</v>
      </c>
      <c r="AU592" s="244" t="s">
        <v>81</v>
      </c>
      <c r="AV592" s="13" t="s">
        <v>79</v>
      </c>
      <c r="AW592" s="13" t="s">
        <v>33</v>
      </c>
      <c r="AX592" s="13" t="s">
        <v>72</v>
      </c>
      <c r="AY592" s="244" t="s">
        <v>215</v>
      </c>
    </row>
    <row r="593" s="13" customFormat="1">
      <c r="A593" s="13"/>
      <c r="B593" s="234"/>
      <c r="C593" s="235"/>
      <c r="D593" s="236" t="s">
        <v>226</v>
      </c>
      <c r="E593" s="237" t="s">
        <v>19</v>
      </c>
      <c r="F593" s="238" t="s">
        <v>1898</v>
      </c>
      <c r="G593" s="235"/>
      <c r="H593" s="237" t="s">
        <v>19</v>
      </c>
      <c r="I593" s="239"/>
      <c r="J593" s="235"/>
      <c r="K593" s="235"/>
      <c r="L593" s="240"/>
      <c r="M593" s="241"/>
      <c r="N593" s="242"/>
      <c r="O593" s="242"/>
      <c r="P593" s="242"/>
      <c r="Q593" s="242"/>
      <c r="R593" s="242"/>
      <c r="S593" s="242"/>
      <c r="T593" s="24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4" t="s">
        <v>226</v>
      </c>
      <c r="AU593" s="244" t="s">
        <v>81</v>
      </c>
      <c r="AV593" s="13" t="s">
        <v>79</v>
      </c>
      <c r="AW593" s="13" t="s">
        <v>33</v>
      </c>
      <c r="AX593" s="13" t="s">
        <v>72</v>
      </c>
      <c r="AY593" s="244" t="s">
        <v>215</v>
      </c>
    </row>
    <row r="594" s="14" customFormat="1">
      <c r="A594" s="14"/>
      <c r="B594" s="245"/>
      <c r="C594" s="246"/>
      <c r="D594" s="236" t="s">
        <v>226</v>
      </c>
      <c r="E594" s="247" t="s">
        <v>19</v>
      </c>
      <c r="F594" s="248" t="s">
        <v>79</v>
      </c>
      <c r="G594" s="246"/>
      <c r="H594" s="249">
        <v>1</v>
      </c>
      <c r="I594" s="250"/>
      <c r="J594" s="246"/>
      <c r="K594" s="246"/>
      <c r="L594" s="251"/>
      <c r="M594" s="252"/>
      <c r="N594" s="253"/>
      <c r="O594" s="253"/>
      <c r="P594" s="253"/>
      <c r="Q594" s="253"/>
      <c r="R594" s="253"/>
      <c r="S594" s="253"/>
      <c r="T594" s="25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5" t="s">
        <v>226</v>
      </c>
      <c r="AU594" s="255" t="s">
        <v>81</v>
      </c>
      <c r="AV594" s="14" t="s">
        <v>81</v>
      </c>
      <c r="AW594" s="14" t="s">
        <v>33</v>
      </c>
      <c r="AX594" s="14" t="s">
        <v>72</v>
      </c>
      <c r="AY594" s="255" t="s">
        <v>215</v>
      </c>
    </row>
    <row r="595" s="13" customFormat="1">
      <c r="A595" s="13"/>
      <c r="B595" s="234"/>
      <c r="C595" s="235"/>
      <c r="D595" s="236" t="s">
        <v>226</v>
      </c>
      <c r="E595" s="237" t="s">
        <v>19</v>
      </c>
      <c r="F595" s="238" t="s">
        <v>1900</v>
      </c>
      <c r="G595" s="235"/>
      <c r="H595" s="237" t="s">
        <v>19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226</v>
      </c>
      <c r="AU595" s="244" t="s">
        <v>81</v>
      </c>
      <c r="AV595" s="13" t="s">
        <v>79</v>
      </c>
      <c r="AW595" s="13" t="s">
        <v>33</v>
      </c>
      <c r="AX595" s="13" t="s">
        <v>72</v>
      </c>
      <c r="AY595" s="244" t="s">
        <v>215</v>
      </c>
    </row>
    <row r="596" s="13" customFormat="1">
      <c r="A596" s="13"/>
      <c r="B596" s="234"/>
      <c r="C596" s="235"/>
      <c r="D596" s="236" t="s">
        <v>226</v>
      </c>
      <c r="E596" s="237" t="s">
        <v>19</v>
      </c>
      <c r="F596" s="238" t="s">
        <v>1897</v>
      </c>
      <c r="G596" s="235"/>
      <c r="H596" s="237" t="s">
        <v>19</v>
      </c>
      <c r="I596" s="239"/>
      <c r="J596" s="235"/>
      <c r="K596" s="235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226</v>
      </c>
      <c r="AU596" s="244" t="s">
        <v>81</v>
      </c>
      <c r="AV596" s="13" t="s">
        <v>79</v>
      </c>
      <c r="AW596" s="13" t="s">
        <v>33</v>
      </c>
      <c r="AX596" s="13" t="s">
        <v>72</v>
      </c>
      <c r="AY596" s="244" t="s">
        <v>215</v>
      </c>
    </row>
    <row r="597" s="13" customFormat="1">
      <c r="A597" s="13"/>
      <c r="B597" s="234"/>
      <c r="C597" s="235"/>
      <c r="D597" s="236" t="s">
        <v>226</v>
      </c>
      <c r="E597" s="237" t="s">
        <v>19</v>
      </c>
      <c r="F597" s="238" t="s">
        <v>1901</v>
      </c>
      <c r="G597" s="235"/>
      <c r="H597" s="237" t="s">
        <v>19</v>
      </c>
      <c r="I597" s="239"/>
      <c r="J597" s="235"/>
      <c r="K597" s="235"/>
      <c r="L597" s="240"/>
      <c r="M597" s="241"/>
      <c r="N597" s="242"/>
      <c r="O597" s="242"/>
      <c r="P597" s="242"/>
      <c r="Q597" s="242"/>
      <c r="R597" s="242"/>
      <c r="S597" s="242"/>
      <c r="T597" s="24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4" t="s">
        <v>226</v>
      </c>
      <c r="AU597" s="244" t="s">
        <v>81</v>
      </c>
      <c r="AV597" s="13" t="s">
        <v>79</v>
      </c>
      <c r="AW597" s="13" t="s">
        <v>33</v>
      </c>
      <c r="AX597" s="13" t="s">
        <v>72</v>
      </c>
      <c r="AY597" s="244" t="s">
        <v>215</v>
      </c>
    </row>
    <row r="598" s="14" customFormat="1">
      <c r="A598" s="14"/>
      <c r="B598" s="245"/>
      <c r="C598" s="246"/>
      <c r="D598" s="236" t="s">
        <v>226</v>
      </c>
      <c r="E598" s="247" t="s">
        <v>19</v>
      </c>
      <c r="F598" s="248" t="s">
        <v>79</v>
      </c>
      <c r="G598" s="246"/>
      <c r="H598" s="249">
        <v>1</v>
      </c>
      <c r="I598" s="250"/>
      <c r="J598" s="246"/>
      <c r="K598" s="246"/>
      <c r="L598" s="251"/>
      <c r="M598" s="252"/>
      <c r="N598" s="253"/>
      <c r="O598" s="253"/>
      <c r="P598" s="253"/>
      <c r="Q598" s="253"/>
      <c r="R598" s="253"/>
      <c r="S598" s="253"/>
      <c r="T598" s="25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5" t="s">
        <v>226</v>
      </c>
      <c r="AU598" s="255" t="s">
        <v>81</v>
      </c>
      <c r="AV598" s="14" t="s">
        <v>81</v>
      </c>
      <c r="AW598" s="14" t="s">
        <v>33</v>
      </c>
      <c r="AX598" s="14" t="s">
        <v>72</v>
      </c>
      <c r="AY598" s="255" t="s">
        <v>215</v>
      </c>
    </row>
    <row r="599" s="13" customFormat="1">
      <c r="A599" s="13"/>
      <c r="B599" s="234"/>
      <c r="C599" s="235"/>
      <c r="D599" s="236" t="s">
        <v>226</v>
      </c>
      <c r="E599" s="237" t="s">
        <v>19</v>
      </c>
      <c r="F599" s="238" t="s">
        <v>1903</v>
      </c>
      <c r="G599" s="235"/>
      <c r="H599" s="237" t="s">
        <v>19</v>
      </c>
      <c r="I599" s="239"/>
      <c r="J599" s="235"/>
      <c r="K599" s="235"/>
      <c r="L599" s="240"/>
      <c r="M599" s="241"/>
      <c r="N599" s="242"/>
      <c r="O599" s="242"/>
      <c r="P599" s="242"/>
      <c r="Q599" s="242"/>
      <c r="R599" s="242"/>
      <c r="S599" s="242"/>
      <c r="T599" s="24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4" t="s">
        <v>226</v>
      </c>
      <c r="AU599" s="244" t="s">
        <v>81</v>
      </c>
      <c r="AV599" s="13" t="s">
        <v>79</v>
      </c>
      <c r="AW599" s="13" t="s">
        <v>33</v>
      </c>
      <c r="AX599" s="13" t="s">
        <v>72</v>
      </c>
      <c r="AY599" s="244" t="s">
        <v>215</v>
      </c>
    </row>
    <row r="600" s="13" customFormat="1">
      <c r="A600" s="13"/>
      <c r="B600" s="234"/>
      <c r="C600" s="235"/>
      <c r="D600" s="236" t="s">
        <v>226</v>
      </c>
      <c r="E600" s="237" t="s">
        <v>19</v>
      </c>
      <c r="F600" s="238" t="s">
        <v>1897</v>
      </c>
      <c r="G600" s="235"/>
      <c r="H600" s="237" t="s">
        <v>19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226</v>
      </c>
      <c r="AU600" s="244" t="s">
        <v>81</v>
      </c>
      <c r="AV600" s="13" t="s">
        <v>79</v>
      </c>
      <c r="AW600" s="13" t="s">
        <v>33</v>
      </c>
      <c r="AX600" s="13" t="s">
        <v>72</v>
      </c>
      <c r="AY600" s="244" t="s">
        <v>215</v>
      </c>
    </row>
    <row r="601" s="13" customFormat="1">
      <c r="A601" s="13"/>
      <c r="B601" s="234"/>
      <c r="C601" s="235"/>
      <c r="D601" s="236" t="s">
        <v>226</v>
      </c>
      <c r="E601" s="237" t="s">
        <v>19</v>
      </c>
      <c r="F601" s="238" t="s">
        <v>1904</v>
      </c>
      <c r="G601" s="235"/>
      <c r="H601" s="237" t="s">
        <v>19</v>
      </c>
      <c r="I601" s="239"/>
      <c r="J601" s="235"/>
      <c r="K601" s="235"/>
      <c r="L601" s="240"/>
      <c r="M601" s="241"/>
      <c r="N601" s="242"/>
      <c r="O601" s="242"/>
      <c r="P601" s="242"/>
      <c r="Q601" s="242"/>
      <c r="R601" s="242"/>
      <c r="S601" s="242"/>
      <c r="T601" s="24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4" t="s">
        <v>226</v>
      </c>
      <c r="AU601" s="244" t="s">
        <v>81</v>
      </c>
      <c r="AV601" s="13" t="s">
        <v>79</v>
      </c>
      <c r="AW601" s="13" t="s">
        <v>33</v>
      </c>
      <c r="AX601" s="13" t="s">
        <v>72</v>
      </c>
      <c r="AY601" s="244" t="s">
        <v>215</v>
      </c>
    </row>
    <row r="602" s="14" customFormat="1">
      <c r="A602" s="14"/>
      <c r="B602" s="245"/>
      <c r="C602" s="246"/>
      <c r="D602" s="236" t="s">
        <v>226</v>
      </c>
      <c r="E602" s="247" t="s">
        <v>19</v>
      </c>
      <c r="F602" s="248" t="s">
        <v>79</v>
      </c>
      <c r="G602" s="246"/>
      <c r="H602" s="249">
        <v>1</v>
      </c>
      <c r="I602" s="250"/>
      <c r="J602" s="246"/>
      <c r="K602" s="246"/>
      <c r="L602" s="251"/>
      <c r="M602" s="252"/>
      <c r="N602" s="253"/>
      <c r="O602" s="253"/>
      <c r="P602" s="253"/>
      <c r="Q602" s="253"/>
      <c r="R602" s="253"/>
      <c r="S602" s="253"/>
      <c r="T602" s="25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5" t="s">
        <v>226</v>
      </c>
      <c r="AU602" s="255" t="s">
        <v>81</v>
      </c>
      <c r="AV602" s="14" t="s">
        <v>81</v>
      </c>
      <c r="AW602" s="14" t="s">
        <v>33</v>
      </c>
      <c r="AX602" s="14" t="s">
        <v>72</v>
      </c>
      <c r="AY602" s="255" t="s">
        <v>215</v>
      </c>
    </row>
    <row r="603" s="13" customFormat="1">
      <c r="A603" s="13"/>
      <c r="B603" s="234"/>
      <c r="C603" s="235"/>
      <c r="D603" s="236" t="s">
        <v>226</v>
      </c>
      <c r="E603" s="237" t="s">
        <v>19</v>
      </c>
      <c r="F603" s="238" t="s">
        <v>1906</v>
      </c>
      <c r="G603" s="235"/>
      <c r="H603" s="237" t="s">
        <v>19</v>
      </c>
      <c r="I603" s="239"/>
      <c r="J603" s="235"/>
      <c r="K603" s="235"/>
      <c r="L603" s="240"/>
      <c r="M603" s="241"/>
      <c r="N603" s="242"/>
      <c r="O603" s="242"/>
      <c r="P603" s="242"/>
      <c r="Q603" s="242"/>
      <c r="R603" s="242"/>
      <c r="S603" s="242"/>
      <c r="T603" s="24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4" t="s">
        <v>226</v>
      </c>
      <c r="AU603" s="244" t="s">
        <v>81</v>
      </c>
      <c r="AV603" s="13" t="s">
        <v>79</v>
      </c>
      <c r="AW603" s="13" t="s">
        <v>33</v>
      </c>
      <c r="AX603" s="13" t="s">
        <v>72</v>
      </c>
      <c r="AY603" s="244" t="s">
        <v>215</v>
      </c>
    </row>
    <row r="604" s="13" customFormat="1">
      <c r="A604" s="13"/>
      <c r="B604" s="234"/>
      <c r="C604" s="235"/>
      <c r="D604" s="236" t="s">
        <v>226</v>
      </c>
      <c r="E604" s="237" t="s">
        <v>19</v>
      </c>
      <c r="F604" s="238" t="s">
        <v>1897</v>
      </c>
      <c r="G604" s="235"/>
      <c r="H604" s="237" t="s">
        <v>19</v>
      </c>
      <c r="I604" s="239"/>
      <c r="J604" s="235"/>
      <c r="K604" s="235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226</v>
      </c>
      <c r="AU604" s="244" t="s">
        <v>81</v>
      </c>
      <c r="AV604" s="13" t="s">
        <v>79</v>
      </c>
      <c r="AW604" s="13" t="s">
        <v>33</v>
      </c>
      <c r="AX604" s="13" t="s">
        <v>72</v>
      </c>
      <c r="AY604" s="244" t="s">
        <v>215</v>
      </c>
    </row>
    <row r="605" s="13" customFormat="1">
      <c r="A605" s="13"/>
      <c r="B605" s="234"/>
      <c r="C605" s="235"/>
      <c r="D605" s="236" t="s">
        <v>226</v>
      </c>
      <c r="E605" s="237" t="s">
        <v>19</v>
      </c>
      <c r="F605" s="238" t="s">
        <v>1907</v>
      </c>
      <c r="G605" s="235"/>
      <c r="H605" s="237" t="s">
        <v>19</v>
      </c>
      <c r="I605" s="239"/>
      <c r="J605" s="235"/>
      <c r="K605" s="235"/>
      <c r="L605" s="240"/>
      <c r="M605" s="241"/>
      <c r="N605" s="242"/>
      <c r="O605" s="242"/>
      <c r="P605" s="242"/>
      <c r="Q605" s="242"/>
      <c r="R605" s="242"/>
      <c r="S605" s="242"/>
      <c r="T605" s="24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4" t="s">
        <v>226</v>
      </c>
      <c r="AU605" s="244" t="s">
        <v>81</v>
      </c>
      <c r="AV605" s="13" t="s">
        <v>79</v>
      </c>
      <c r="AW605" s="13" t="s">
        <v>33</v>
      </c>
      <c r="AX605" s="13" t="s">
        <v>72</v>
      </c>
      <c r="AY605" s="244" t="s">
        <v>215</v>
      </c>
    </row>
    <row r="606" s="14" customFormat="1">
      <c r="A606" s="14"/>
      <c r="B606" s="245"/>
      <c r="C606" s="246"/>
      <c r="D606" s="236" t="s">
        <v>226</v>
      </c>
      <c r="E606" s="247" t="s">
        <v>19</v>
      </c>
      <c r="F606" s="248" t="s">
        <v>79</v>
      </c>
      <c r="G606" s="246"/>
      <c r="H606" s="249">
        <v>1</v>
      </c>
      <c r="I606" s="250"/>
      <c r="J606" s="246"/>
      <c r="K606" s="246"/>
      <c r="L606" s="251"/>
      <c r="M606" s="252"/>
      <c r="N606" s="253"/>
      <c r="O606" s="253"/>
      <c r="P606" s="253"/>
      <c r="Q606" s="253"/>
      <c r="R606" s="253"/>
      <c r="S606" s="253"/>
      <c r="T606" s="25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5" t="s">
        <v>226</v>
      </c>
      <c r="AU606" s="255" t="s">
        <v>81</v>
      </c>
      <c r="AV606" s="14" t="s">
        <v>81</v>
      </c>
      <c r="AW606" s="14" t="s">
        <v>33</v>
      </c>
      <c r="AX606" s="14" t="s">
        <v>72</v>
      </c>
      <c r="AY606" s="255" t="s">
        <v>215</v>
      </c>
    </row>
    <row r="607" s="13" customFormat="1">
      <c r="A607" s="13"/>
      <c r="B607" s="234"/>
      <c r="C607" s="235"/>
      <c r="D607" s="236" t="s">
        <v>226</v>
      </c>
      <c r="E607" s="237" t="s">
        <v>19</v>
      </c>
      <c r="F607" s="238" t="s">
        <v>1906</v>
      </c>
      <c r="G607" s="235"/>
      <c r="H607" s="237" t="s">
        <v>19</v>
      </c>
      <c r="I607" s="239"/>
      <c r="J607" s="235"/>
      <c r="K607" s="235"/>
      <c r="L607" s="240"/>
      <c r="M607" s="241"/>
      <c r="N607" s="242"/>
      <c r="O607" s="242"/>
      <c r="P607" s="242"/>
      <c r="Q607" s="242"/>
      <c r="R607" s="242"/>
      <c r="S607" s="242"/>
      <c r="T607" s="24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4" t="s">
        <v>226</v>
      </c>
      <c r="AU607" s="244" t="s">
        <v>81</v>
      </c>
      <c r="AV607" s="13" t="s">
        <v>79</v>
      </c>
      <c r="AW607" s="13" t="s">
        <v>33</v>
      </c>
      <c r="AX607" s="13" t="s">
        <v>72</v>
      </c>
      <c r="AY607" s="244" t="s">
        <v>215</v>
      </c>
    </row>
    <row r="608" s="13" customFormat="1">
      <c r="A608" s="13"/>
      <c r="B608" s="234"/>
      <c r="C608" s="235"/>
      <c r="D608" s="236" t="s">
        <v>226</v>
      </c>
      <c r="E608" s="237" t="s">
        <v>19</v>
      </c>
      <c r="F608" s="238" t="s">
        <v>1897</v>
      </c>
      <c r="G608" s="235"/>
      <c r="H608" s="237" t="s">
        <v>19</v>
      </c>
      <c r="I608" s="239"/>
      <c r="J608" s="235"/>
      <c r="K608" s="235"/>
      <c r="L608" s="240"/>
      <c r="M608" s="241"/>
      <c r="N608" s="242"/>
      <c r="O608" s="242"/>
      <c r="P608" s="242"/>
      <c r="Q608" s="242"/>
      <c r="R608" s="242"/>
      <c r="S608" s="242"/>
      <c r="T608" s="24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4" t="s">
        <v>226</v>
      </c>
      <c r="AU608" s="244" t="s">
        <v>81</v>
      </c>
      <c r="AV608" s="13" t="s">
        <v>79</v>
      </c>
      <c r="AW608" s="13" t="s">
        <v>33</v>
      </c>
      <c r="AX608" s="13" t="s">
        <v>72</v>
      </c>
      <c r="AY608" s="244" t="s">
        <v>215</v>
      </c>
    </row>
    <row r="609" s="13" customFormat="1">
      <c r="A609" s="13"/>
      <c r="B609" s="234"/>
      <c r="C609" s="235"/>
      <c r="D609" s="236" t="s">
        <v>226</v>
      </c>
      <c r="E609" s="237" t="s">
        <v>19</v>
      </c>
      <c r="F609" s="238" t="s">
        <v>1909</v>
      </c>
      <c r="G609" s="235"/>
      <c r="H609" s="237" t="s">
        <v>19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226</v>
      </c>
      <c r="AU609" s="244" t="s">
        <v>81</v>
      </c>
      <c r="AV609" s="13" t="s">
        <v>79</v>
      </c>
      <c r="AW609" s="13" t="s">
        <v>33</v>
      </c>
      <c r="AX609" s="13" t="s">
        <v>72</v>
      </c>
      <c r="AY609" s="244" t="s">
        <v>215</v>
      </c>
    </row>
    <row r="610" s="14" customFormat="1">
      <c r="A610" s="14"/>
      <c r="B610" s="245"/>
      <c r="C610" s="246"/>
      <c r="D610" s="236" t="s">
        <v>226</v>
      </c>
      <c r="E610" s="247" t="s">
        <v>19</v>
      </c>
      <c r="F610" s="248" t="s">
        <v>79</v>
      </c>
      <c r="G610" s="246"/>
      <c r="H610" s="249">
        <v>1</v>
      </c>
      <c r="I610" s="250"/>
      <c r="J610" s="246"/>
      <c r="K610" s="246"/>
      <c r="L610" s="251"/>
      <c r="M610" s="252"/>
      <c r="N610" s="253"/>
      <c r="O610" s="253"/>
      <c r="P610" s="253"/>
      <c r="Q610" s="253"/>
      <c r="R610" s="253"/>
      <c r="S610" s="253"/>
      <c r="T610" s="25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5" t="s">
        <v>226</v>
      </c>
      <c r="AU610" s="255" t="s">
        <v>81</v>
      </c>
      <c r="AV610" s="14" t="s">
        <v>81</v>
      </c>
      <c r="AW610" s="14" t="s">
        <v>33</v>
      </c>
      <c r="AX610" s="14" t="s">
        <v>72</v>
      </c>
      <c r="AY610" s="255" t="s">
        <v>215</v>
      </c>
    </row>
    <row r="611" s="13" customFormat="1">
      <c r="A611" s="13"/>
      <c r="B611" s="234"/>
      <c r="C611" s="235"/>
      <c r="D611" s="236" t="s">
        <v>226</v>
      </c>
      <c r="E611" s="237" t="s">
        <v>19</v>
      </c>
      <c r="F611" s="238" t="s">
        <v>1906</v>
      </c>
      <c r="G611" s="235"/>
      <c r="H611" s="237" t="s">
        <v>19</v>
      </c>
      <c r="I611" s="239"/>
      <c r="J611" s="235"/>
      <c r="K611" s="235"/>
      <c r="L611" s="240"/>
      <c r="M611" s="241"/>
      <c r="N611" s="242"/>
      <c r="O611" s="242"/>
      <c r="P611" s="242"/>
      <c r="Q611" s="242"/>
      <c r="R611" s="242"/>
      <c r="S611" s="242"/>
      <c r="T611" s="24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4" t="s">
        <v>226</v>
      </c>
      <c r="AU611" s="244" t="s">
        <v>81</v>
      </c>
      <c r="AV611" s="13" t="s">
        <v>79</v>
      </c>
      <c r="AW611" s="13" t="s">
        <v>33</v>
      </c>
      <c r="AX611" s="13" t="s">
        <v>72</v>
      </c>
      <c r="AY611" s="244" t="s">
        <v>215</v>
      </c>
    </row>
    <row r="612" s="16" customFormat="1">
      <c r="A612" s="16"/>
      <c r="B612" s="267"/>
      <c r="C612" s="268"/>
      <c r="D612" s="236" t="s">
        <v>226</v>
      </c>
      <c r="E612" s="269" t="s">
        <v>19</v>
      </c>
      <c r="F612" s="270" t="s">
        <v>283</v>
      </c>
      <c r="G612" s="268"/>
      <c r="H612" s="271">
        <v>5</v>
      </c>
      <c r="I612" s="272"/>
      <c r="J612" s="268"/>
      <c r="K612" s="268"/>
      <c r="L612" s="273"/>
      <c r="M612" s="274"/>
      <c r="N612" s="275"/>
      <c r="O612" s="275"/>
      <c r="P612" s="275"/>
      <c r="Q612" s="275"/>
      <c r="R612" s="275"/>
      <c r="S612" s="275"/>
      <c r="T612" s="27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T612" s="277" t="s">
        <v>226</v>
      </c>
      <c r="AU612" s="277" t="s">
        <v>81</v>
      </c>
      <c r="AV612" s="16" t="s">
        <v>105</v>
      </c>
      <c r="AW612" s="16" t="s">
        <v>33</v>
      </c>
      <c r="AX612" s="16" t="s">
        <v>72</v>
      </c>
      <c r="AY612" s="277" t="s">
        <v>215</v>
      </c>
    </row>
    <row r="613" s="13" customFormat="1">
      <c r="A613" s="13"/>
      <c r="B613" s="234"/>
      <c r="C613" s="235"/>
      <c r="D613" s="236" t="s">
        <v>226</v>
      </c>
      <c r="E613" s="237" t="s">
        <v>19</v>
      </c>
      <c r="F613" s="238" t="s">
        <v>1861</v>
      </c>
      <c r="G613" s="235"/>
      <c r="H613" s="237" t="s">
        <v>19</v>
      </c>
      <c r="I613" s="239"/>
      <c r="J613" s="235"/>
      <c r="K613" s="235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226</v>
      </c>
      <c r="AU613" s="244" t="s">
        <v>81</v>
      </c>
      <c r="AV613" s="13" t="s">
        <v>79</v>
      </c>
      <c r="AW613" s="13" t="s">
        <v>33</v>
      </c>
      <c r="AX613" s="13" t="s">
        <v>72</v>
      </c>
      <c r="AY613" s="244" t="s">
        <v>215</v>
      </c>
    </row>
    <row r="614" s="13" customFormat="1">
      <c r="A614" s="13"/>
      <c r="B614" s="234"/>
      <c r="C614" s="235"/>
      <c r="D614" s="236" t="s">
        <v>226</v>
      </c>
      <c r="E614" s="237" t="s">
        <v>19</v>
      </c>
      <c r="F614" s="238" t="s">
        <v>1883</v>
      </c>
      <c r="G614" s="235"/>
      <c r="H614" s="237" t="s">
        <v>19</v>
      </c>
      <c r="I614" s="239"/>
      <c r="J614" s="235"/>
      <c r="K614" s="235"/>
      <c r="L614" s="240"/>
      <c r="M614" s="241"/>
      <c r="N614" s="242"/>
      <c r="O614" s="242"/>
      <c r="P614" s="242"/>
      <c r="Q614" s="242"/>
      <c r="R614" s="242"/>
      <c r="S614" s="242"/>
      <c r="T614" s="24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4" t="s">
        <v>226</v>
      </c>
      <c r="AU614" s="244" t="s">
        <v>81</v>
      </c>
      <c r="AV614" s="13" t="s">
        <v>79</v>
      </c>
      <c r="AW614" s="13" t="s">
        <v>33</v>
      </c>
      <c r="AX614" s="13" t="s">
        <v>72</v>
      </c>
      <c r="AY614" s="244" t="s">
        <v>215</v>
      </c>
    </row>
    <row r="615" s="13" customFormat="1">
      <c r="A615" s="13"/>
      <c r="B615" s="234"/>
      <c r="C615" s="235"/>
      <c r="D615" s="236" t="s">
        <v>226</v>
      </c>
      <c r="E615" s="237" t="s">
        <v>19</v>
      </c>
      <c r="F615" s="238" t="s">
        <v>1884</v>
      </c>
      <c r="G615" s="235"/>
      <c r="H615" s="237" t="s">
        <v>19</v>
      </c>
      <c r="I615" s="239"/>
      <c r="J615" s="235"/>
      <c r="K615" s="235"/>
      <c r="L615" s="240"/>
      <c r="M615" s="241"/>
      <c r="N615" s="242"/>
      <c r="O615" s="242"/>
      <c r="P615" s="242"/>
      <c r="Q615" s="242"/>
      <c r="R615" s="242"/>
      <c r="S615" s="242"/>
      <c r="T615" s="24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4" t="s">
        <v>226</v>
      </c>
      <c r="AU615" s="244" t="s">
        <v>81</v>
      </c>
      <c r="AV615" s="13" t="s">
        <v>79</v>
      </c>
      <c r="AW615" s="13" t="s">
        <v>33</v>
      </c>
      <c r="AX615" s="13" t="s">
        <v>72</v>
      </c>
      <c r="AY615" s="244" t="s">
        <v>215</v>
      </c>
    </row>
    <row r="616" s="13" customFormat="1">
      <c r="A616" s="13"/>
      <c r="B616" s="234"/>
      <c r="C616" s="235"/>
      <c r="D616" s="236" t="s">
        <v>226</v>
      </c>
      <c r="E616" s="237" t="s">
        <v>19</v>
      </c>
      <c r="F616" s="238" t="s">
        <v>1885</v>
      </c>
      <c r="G616" s="235"/>
      <c r="H616" s="237" t="s">
        <v>19</v>
      </c>
      <c r="I616" s="239"/>
      <c r="J616" s="235"/>
      <c r="K616" s="235"/>
      <c r="L616" s="240"/>
      <c r="M616" s="241"/>
      <c r="N616" s="242"/>
      <c r="O616" s="242"/>
      <c r="P616" s="242"/>
      <c r="Q616" s="242"/>
      <c r="R616" s="242"/>
      <c r="S616" s="242"/>
      <c r="T616" s="24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4" t="s">
        <v>226</v>
      </c>
      <c r="AU616" s="244" t="s">
        <v>81</v>
      </c>
      <c r="AV616" s="13" t="s">
        <v>79</v>
      </c>
      <c r="AW616" s="13" t="s">
        <v>33</v>
      </c>
      <c r="AX616" s="13" t="s">
        <v>72</v>
      </c>
      <c r="AY616" s="244" t="s">
        <v>215</v>
      </c>
    </row>
    <row r="617" s="14" customFormat="1">
      <c r="A617" s="14"/>
      <c r="B617" s="245"/>
      <c r="C617" s="246"/>
      <c r="D617" s="236" t="s">
        <v>226</v>
      </c>
      <c r="E617" s="247" t="s">
        <v>19</v>
      </c>
      <c r="F617" s="248" t="s">
        <v>79</v>
      </c>
      <c r="G617" s="246"/>
      <c r="H617" s="249">
        <v>1</v>
      </c>
      <c r="I617" s="250"/>
      <c r="J617" s="246"/>
      <c r="K617" s="246"/>
      <c r="L617" s="251"/>
      <c r="M617" s="252"/>
      <c r="N617" s="253"/>
      <c r="O617" s="253"/>
      <c r="P617" s="253"/>
      <c r="Q617" s="253"/>
      <c r="R617" s="253"/>
      <c r="S617" s="253"/>
      <c r="T617" s="25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5" t="s">
        <v>226</v>
      </c>
      <c r="AU617" s="255" t="s">
        <v>81</v>
      </c>
      <c r="AV617" s="14" t="s">
        <v>81</v>
      </c>
      <c r="AW617" s="14" t="s">
        <v>33</v>
      </c>
      <c r="AX617" s="14" t="s">
        <v>72</v>
      </c>
      <c r="AY617" s="255" t="s">
        <v>215</v>
      </c>
    </row>
    <row r="618" s="13" customFormat="1">
      <c r="A618" s="13"/>
      <c r="B618" s="234"/>
      <c r="C618" s="235"/>
      <c r="D618" s="236" t="s">
        <v>226</v>
      </c>
      <c r="E618" s="237" t="s">
        <v>19</v>
      </c>
      <c r="F618" s="238" t="s">
        <v>1888</v>
      </c>
      <c r="G618" s="235"/>
      <c r="H618" s="237" t="s">
        <v>19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4" t="s">
        <v>226</v>
      </c>
      <c r="AU618" s="244" t="s">
        <v>81</v>
      </c>
      <c r="AV618" s="13" t="s">
        <v>79</v>
      </c>
      <c r="AW618" s="13" t="s">
        <v>33</v>
      </c>
      <c r="AX618" s="13" t="s">
        <v>72</v>
      </c>
      <c r="AY618" s="244" t="s">
        <v>215</v>
      </c>
    </row>
    <row r="619" s="13" customFormat="1">
      <c r="A619" s="13"/>
      <c r="B619" s="234"/>
      <c r="C619" s="235"/>
      <c r="D619" s="236" t="s">
        <v>226</v>
      </c>
      <c r="E619" s="237" t="s">
        <v>19</v>
      </c>
      <c r="F619" s="238" t="s">
        <v>1885</v>
      </c>
      <c r="G619" s="235"/>
      <c r="H619" s="237" t="s">
        <v>19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226</v>
      </c>
      <c r="AU619" s="244" t="s">
        <v>81</v>
      </c>
      <c r="AV619" s="13" t="s">
        <v>79</v>
      </c>
      <c r="AW619" s="13" t="s">
        <v>33</v>
      </c>
      <c r="AX619" s="13" t="s">
        <v>72</v>
      </c>
      <c r="AY619" s="244" t="s">
        <v>215</v>
      </c>
    </row>
    <row r="620" s="14" customFormat="1">
      <c r="A620" s="14"/>
      <c r="B620" s="245"/>
      <c r="C620" s="246"/>
      <c r="D620" s="236" t="s">
        <v>226</v>
      </c>
      <c r="E620" s="247" t="s">
        <v>19</v>
      </c>
      <c r="F620" s="248" t="s">
        <v>79</v>
      </c>
      <c r="G620" s="246"/>
      <c r="H620" s="249">
        <v>1</v>
      </c>
      <c r="I620" s="250"/>
      <c r="J620" s="246"/>
      <c r="K620" s="246"/>
      <c r="L620" s="251"/>
      <c r="M620" s="252"/>
      <c r="N620" s="253"/>
      <c r="O620" s="253"/>
      <c r="P620" s="253"/>
      <c r="Q620" s="253"/>
      <c r="R620" s="253"/>
      <c r="S620" s="253"/>
      <c r="T620" s="25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5" t="s">
        <v>226</v>
      </c>
      <c r="AU620" s="255" t="s">
        <v>81</v>
      </c>
      <c r="AV620" s="14" t="s">
        <v>81</v>
      </c>
      <c r="AW620" s="14" t="s">
        <v>33</v>
      </c>
      <c r="AX620" s="14" t="s">
        <v>72</v>
      </c>
      <c r="AY620" s="255" t="s">
        <v>215</v>
      </c>
    </row>
    <row r="621" s="13" customFormat="1">
      <c r="A621" s="13"/>
      <c r="B621" s="234"/>
      <c r="C621" s="235"/>
      <c r="D621" s="236" t="s">
        <v>226</v>
      </c>
      <c r="E621" s="237" t="s">
        <v>19</v>
      </c>
      <c r="F621" s="238" t="s">
        <v>1891</v>
      </c>
      <c r="G621" s="235"/>
      <c r="H621" s="237" t="s">
        <v>19</v>
      </c>
      <c r="I621" s="239"/>
      <c r="J621" s="235"/>
      <c r="K621" s="235"/>
      <c r="L621" s="240"/>
      <c r="M621" s="241"/>
      <c r="N621" s="242"/>
      <c r="O621" s="242"/>
      <c r="P621" s="242"/>
      <c r="Q621" s="242"/>
      <c r="R621" s="242"/>
      <c r="S621" s="242"/>
      <c r="T621" s="24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4" t="s">
        <v>226</v>
      </c>
      <c r="AU621" s="244" t="s">
        <v>81</v>
      </c>
      <c r="AV621" s="13" t="s">
        <v>79</v>
      </c>
      <c r="AW621" s="13" t="s">
        <v>33</v>
      </c>
      <c r="AX621" s="13" t="s">
        <v>72</v>
      </c>
      <c r="AY621" s="244" t="s">
        <v>215</v>
      </c>
    </row>
    <row r="622" s="13" customFormat="1">
      <c r="A622" s="13"/>
      <c r="B622" s="234"/>
      <c r="C622" s="235"/>
      <c r="D622" s="236" t="s">
        <v>226</v>
      </c>
      <c r="E622" s="237" t="s">
        <v>19</v>
      </c>
      <c r="F622" s="238" t="s">
        <v>1885</v>
      </c>
      <c r="G622" s="235"/>
      <c r="H622" s="237" t="s">
        <v>19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226</v>
      </c>
      <c r="AU622" s="244" t="s">
        <v>81</v>
      </c>
      <c r="AV622" s="13" t="s">
        <v>79</v>
      </c>
      <c r="AW622" s="13" t="s">
        <v>33</v>
      </c>
      <c r="AX622" s="13" t="s">
        <v>72</v>
      </c>
      <c r="AY622" s="244" t="s">
        <v>215</v>
      </c>
    </row>
    <row r="623" s="14" customFormat="1">
      <c r="A623" s="14"/>
      <c r="B623" s="245"/>
      <c r="C623" s="246"/>
      <c r="D623" s="236" t="s">
        <v>226</v>
      </c>
      <c r="E623" s="247" t="s">
        <v>19</v>
      </c>
      <c r="F623" s="248" t="s">
        <v>79</v>
      </c>
      <c r="G623" s="246"/>
      <c r="H623" s="249">
        <v>1</v>
      </c>
      <c r="I623" s="250"/>
      <c r="J623" s="246"/>
      <c r="K623" s="246"/>
      <c r="L623" s="251"/>
      <c r="M623" s="252"/>
      <c r="N623" s="253"/>
      <c r="O623" s="253"/>
      <c r="P623" s="253"/>
      <c r="Q623" s="253"/>
      <c r="R623" s="253"/>
      <c r="S623" s="253"/>
      <c r="T623" s="25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55" t="s">
        <v>226</v>
      </c>
      <c r="AU623" s="255" t="s">
        <v>81</v>
      </c>
      <c r="AV623" s="14" t="s">
        <v>81</v>
      </c>
      <c r="AW623" s="14" t="s">
        <v>33</v>
      </c>
      <c r="AX623" s="14" t="s">
        <v>72</v>
      </c>
      <c r="AY623" s="255" t="s">
        <v>215</v>
      </c>
    </row>
    <row r="624" s="13" customFormat="1">
      <c r="A624" s="13"/>
      <c r="B624" s="234"/>
      <c r="C624" s="235"/>
      <c r="D624" s="236" t="s">
        <v>226</v>
      </c>
      <c r="E624" s="237" t="s">
        <v>19</v>
      </c>
      <c r="F624" s="238" t="s">
        <v>1892</v>
      </c>
      <c r="G624" s="235"/>
      <c r="H624" s="237" t="s">
        <v>19</v>
      </c>
      <c r="I624" s="239"/>
      <c r="J624" s="235"/>
      <c r="K624" s="235"/>
      <c r="L624" s="240"/>
      <c r="M624" s="241"/>
      <c r="N624" s="242"/>
      <c r="O624" s="242"/>
      <c r="P624" s="242"/>
      <c r="Q624" s="242"/>
      <c r="R624" s="242"/>
      <c r="S624" s="242"/>
      <c r="T624" s="24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4" t="s">
        <v>226</v>
      </c>
      <c r="AU624" s="244" t="s">
        <v>81</v>
      </c>
      <c r="AV624" s="13" t="s">
        <v>79</v>
      </c>
      <c r="AW624" s="13" t="s">
        <v>33</v>
      </c>
      <c r="AX624" s="13" t="s">
        <v>72</v>
      </c>
      <c r="AY624" s="244" t="s">
        <v>215</v>
      </c>
    </row>
    <row r="625" s="13" customFormat="1">
      <c r="A625" s="13"/>
      <c r="B625" s="234"/>
      <c r="C625" s="235"/>
      <c r="D625" s="236" t="s">
        <v>226</v>
      </c>
      <c r="E625" s="237" t="s">
        <v>19</v>
      </c>
      <c r="F625" s="238" t="s">
        <v>1885</v>
      </c>
      <c r="G625" s="235"/>
      <c r="H625" s="237" t="s">
        <v>19</v>
      </c>
      <c r="I625" s="239"/>
      <c r="J625" s="235"/>
      <c r="K625" s="235"/>
      <c r="L625" s="240"/>
      <c r="M625" s="241"/>
      <c r="N625" s="242"/>
      <c r="O625" s="242"/>
      <c r="P625" s="242"/>
      <c r="Q625" s="242"/>
      <c r="R625" s="242"/>
      <c r="S625" s="242"/>
      <c r="T625" s="24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4" t="s">
        <v>226</v>
      </c>
      <c r="AU625" s="244" t="s">
        <v>81</v>
      </c>
      <c r="AV625" s="13" t="s">
        <v>79</v>
      </c>
      <c r="AW625" s="13" t="s">
        <v>33</v>
      </c>
      <c r="AX625" s="13" t="s">
        <v>72</v>
      </c>
      <c r="AY625" s="244" t="s">
        <v>215</v>
      </c>
    </row>
    <row r="626" s="14" customFormat="1">
      <c r="A626" s="14"/>
      <c r="B626" s="245"/>
      <c r="C626" s="246"/>
      <c r="D626" s="236" t="s">
        <v>226</v>
      </c>
      <c r="E626" s="247" t="s">
        <v>19</v>
      </c>
      <c r="F626" s="248" t="s">
        <v>79</v>
      </c>
      <c r="G626" s="246"/>
      <c r="H626" s="249">
        <v>1</v>
      </c>
      <c r="I626" s="250"/>
      <c r="J626" s="246"/>
      <c r="K626" s="246"/>
      <c r="L626" s="251"/>
      <c r="M626" s="252"/>
      <c r="N626" s="253"/>
      <c r="O626" s="253"/>
      <c r="P626" s="253"/>
      <c r="Q626" s="253"/>
      <c r="R626" s="253"/>
      <c r="S626" s="253"/>
      <c r="T626" s="25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5" t="s">
        <v>226</v>
      </c>
      <c r="AU626" s="255" t="s">
        <v>81</v>
      </c>
      <c r="AV626" s="14" t="s">
        <v>81</v>
      </c>
      <c r="AW626" s="14" t="s">
        <v>33</v>
      </c>
      <c r="AX626" s="14" t="s">
        <v>72</v>
      </c>
      <c r="AY626" s="255" t="s">
        <v>215</v>
      </c>
    </row>
    <row r="627" s="13" customFormat="1">
      <c r="A627" s="13"/>
      <c r="B627" s="234"/>
      <c r="C627" s="235"/>
      <c r="D627" s="236" t="s">
        <v>226</v>
      </c>
      <c r="E627" s="237" t="s">
        <v>19</v>
      </c>
      <c r="F627" s="238" t="s">
        <v>1893</v>
      </c>
      <c r="G627" s="235"/>
      <c r="H627" s="237" t="s">
        <v>19</v>
      </c>
      <c r="I627" s="239"/>
      <c r="J627" s="235"/>
      <c r="K627" s="235"/>
      <c r="L627" s="240"/>
      <c r="M627" s="241"/>
      <c r="N627" s="242"/>
      <c r="O627" s="242"/>
      <c r="P627" s="242"/>
      <c r="Q627" s="242"/>
      <c r="R627" s="242"/>
      <c r="S627" s="242"/>
      <c r="T627" s="24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4" t="s">
        <v>226</v>
      </c>
      <c r="AU627" s="244" t="s">
        <v>81</v>
      </c>
      <c r="AV627" s="13" t="s">
        <v>79</v>
      </c>
      <c r="AW627" s="13" t="s">
        <v>33</v>
      </c>
      <c r="AX627" s="13" t="s">
        <v>72</v>
      </c>
      <c r="AY627" s="244" t="s">
        <v>215</v>
      </c>
    </row>
    <row r="628" s="13" customFormat="1">
      <c r="A628" s="13"/>
      <c r="B628" s="234"/>
      <c r="C628" s="235"/>
      <c r="D628" s="236" t="s">
        <v>226</v>
      </c>
      <c r="E628" s="237" t="s">
        <v>19</v>
      </c>
      <c r="F628" s="238" t="s">
        <v>1885</v>
      </c>
      <c r="G628" s="235"/>
      <c r="H628" s="237" t="s">
        <v>19</v>
      </c>
      <c r="I628" s="239"/>
      <c r="J628" s="235"/>
      <c r="K628" s="235"/>
      <c r="L628" s="240"/>
      <c r="M628" s="241"/>
      <c r="N628" s="242"/>
      <c r="O628" s="242"/>
      <c r="P628" s="242"/>
      <c r="Q628" s="242"/>
      <c r="R628" s="242"/>
      <c r="S628" s="242"/>
      <c r="T628" s="24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4" t="s">
        <v>226</v>
      </c>
      <c r="AU628" s="244" t="s">
        <v>81</v>
      </c>
      <c r="AV628" s="13" t="s">
        <v>79</v>
      </c>
      <c r="AW628" s="13" t="s">
        <v>33</v>
      </c>
      <c r="AX628" s="13" t="s">
        <v>72</v>
      </c>
      <c r="AY628" s="244" t="s">
        <v>215</v>
      </c>
    </row>
    <row r="629" s="14" customFormat="1">
      <c r="A629" s="14"/>
      <c r="B629" s="245"/>
      <c r="C629" s="246"/>
      <c r="D629" s="236" t="s">
        <v>226</v>
      </c>
      <c r="E629" s="247" t="s">
        <v>19</v>
      </c>
      <c r="F629" s="248" t="s">
        <v>79</v>
      </c>
      <c r="G629" s="246"/>
      <c r="H629" s="249">
        <v>1</v>
      </c>
      <c r="I629" s="250"/>
      <c r="J629" s="246"/>
      <c r="K629" s="246"/>
      <c r="L629" s="251"/>
      <c r="M629" s="252"/>
      <c r="N629" s="253"/>
      <c r="O629" s="253"/>
      <c r="P629" s="253"/>
      <c r="Q629" s="253"/>
      <c r="R629" s="253"/>
      <c r="S629" s="253"/>
      <c r="T629" s="25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5" t="s">
        <v>226</v>
      </c>
      <c r="AU629" s="255" t="s">
        <v>81</v>
      </c>
      <c r="AV629" s="14" t="s">
        <v>81</v>
      </c>
      <c r="AW629" s="14" t="s">
        <v>33</v>
      </c>
      <c r="AX629" s="14" t="s">
        <v>72</v>
      </c>
      <c r="AY629" s="255" t="s">
        <v>215</v>
      </c>
    </row>
    <row r="630" s="16" customFormat="1">
      <c r="A630" s="16"/>
      <c r="B630" s="267"/>
      <c r="C630" s="268"/>
      <c r="D630" s="236" t="s">
        <v>226</v>
      </c>
      <c r="E630" s="269" t="s">
        <v>19</v>
      </c>
      <c r="F630" s="270" t="s">
        <v>283</v>
      </c>
      <c r="G630" s="268"/>
      <c r="H630" s="271">
        <v>5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T630" s="277" t="s">
        <v>226</v>
      </c>
      <c r="AU630" s="277" t="s">
        <v>81</v>
      </c>
      <c r="AV630" s="16" t="s">
        <v>105</v>
      </c>
      <c r="AW630" s="16" t="s">
        <v>33</v>
      </c>
      <c r="AX630" s="16" t="s">
        <v>72</v>
      </c>
      <c r="AY630" s="277" t="s">
        <v>215</v>
      </c>
    </row>
    <row r="631" s="15" customFormat="1">
      <c r="A631" s="15"/>
      <c r="B631" s="256"/>
      <c r="C631" s="257"/>
      <c r="D631" s="236" t="s">
        <v>226</v>
      </c>
      <c r="E631" s="258" t="s">
        <v>19</v>
      </c>
      <c r="F631" s="259" t="s">
        <v>233</v>
      </c>
      <c r="G631" s="257"/>
      <c r="H631" s="260">
        <v>10</v>
      </c>
      <c r="I631" s="261"/>
      <c r="J631" s="257"/>
      <c r="K631" s="257"/>
      <c r="L631" s="262"/>
      <c r="M631" s="263"/>
      <c r="N631" s="264"/>
      <c r="O631" s="264"/>
      <c r="P631" s="264"/>
      <c r="Q631" s="264"/>
      <c r="R631" s="264"/>
      <c r="S631" s="264"/>
      <c r="T631" s="26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66" t="s">
        <v>226</v>
      </c>
      <c r="AU631" s="266" t="s">
        <v>81</v>
      </c>
      <c r="AV631" s="15" t="s">
        <v>223</v>
      </c>
      <c r="AW631" s="15" t="s">
        <v>33</v>
      </c>
      <c r="AX631" s="15" t="s">
        <v>79</v>
      </c>
      <c r="AY631" s="266" t="s">
        <v>215</v>
      </c>
    </row>
    <row r="632" s="2" customFormat="1" ht="49.05" customHeight="1">
      <c r="A632" s="41"/>
      <c r="B632" s="42"/>
      <c r="C632" s="216" t="s">
        <v>596</v>
      </c>
      <c r="D632" s="216" t="s">
        <v>218</v>
      </c>
      <c r="E632" s="217" t="s">
        <v>1984</v>
      </c>
      <c r="F632" s="218" t="s">
        <v>1985</v>
      </c>
      <c r="G632" s="219" t="s">
        <v>692</v>
      </c>
      <c r="H632" s="220">
        <v>1</v>
      </c>
      <c r="I632" s="221"/>
      <c r="J632" s="222">
        <f>ROUND(I632*H632,2)</f>
        <v>0</v>
      </c>
      <c r="K632" s="218" t="s">
        <v>222</v>
      </c>
      <c r="L632" s="47"/>
      <c r="M632" s="223" t="s">
        <v>19</v>
      </c>
      <c r="N632" s="224" t="s">
        <v>43</v>
      </c>
      <c r="O632" s="87"/>
      <c r="P632" s="225">
        <f>O632*H632</f>
        <v>0</v>
      </c>
      <c r="Q632" s="225">
        <v>0</v>
      </c>
      <c r="R632" s="225">
        <f>Q632*H632</f>
        <v>0</v>
      </c>
      <c r="S632" s="225">
        <v>0</v>
      </c>
      <c r="T632" s="226">
        <f>S632*H632</f>
        <v>0</v>
      </c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R632" s="227" t="s">
        <v>223</v>
      </c>
      <c r="AT632" s="227" t="s">
        <v>218</v>
      </c>
      <c r="AU632" s="227" t="s">
        <v>81</v>
      </c>
      <c r="AY632" s="20" t="s">
        <v>215</v>
      </c>
      <c r="BE632" s="228">
        <f>IF(N632="základní",J632,0)</f>
        <v>0</v>
      </c>
      <c r="BF632" s="228">
        <f>IF(N632="snížená",J632,0)</f>
        <v>0</v>
      </c>
      <c r="BG632" s="228">
        <f>IF(N632="zákl. přenesená",J632,0)</f>
        <v>0</v>
      </c>
      <c r="BH632" s="228">
        <f>IF(N632="sníž. přenesená",J632,0)</f>
        <v>0</v>
      </c>
      <c r="BI632" s="228">
        <f>IF(N632="nulová",J632,0)</f>
        <v>0</v>
      </c>
      <c r="BJ632" s="20" t="s">
        <v>79</v>
      </c>
      <c r="BK632" s="228">
        <f>ROUND(I632*H632,2)</f>
        <v>0</v>
      </c>
      <c r="BL632" s="20" t="s">
        <v>223</v>
      </c>
      <c r="BM632" s="227" t="s">
        <v>531</v>
      </c>
    </row>
    <row r="633" s="2" customFormat="1">
      <c r="A633" s="41"/>
      <c r="B633" s="42"/>
      <c r="C633" s="43"/>
      <c r="D633" s="229" t="s">
        <v>224</v>
      </c>
      <c r="E633" s="43"/>
      <c r="F633" s="230" t="s">
        <v>1986</v>
      </c>
      <c r="G633" s="43"/>
      <c r="H633" s="43"/>
      <c r="I633" s="231"/>
      <c r="J633" s="43"/>
      <c r="K633" s="43"/>
      <c r="L633" s="47"/>
      <c r="M633" s="232"/>
      <c r="N633" s="233"/>
      <c r="O633" s="87"/>
      <c r="P633" s="87"/>
      <c r="Q633" s="87"/>
      <c r="R633" s="87"/>
      <c r="S633" s="87"/>
      <c r="T633" s="88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T633" s="20" t="s">
        <v>224</v>
      </c>
      <c r="AU633" s="20" t="s">
        <v>81</v>
      </c>
    </row>
    <row r="634" s="13" customFormat="1">
      <c r="A634" s="13"/>
      <c r="B634" s="234"/>
      <c r="C634" s="235"/>
      <c r="D634" s="236" t="s">
        <v>226</v>
      </c>
      <c r="E634" s="237" t="s">
        <v>19</v>
      </c>
      <c r="F634" s="238" t="s">
        <v>1897</v>
      </c>
      <c r="G634" s="235"/>
      <c r="H634" s="237" t="s">
        <v>19</v>
      </c>
      <c r="I634" s="239"/>
      <c r="J634" s="235"/>
      <c r="K634" s="235"/>
      <c r="L634" s="240"/>
      <c r="M634" s="241"/>
      <c r="N634" s="242"/>
      <c r="O634" s="242"/>
      <c r="P634" s="242"/>
      <c r="Q634" s="242"/>
      <c r="R634" s="242"/>
      <c r="S634" s="242"/>
      <c r="T634" s="24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4" t="s">
        <v>226</v>
      </c>
      <c r="AU634" s="244" t="s">
        <v>81</v>
      </c>
      <c r="AV634" s="13" t="s">
        <v>79</v>
      </c>
      <c r="AW634" s="13" t="s">
        <v>33</v>
      </c>
      <c r="AX634" s="13" t="s">
        <v>72</v>
      </c>
      <c r="AY634" s="244" t="s">
        <v>215</v>
      </c>
    </row>
    <row r="635" s="13" customFormat="1">
      <c r="A635" s="13"/>
      <c r="B635" s="234"/>
      <c r="C635" s="235"/>
      <c r="D635" s="236" t="s">
        <v>226</v>
      </c>
      <c r="E635" s="237" t="s">
        <v>19</v>
      </c>
      <c r="F635" s="238" t="s">
        <v>1913</v>
      </c>
      <c r="G635" s="235"/>
      <c r="H635" s="237" t="s">
        <v>19</v>
      </c>
      <c r="I635" s="239"/>
      <c r="J635" s="235"/>
      <c r="K635" s="235"/>
      <c r="L635" s="240"/>
      <c r="M635" s="241"/>
      <c r="N635" s="242"/>
      <c r="O635" s="242"/>
      <c r="P635" s="242"/>
      <c r="Q635" s="242"/>
      <c r="R635" s="242"/>
      <c r="S635" s="242"/>
      <c r="T635" s="24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44" t="s">
        <v>226</v>
      </c>
      <c r="AU635" s="244" t="s">
        <v>81</v>
      </c>
      <c r="AV635" s="13" t="s">
        <v>79</v>
      </c>
      <c r="AW635" s="13" t="s">
        <v>33</v>
      </c>
      <c r="AX635" s="13" t="s">
        <v>72</v>
      </c>
      <c r="AY635" s="244" t="s">
        <v>215</v>
      </c>
    </row>
    <row r="636" s="14" customFormat="1">
      <c r="A636" s="14"/>
      <c r="B636" s="245"/>
      <c r="C636" s="246"/>
      <c r="D636" s="236" t="s">
        <v>226</v>
      </c>
      <c r="E636" s="247" t="s">
        <v>19</v>
      </c>
      <c r="F636" s="248" t="s">
        <v>79</v>
      </c>
      <c r="G636" s="246"/>
      <c r="H636" s="249">
        <v>1</v>
      </c>
      <c r="I636" s="250"/>
      <c r="J636" s="246"/>
      <c r="K636" s="246"/>
      <c r="L636" s="251"/>
      <c r="M636" s="252"/>
      <c r="N636" s="253"/>
      <c r="O636" s="253"/>
      <c r="P636" s="253"/>
      <c r="Q636" s="253"/>
      <c r="R636" s="253"/>
      <c r="S636" s="253"/>
      <c r="T636" s="25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5" t="s">
        <v>226</v>
      </c>
      <c r="AU636" s="255" t="s">
        <v>81</v>
      </c>
      <c r="AV636" s="14" t="s">
        <v>81</v>
      </c>
      <c r="AW636" s="14" t="s">
        <v>33</v>
      </c>
      <c r="AX636" s="14" t="s">
        <v>72</v>
      </c>
      <c r="AY636" s="255" t="s">
        <v>215</v>
      </c>
    </row>
    <row r="637" s="13" customFormat="1">
      <c r="A637" s="13"/>
      <c r="B637" s="234"/>
      <c r="C637" s="235"/>
      <c r="D637" s="236" t="s">
        <v>226</v>
      </c>
      <c r="E637" s="237" t="s">
        <v>19</v>
      </c>
      <c r="F637" s="238" t="s">
        <v>1915</v>
      </c>
      <c r="G637" s="235"/>
      <c r="H637" s="237" t="s">
        <v>19</v>
      </c>
      <c r="I637" s="239"/>
      <c r="J637" s="235"/>
      <c r="K637" s="235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226</v>
      </c>
      <c r="AU637" s="244" t="s">
        <v>81</v>
      </c>
      <c r="AV637" s="13" t="s">
        <v>79</v>
      </c>
      <c r="AW637" s="13" t="s">
        <v>33</v>
      </c>
      <c r="AX637" s="13" t="s">
        <v>72</v>
      </c>
      <c r="AY637" s="244" t="s">
        <v>215</v>
      </c>
    </row>
    <row r="638" s="15" customFormat="1">
      <c r="A638" s="15"/>
      <c r="B638" s="256"/>
      <c r="C638" s="257"/>
      <c r="D638" s="236" t="s">
        <v>226</v>
      </c>
      <c r="E638" s="258" t="s">
        <v>19</v>
      </c>
      <c r="F638" s="259" t="s">
        <v>233</v>
      </c>
      <c r="G638" s="257"/>
      <c r="H638" s="260">
        <v>1</v>
      </c>
      <c r="I638" s="261"/>
      <c r="J638" s="257"/>
      <c r="K638" s="257"/>
      <c r="L638" s="262"/>
      <c r="M638" s="263"/>
      <c r="N638" s="264"/>
      <c r="O638" s="264"/>
      <c r="P638" s="264"/>
      <c r="Q638" s="264"/>
      <c r="R638" s="264"/>
      <c r="S638" s="264"/>
      <c r="T638" s="26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T638" s="266" t="s">
        <v>226</v>
      </c>
      <c r="AU638" s="266" t="s">
        <v>81</v>
      </c>
      <c r="AV638" s="15" t="s">
        <v>223</v>
      </c>
      <c r="AW638" s="15" t="s">
        <v>33</v>
      </c>
      <c r="AX638" s="15" t="s">
        <v>79</v>
      </c>
      <c r="AY638" s="266" t="s">
        <v>215</v>
      </c>
    </row>
    <row r="639" s="12" customFormat="1" ht="22.8" customHeight="1">
      <c r="A639" s="12"/>
      <c r="B639" s="200"/>
      <c r="C639" s="201"/>
      <c r="D639" s="202" t="s">
        <v>71</v>
      </c>
      <c r="E639" s="214" t="s">
        <v>360</v>
      </c>
      <c r="F639" s="214" t="s">
        <v>1987</v>
      </c>
      <c r="G639" s="201"/>
      <c r="H639" s="201"/>
      <c r="I639" s="204"/>
      <c r="J639" s="215">
        <f>BK639</f>
        <v>0</v>
      </c>
      <c r="K639" s="201"/>
      <c r="L639" s="206"/>
      <c r="M639" s="207"/>
      <c r="N639" s="208"/>
      <c r="O639" s="208"/>
      <c r="P639" s="209">
        <f>SUM(P640:P647)</f>
        <v>0</v>
      </c>
      <c r="Q639" s="208"/>
      <c r="R639" s="209">
        <f>SUM(R640:R647)</f>
        <v>0</v>
      </c>
      <c r="S639" s="208"/>
      <c r="T639" s="210">
        <f>SUM(T640:T647)</f>
        <v>0</v>
      </c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R639" s="211" t="s">
        <v>79</v>
      </c>
      <c r="AT639" s="212" t="s">
        <v>71</v>
      </c>
      <c r="AU639" s="212" t="s">
        <v>79</v>
      </c>
      <c r="AY639" s="211" t="s">
        <v>215</v>
      </c>
      <c r="BK639" s="213">
        <f>SUM(BK640:BK647)</f>
        <v>0</v>
      </c>
    </row>
    <row r="640" s="2" customFormat="1" ht="24.15" customHeight="1">
      <c r="A640" s="41"/>
      <c r="B640" s="42"/>
      <c r="C640" s="216" t="s">
        <v>442</v>
      </c>
      <c r="D640" s="216" t="s">
        <v>218</v>
      </c>
      <c r="E640" s="217" t="s">
        <v>1988</v>
      </c>
      <c r="F640" s="218" t="s">
        <v>1989</v>
      </c>
      <c r="G640" s="219" t="s">
        <v>221</v>
      </c>
      <c r="H640" s="220">
        <v>11</v>
      </c>
      <c r="I640" s="221"/>
      <c r="J640" s="222">
        <f>ROUND(I640*H640,2)</f>
        <v>0</v>
      </c>
      <c r="K640" s="218" t="s">
        <v>222</v>
      </c>
      <c r="L640" s="47"/>
      <c r="M640" s="223" t="s">
        <v>19</v>
      </c>
      <c r="N640" s="224" t="s">
        <v>43</v>
      </c>
      <c r="O640" s="87"/>
      <c r="P640" s="225">
        <f>O640*H640</f>
        <v>0</v>
      </c>
      <c r="Q640" s="225">
        <v>0</v>
      </c>
      <c r="R640" s="225">
        <f>Q640*H640</f>
        <v>0</v>
      </c>
      <c r="S640" s="225">
        <v>0</v>
      </c>
      <c r="T640" s="226">
        <f>S640*H640</f>
        <v>0</v>
      </c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R640" s="227" t="s">
        <v>223</v>
      </c>
      <c r="AT640" s="227" t="s">
        <v>218</v>
      </c>
      <c r="AU640" s="227" t="s">
        <v>81</v>
      </c>
      <c r="AY640" s="20" t="s">
        <v>215</v>
      </c>
      <c r="BE640" s="228">
        <f>IF(N640="základní",J640,0)</f>
        <v>0</v>
      </c>
      <c r="BF640" s="228">
        <f>IF(N640="snížená",J640,0)</f>
        <v>0</v>
      </c>
      <c r="BG640" s="228">
        <f>IF(N640="zákl. přenesená",J640,0)</f>
        <v>0</v>
      </c>
      <c r="BH640" s="228">
        <f>IF(N640="sníž. přenesená",J640,0)</f>
        <v>0</v>
      </c>
      <c r="BI640" s="228">
        <f>IF(N640="nulová",J640,0)</f>
        <v>0</v>
      </c>
      <c r="BJ640" s="20" t="s">
        <v>79</v>
      </c>
      <c r="BK640" s="228">
        <f>ROUND(I640*H640,2)</f>
        <v>0</v>
      </c>
      <c r="BL640" s="20" t="s">
        <v>223</v>
      </c>
      <c r="BM640" s="227" t="s">
        <v>443</v>
      </c>
    </row>
    <row r="641" s="2" customFormat="1">
      <c r="A641" s="41"/>
      <c r="B641" s="42"/>
      <c r="C641" s="43"/>
      <c r="D641" s="229" t="s">
        <v>224</v>
      </c>
      <c r="E641" s="43"/>
      <c r="F641" s="230" t="s">
        <v>1990</v>
      </c>
      <c r="G641" s="43"/>
      <c r="H641" s="43"/>
      <c r="I641" s="231"/>
      <c r="J641" s="43"/>
      <c r="K641" s="43"/>
      <c r="L641" s="47"/>
      <c r="M641" s="232"/>
      <c r="N641" s="233"/>
      <c r="O641" s="87"/>
      <c r="P641" s="87"/>
      <c r="Q641" s="87"/>
      <c r="R641" s="87"/>
      <c r="S641" s="87"/>
      <c r="T641" s="88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T641" s="20" t="s">
        <v>224</v>
      </c>
      <c r="AU641" s="20" t="s">
        <v>81</v>
      </c>
    </row>
    <row r="642" s="13" customFormat="1">
      <c r="A642" s="13"/>
      <c r="B642" s="234"/>
      <c r="C642" s="235"/>
      <c r="D642" s="236" t="s">
        <v>226</v>
      </c>
      <c r="E642" s="237" t="s">
        <v>19</v>
      </c>
      <c r="F642" s="238" t="s">
        <v>1974</v>
      </c>
      <c r="G642" s="235"/>
      <c r="H642" s="237" t="s">
        <v>19</v>
      </c>
      <c r="I642" s="239"/>
      <c r="J642" s="235"/>
      <c r="K642" s="235"/>
      <c r="L642" s="240"/>
      <c r="M642" s="241"/>
      <c r="N642" s="242"/>
      <c r="O642" s="242"/>
      <c r="P642" s="242"/>
      <c r="Q642" s="242"/>
      <c r="R642" s="242"/>
      <c r="S642" s="242"/>
      <c r="T642" s="24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4" t="s">
        <v>226</v>
      </c>
      <c r="AU642" s="244" t="s">
        <v>81</v>
      </c>
      <c r="AV642" s="13" t="s">
        <v>79</v>
      </c>
      <c r="AW642" s="13" t="s">
        <v>33</v>
      </c>
      <c r="AX642" s="13" t="s">
        <v>72</v>
      </c>
      <c r="AY642" s="244" t="s">
        <v>215</v>
      </c>
    </row>
    <row r="643" s="13" customFormat="1">
      <c r="A643" s="13"/>
      <c r="B643" s="234"/>
      <c r="C643" s="235"/>
      <c r="D643" s="236" t="s">
        <v>226</v>
      </c>
      <c r="E643" s="237" t="s">
        <v>19</v>
      </c>
      <c r="F643" s="238" t="s">
        <v>1974</v>
      </c>
      <c r="G643" s="235"/>
      <c r="H643" s="237" t="s">
        <v>19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226</v>
      </c>
      <c r="AU643" s="244" t="s">
        <v>81</v>
      </c>
      <c r="AV643" s="13" t="s">
        <v>79</v>
      </c>
      <c r="AW643" s="13" t="s">
        <v>33</v>
      </c>
      <c r="AX643" s="13" t="s">
        <v>72</v>
      </c>
      <c r="AY643" s="244" t="s">
        <v>215</v>
      </c>
    </row>
    <row r="644" s="13" customFormat="1">
      <c r="A644" s="13"/>
      <c r="B644" s="234"/>
      <c r="C644" s="235"/>
      <c r="D644" s="236" t="s">
        <v>226</v>
      </c>
      <c r="E644" s="237" t="s">
        <v>19</v>
      </c>
      <c r="F644" s="238" t="s">
        <v>1975</v>
      </c>
      <c r="G644" s="235"/>
      <c r="H644" s="237" t="s">
        <v>19</v>
      </c>
      <c r="I644" s="239"/>
      <c r="J644" s="235"/>
      <c r="K644" s="235"/>
      <c r="L644" s="240"/>
      <c r="M644" s="241"/>
      <c r="N644" s="242"/>
      <c r="O644" s="242"/>
      <c r="P644" s="242"/>
      <c r="Q644" s="242"/>
      <c r="R644" s="242"/>
      <c r="S644" s="242"/>
      <c r="T644" s="24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4" t="s">
        <v>226</v>
      </c>
      <c r="AU644" s="244" t="s">
        <v>81</v>
      </c>
      <c r="AV644" s="13" t="s">
        <v>79</v>
      </c>
      <c r="AW644" s="13" t="s">
        <v>33</v>
      </c>
      <c r="AX644" s="13" t="s">
        <v>72</v>
      </c>
      <c r="AY644" s="244" t="s">
        <v>215</v>
      </c>
    </row>
    <row r="645" s="14" customFormat="1">
      <c r="A645" s="14"/>
      <c r="B645" s="245"/>
      <c r="C645" s="246"/>
      <c r="D645" s="236" t="s">
        <v>226</v>
      </c>
      <c r="E645" s="247" t="s">
        <v>19</v>
      </c>
      <c r="F645" s="248" t="s">
        <v>216</v>
      </c>
      <c r="G645" s="246"/>
      <c r="H645" s="249">
        <v>11</v>
      </c>
      <c r="I645" s="250"/>
      <c r="J645" s="246"/>
      <c r="K645" s="246"/>
      <c r="L645" s="251"/>
      <c r="M645" s="252"/>
      <c r="N645" s="253"/>
      <c r="O645" s="253"/>
      <c r="P645" s="253"/>
      <c r="Q645" s="253"/>
      <c r="R645" s="253"/>
      <c r="S645" s="253"/>
      <c r="T645" s="25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5" t="s">
        <v>226</v>
      </c>
      <c r="AU645" s="255" t="s">
        <v>81</v>
      </c>
      <c r="AV645" s="14" t="s">
        <v>81</v>
      </c>
      <c r="AW645" s="14" t="s">
        <v>33</v>
      </c>
      <c r="AX645" s="14" t="s">
        <v>72</v>
      </c>
      <c r="AY645" s="255" t="s">
        <v>215</v>
      </c>
    </row>
    <row r="646" s="13" customFormat="1">
      <c r="A646" s="13"/>
      <c r="B646" s="234"/>
      <c r="C646" s="235"/>
      <c r="D646" s="236" t="s">
        <v>226</v>
      </c>
      <c r="E646" s="237" t="s">
        <v>19</v>
      </c>
      <c r="F646" s="238" t="s">
        <v>1976</v>
      </c>
      <c r="G646" s="235"/>
      <c r="H646" s="237" t="s">
        <v>19</v>
      </c>
      <c r="I646" s="239"/>
      <c r="J646" s="235"/>
      <c r="K646" s="235"/>
      <c r="L646" s="240"/>
      <c r="M646" s="241"/>
      <c r="N646" s="242"/>
      <c r="O646" s="242"/>
      <c r="P646" s="242"/>
      <c r="Q646" s="242"/>
      <c r="R646" s="242"/>
      <c r="S646" s="242"/>
      <c r="T646" s="24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4" t="s">
        <v>226</v>
      </c>
      <c r="AU646" s="244" t="s">
        <v>81</v>
      </c>
      <c r="AV646" s="13" t="s">
        <v>79</v>
      </c>
      <c r="AW646" s="13" t="s">
        <v>33</v>
      </c>
      <c r="AX646" s="13" t="s">
        <v>72</v>
      </c>
      <c r="AY646" s="244" t="s">
        <v>215</v>
      </c>
    </row>
    <row r="647" s="15" customFormat="1">
      <c r="A647" s="15"/>
      <c r="B647" s="256"/>
      <c r="C647" s="257"/>
      <c r="D647" s="236" t="s">
        <v>226</v>
      </c>
      <c r="E647" s="258" t="s">
        <v>19</v>
      </c>
      <c r="F647" s="259" t="s">
        <v>233</v>
      </c>
      <c r="G647" s="257"/>
      <c r="H647" s="260">
        <v>11</v>
      </c>
      <c r="I647" s="261"/>
      <c r="J647" s="257"/>
      <c r="K647" s="257"/>
      <c r="L647" s="262"/>
      <c r="M647" s="278"/>
      <c r="N647" s="279"/>
      <c r="O647" s="279"/>
      <c r="P647" s="279"/>
      <c r="Q647" s="279"/>
      <c r="R647" s="279"/>
      <c r="S647" s="279"/>
      <c r="T647" s="280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T647" s="266" t="s">
        <v>226</v>
      </c>
      <c r="AU647" s="266" t="s">
        <v>81</v>
      </c>
      <c r="AV647" s="15" t="s">
        <v>223</v>
      </c>
      <c r="AW647" s="15" t="s">
        <v>33</v>
      </c>
      <c r="AX647" s="15" t="s">
        <v>79</v>
      </c>
      <c r="AY647" s="266" t="s">
        <v>215</v>
      </c>
    </row>
    <row r="648" s="2" customFormat="1" ht="6.96" customHeight="1">
      <c r="A648" s="41"/>
      <c r="B648" s="62"/>
      <c r="C648" s="63"/>
      <c r="D648" s="63"/>
      <c r="E648" s="63"/>
      <c r="F648" s="63"/>
      <c r="G648" s="63"/>
      <c r="H648" s="63"/>
      <c r="I648" s="63"/>
      <c r="J648" s="63"/>
      <c r="K648" s="63"/>
      <c r="L648" s="47"/>
      <c r="M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</row>
  </sheetData>
  <sheetProtection sheet="1" autoFilter="0" formatColumns="0" formatRows="0" objects="1" scenarios="1" spinCount="100000" saltValue="N/6xrFAF59OzA/K8spWsRImXEiw4OnyvpEHsUvN1HRWJjO0E8t14/s/OMOX1ZzQKljEGFp97sE9zXRSmg8QObA==" hashValue="haAYTFLByKhjoQOPPpVHsQTVWdaL2qPYNbt5ErmgqYvbURfk07rtpxKBzo+UFQEPv5HvjTnn4PKBKbo0ykP8Mg==" algorithmName="SHA-512" password="CC35"/>
  <autoFilter ref="C89:K64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3_02/111212211"/>
    <hyperlink ref="F123" r:id="rId2" display="https://podminky.urs.cz/item/CS_URS_2023_02/111212351"/>
    <hyperlink ref="F153" r:id="rId3" display="https://podminky.urs.cz/item/CS_URS_2023_02/112151312"/>
    <hyperlink ref="F181" r:id="rId4" display="https://podminky.urs.cz/item/CS_URS_2023_02/112151313"/>
    <hyperlink ref="F189" r:id="rId5" display="https://podminky.urs.cz/item/CS_URS_2023_02/112201112"/>
    <hyperlink ref="F217" r:id="rId6" display="https://podminky.urs.cz/item/CS_URS_2023_02/112201113"/>
    <hyperlink ref="F226" r:id="rId7" display="https://podminky.urs.cz/item/CS_URS_2023_02/162201405"/>
    <hyperlink ref="F256" r:id="rId8" display="https://podminky.urs.cz/item/CS_URS_2023_02/162201402"/>
    <hyperlink ref="F265" r:id="rId9" display="https://podminky.urs.cz/item/CS_URS_2023_02/162201415"/>
    <hyperlink ref="F293" r:id="rId10" display="https://podminky.urs.cz/item/CS_URS_2023_02/162201416"/>
    <hyperlink ref="F301" r:id="rId11" display="https://podminky.urs.cz/item/CS_URS_2023_02/162201421"/>
    <hyperlink ref="F329" r:id="rId12" display="https://podminky.urs.cz/item/CS_URS_2023_02/162201422"/>
    <hyperlink ref="F337" r:id="rId13" display="https://podminky.urs.cz/item/CS_URS_2023_02/162301941"/>
    <hyperlink ref="F369" r:id="rId14" display="https://podminky.urs.cz/item/CS_URS_2023_02/162301942"/>
    <hyperlink ref="F380" r:id="rId15" display="https://podminky.urs.cz/item/CS_URS_2023_02/162301961"/>
    <hyperlink ref="F410" r:id="rId16" display="https://podminky.urs.cz/item/CS_URS_2023_02/162301962"/>
    <hyperlink ref="F420" r:id="rId17" display="https://podminky.urs.cz/item/CS_URS_2023_02/162301971"/>
    <hyperlink ref="F450" r:id="rId18" display="https://podminky.urs.cz/item/CS_URS_2023_02/162301972"/>
    <hyperlink ref="F460" r:id="rId19" display="https://podminky.urs.cz/item/CS_URS_2023_02/162301501"/>
    <hyperlink ref="F524" r:id="rId20" display="https://podminky.urs.cz/item/CS_URS_2023_02/162301981"/>
    <hyperlink ref="F591" r:id="rId21" display="https://podminky.urs.cz/item/CS_URS_2023_02/174211201"/>
    <hyperlink ref="F633" r:id="rId22" display="https://podminky.urs.cz/item/CS_URS_2023_02/174211202"/>
    <hyperlink ref="F641" r:id="rId23" display="https://podminky.urs.cz/item/CS_URS_2023_02/18480311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4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1991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ROUND((SUM(BE88:BE211)),  2)</f>
        <v>0</v>
      </c>
      <c r="G35" s="41"/>
      <c r="H35" s="41"/>
      <c r="I35" s="161">
        <v>0.20999999999999999</v>
      </c>
      <c r="J35" s="160">
        <f>ROUND(((SUM(BE88:BE211))*I35),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ROUND((SUM(BF88:BF211)),  2)</f>
        <v>0</v>
      </c>
      <c r="G36" s="41"/>
      <c r="H36" s="41"/>
      <c r="I36" s="161">
        <v>0.12</v>
      </c>
      <c r="J36" s="160">
        <f>ROUND(((SUM(BF88:BF211))*I36),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ROUND((SUM(BG88:BG211)),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ROUND((SUM(BH88:BH211)),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ROUND((SUM(BI88:BI211)),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2023-065-04-02 - SO-04 - Krajinářské úpravy- ochrana stromů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J89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1992</v>
      </c>
      <c r="E65" s="186"/>
      <c r="F65" s="186"/>
      <c r="G65" s="186"/>
      <c r="H65" s="186"/>
      <c r="I65" s="186"/>
      <c r="J65" s="187">
        <f>J90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548</v>
      </c>
      <c r="E66" s="186"/>
      <c r="F66" s="186"/>
      <c r="G66" s="186"/>
      <c r="H66" s="186"/>
      <c r="I66" s="186"/>
      <c r="J66" s="187">
        <f>J193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200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Vědomice - Úprava ulice Na Zavadilce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186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3" t="s">
        <v>1852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188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2023-065-04-02 - SO-04 - Krajinářské úpravy- ochrana stromů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16. 4. 2024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201</v>
      </c>
      <c r="D87" s="192" t="s">
        <v>57</v>
      </c>
      <c r="E87" s="192" t="s">
        <v>53</v>
      </c>
      <c r="F87" s="192" t="s">
        <v>54</v>
      </c>
      <c r="G87" s="192" t="s">
        <v>202</v>
      </c>
      <c r="H87" s="192" t="s">
        <v>203</v>
      </c>
      <c r="I87" s="192" t="s">
        <v>204</v>
      </c>
      <c r="J87" s="192" t="s">
        <v>192</v>
      </c>
      <c r="K87" s="193" t="s">
        <v>205</v>
      </c>
      <c r="L87" s="194"/>
      <c r="M87" s="95" t="s">
        <v>19</v>
      </c>
      <c r="N87" s="96" t="s">
        <v>42</v>
      </c>
      <c r="O87" s="96" t="s">
        <v>206</v>
      </c>
      <c r="P87" s="96" t="s">
        <v>207</v>
      </c>
      <c r="Q87" s="96" t="s">
        <v>208</v>
      </c>
      <c r="R87" s="96" t="s">
        <v>209</v>
      </c>
      <c r="S87" s="96" t="s">
        <v>210</v>
      </c>
      <c r="T87" s="97" t="s">
        <v>211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212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</f>
        <v>0</v>
      </c>
      <c r="Q88" s="99"/>
      <c r="R88" s="197">
        <f>R89</f>
        <v>0.25195860000000003</v>
      </c>
      <c r="S88" s="99"/>
      <c r="T88" s="198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193</v>
      </c>
      <c r="BK88" s="199">
        <f>BK89</f>
        <v>0</v>
      </c>
    </row>
    <row r="89" s="12" customFormat="1" ht="25.92" customHeight="1">
      <c r="A89" s="12"/>
      <c r="B89" s="200"/>
      <c r="C89" s="201"/>
      <c r="D89" s="202" t="s">
        <v>71</v>
      </c>
      <c r="E89" s="203" t="s">
        <v>213</v>
      </c>
      <c r="F89" s="203" t="s">
        <v>214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P90+P193</f>
        <v>0</v>
      </c>
      <c r="Q89" s="208"/>
      <c r="R89" s="209">
        <f>R90+R193</f>
        <v>0.25195860000000003</v>
      </c>
      <c r="S89" s="208"/>
      <c r="T89" s="210">
        <f>T90+T193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71</v>
      </c>
      <c r="AU89" s="212" t="s">
        <v>72</v>
      </c>
      <c r="AY89" s="211" t="s">
        <v>215</v>
      </c>
      <c r="BK89" s="213">
        <f>BK90+BK193</f>
        <v>0</v>
      </c>
    </row>
    <row r="90" s="12" customFormat="1" ht="22.8" customHeight="1">
      <c r="A90" s="12"/>
      <c r="B90" s="200"/>
      <c r="C90" s="201"/>
      <c r="D90" s="202" t="s">
        <v>71</v>
      </c>
      <c r="E90" s="214" t="s">
        <v>360</v>
      </c>
      <c r="F90" s="214" t="s">
        <v>1993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SUM(P91:P192)</f>
        <v>0</v>
      </c>
      <c r="Q90" s="208"/>
      <c r="R90" s="209">
        <f>SUM(R91:R192)</f>
        <v>0.25195860000000003</v>
      </c>
      <c r="S90" s="208"/>
      <c r="T90" s="210">
        <f>SUM(T91:T192)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79</v>
      </c>
      <c r="AY90" s="211" t="s">
        <v>215</v>
      </c>
      <c r="BK90" s="213">
        <f>SUM(BK91:BK192)</f>
        <v>0</v>
      </c>
    </row>
    <row r="91" s="2" customFormat="1" ht="44.25" customHeight="1">
      <c r="A91" s="41"/>
      <c r="B91" s="42"/>
      <c r="C91" s="216" t="s">
        <v>79</v>
      </c>
      <c r="D91" s="216" t="s">
        <v>218</v>
      </c>
      <c r="E91" s="217" t="s">
        <v>1994</v>
      </c>
      <c r="F91" s="218" t="s">
        <v>1995</v>
      </c>
      <c r="G91" s="219" t="s">
        <v>259</v>
      </c>
      <c r="H91" s="220">
        <v>9.4199999999999999</v>
      </c>
      <c r="I91" s="221"/>
      <c r="J91" s="222">
        <f>ROUND(I91*H91,2)</f>
        <v>0</v>
      </c>
      <c r="K91" s="218" t="s">
        <v>222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81</v>
      </c>
    </row>
    <row r="92" s="2" customFormat="1">
      <c r="A92" s="41"/>
      <c r="B92" s="42"/>
      <c r="C92" s="43"/>
      <c r="D92" s="229" t="s">
        <v>224</v>
      </c>
      <c r="E92" s="43"/>
      <c r="F92" s="230" t="s">
        <v>1996</v>
      </c>
      <c r="G92" s="43"/>
      <c r="H92" s="43"/>
      <c r="I92" s="231"/>
      <c r="J92" s="43"/>
      <c r="K92" s="43"/>
      <c r="L92" s="47"/>
      <c r="M92" s="232"/>
      <c r="N92" s="233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224</v>
      </c>
      <c r="AU92" s="20" t="s">
        <v>81</v>
      </c>
    </row>
    <row r="93" s="13" customFormat="1">
      <c r="A93" s="13"/>
      <c r="B93" s="234"/>
      <c r="C93" s="235"/>
      <c r="D93" s="236" t="s">
        <v>226</v>
      </c>
      <c r="E93" s="237" t="s">
        <v>19</v>
      </c>
      <c r="F93" s="238" t="s">
        <v>1997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226</v>
      </c>
      <c r="AU93" s="244" t="s">
        <v>81</v>
      </c>
      <c r="AV93" s="13" t="s">
        <v>79</v>
      </c>
      <c r="AW93" s="13" t="s">
        <v>33</v>
      </c>
      <c r="AX93" s="13" t="s">
        <v>72</v>
      </c>
      <c r="AY93" s="244" t="s">
        <v>215</v>
      </c>
    </row>
    <row r="94" s="13" customFormat="1">
      <c r="A94" s="13"/>
      <c r="B94" s="234"/>
      <c r="C94" s="235"/>
      <c r="D94" s="236" t="s">
        <v>226</v>
      </c>
      <c r="E94" s="237" t="s">
        <v>19</v>
      </c>
      <c r="F94" s="238" t="s">
        <v>1998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226</v>
      </c>
      <c r="AU94" s="244" t="s">
        <v>81</v>
      </c>
      <c r="AV94" s="13" t="s">
        <v>79</v>
      </c>
      <c r="AW94" s="13" t="s">
        <v>33</v>
      </c>
      <c r="AX94" s="13" t="s">
        <v>72</v>
      </c>
      <c r="AY94" s="244" t="s">
        <v>215</v>
      </c>
    </row>
    <row r="95" s="13" customFormat="1">
      <c r="A95" s="13"/>
      <c r="B95" s="234"/>
      <c r="C95" s="235"/>
      <c r="D95" s="236" t="s">
        <v>226</v>
      </c>
      <c r="E95" s="237" t="s">
        <v>19</v>
      </c>
      <c r="F95" s="238" t="s">
        <v>1999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226</v>
      </c>
      <c r="AU95" s="244" t="s">
        <v>81</v>
      </c>
      <c r="AV95" s="13" t="s">
        <v>79</v>
      </c>
      <c r="AW95" s="13" t="s">
        <v>33</v>
      </c>
      <c r="AX95" s="13" t="s">
        <v>72</v>
      </c>
      <c r="AY95" s="244" t="s">
        <v>215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2000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4" customFormat="1">
      <c r="A97" s="14"/>
      <c r="B97" s="245"/>
      <c r="C97" s="246"/>
      <c r="D97" s="236" t="s">
        <v>226</v>
      </c>
      <c r="E97" s="247" t="s">
        <v>19</v>
      </c>
      <c r="F97" s="248" t="s">
        <v>2001</v>
      </c>
      <c r="G97" s="246"/>
      <c r="H97" s="249">
        <v>9.4199999999999999</v>
      </c>
      <c r="I97" s="250"/>
      <c r="J97" s="246"/>
      <c r="K97" s="246"/>
      <c r="L97" s="251"/>
      <c r="M97" s="252"/>
      <c r="N97" s="253"/>
      <c r="O97" s="253"/>
      <c r="P97" s="253"/>
      <c r="Q97" s="253"/>
      <c r="R97" s="253"/>
      <c r="S97" s="253"/>
      <c r="T97" s="25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5" t="s">
        <v>226</v>
      </c>
      <c r="AU97" s="255" t="s">
        <v>81</v>
      </c>
      <c r="AV97" s="14" t="s">
        <v>81</v>
      </c>
      <c r="AW97" s="14" t="s">
        <v>33</v>
      </c>
      <c r="AX97" s="14" t="s">
        <v>72</v>
      </c>
      <c r="AY97" s="255" t="s">
        <v>215</v>
      </c>
    </row>
    <row r="98" s="15" customFormat="1">
      <c r="A98" s="15"/>
      <c r="B98" s="256"/>
      <c r="C98" s="257"/>
      <c r="D98" s="236" t="s">
        <v>226</v>
      </c>
      <c r="E98" s="258" t="s">
        <v>19</v>
      </c>
      <c r="F98" s="259" t="s">
        <v>233</v>
      </c>
      <c r="G98" s="257"/>
      <c r="H98" s="260">
        <v>9.4199999999999999</v>
      </c>
      <c r="I98" s="261"/>
      <c r="J98" s="257"/>
      <c r="K98" s="257"/>
      <c r="L98" s="262"/>
      <c r="M98" s="263"/>
      <c r="N98" s="264"/>
      <c r="O98" s="264"/>
      <c r="P98" s="264"/>
      <c r="Q98" s="264"/>
      <c r="R98" s="264"/>
      <c r="S98" s="264"/>
      <c r="T98" s="26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6" t="s">
        <v>226</v>
      </c>
      <c r="AU98" s="266" t="s">
        <v>81</v>
      </c>
      <c r="AV98" s="15" t="s">
        <v>223</v>
      </c>
      <c r="AW98" s="15" t="s">
        <v>33</v>
      </c>
      <c r="AX98" s="15" t="s">
        <v>79</v>
      </c>
      <c r="AY98" s="266" t="s">
        <v>215</v>
      </c>
    </row>
    <row r="99" s="2" customFormat="1" ht="24.15" customHeight="1">
      <c r="A99" s="41"/>
      <c r="B99" s="42"/>
      <c r="C99" s="281" t="s">
        <v>81</v>
      </c>
      <c r="D99" s="281" t="s">
        <v>412</v>
      </c>
      <c r="E99" s="282" t="s">
        <v>2002</v>
      </c>
      <c r="F99" s="283" t="s">
        <v>2003</v>
      </c>
      <c r="G99" s="284" t="s">
        <v>221</v>
      </c>
      <c r="H99" s="285">
        <v>18.84</v>
      </c>
      <c r="I99" s="286"/>
      <c r="J99" s="287">
        <f>ROUND(I99*H99,2)</f>
        <v>0</v>
      </c>
      <c r="K99" s="283" t="s">
        <v>222</v>
      </c>
      <c r="L99" s="288"/>
      <c r="M99" s="289" t="s">
        <v>19</v>
      </c>
      <c r="N99" s="290" t="s">
        <v>43</v>
      </c>
      <c r="O99" s="87"/>
      <c r="P99" s="225">
        <f>O99*H99</f>
        <v>0</v>
      </c>
      <c r="Q99" s="225">
        <v>0.00080000000000000004</v>
      </c>
      <c r="R99" s="225">
        <f>Q99*H99</f>
        <v>0.015072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298</v>
      </c>
      <c r="AT99" s="227" t="s">
        <v>412</v>
      </c>
      <c r="AU99" s="227" t="s">
        <v>81</v>
      </c>
      <c r="AY99" s="20" t="s">
        <v>215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223</v>
      </c>
      <c r="BM99" s="227" t="s">
        <v>223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1997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1998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1999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3" customFormat="1">
      <c r="A103" s="13"/>
      <c r="B103" s="234"/>
      <c r="C103" s="235"/>
      <c r="D103" s="236" t="s">
        <v>226</v>
      </c>
      <c r="E103" s="237" t="s">
        <v>19</v>
      </c>
      <c r="F103" s="238" t="s">
        <v>2000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226</v>
      </c>
      <c r="AU103" s="244" t="s">
        <v>81</v>
      </c>
      <c r="AV103" s="13" t="s">
        <v>79</v>
      </c>
      <c r="AW103" s="13" t="s">
        <v>33</v>
      </c>
      <c r="AX103" s="13" t="s">
        <v>72</v>
      </c>
      <c r="AY103" s="244" t="s">
        <v>215</v>
      </c>
    </row>
    <row r="104" s="14" customFormat="1">
      <c r="A104" s="14"/>
      <c r="B104" s="245"/>
      <c r="C104" s="246"/>
      <c r="D104" s="236" t="s">
        <v>226</v>
      </c>
      <c r="E104" s="247" t="s">
        <v>19</v>
      </c>
      <c r="F104" s="248" t="s">
        <v>2001</v>
      </c>
      <c r="G104" s="246"/>
      <c r="H104" s="249">
        <v>9.4199999999999999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226</v>
      </c>
      <c r="AU104" s="255" t="s">
        <v>81</v>
      </c>
      <c r="AV104" s="14" t="s">
        <v>81</v>
      </c>
      <c r="AW104" s="14" t="s">
        <v>33</v>
      </c>
      <c r="AX104" s="14" t="s">
        <v>72</v>
      </c>
      <c r="AY104" s="255" t="s">
        <v>215</v>
      </c>
    </row>
    <row r="105" s="15" customFormat="1">
      <c r="A105" s="15"/>
      <c r="B105" s="256"/>
      <c r="C105" s="257"/>
      <c r="D105" s="236" t="s">
        <v>226</v>
      </c>
      <c r="E105" s="258" t="s">
        <v>19</v>
      </c>
      <c r="F105" s="259" t="s">
        <v>233</v>
      </c>
      <c r="G105" s="257"/>
      <c r="H105" s="260">
        <v>9.4199999999999999</v>
      </c>
      <c r="I105" s="261"/>
      <c r="J105" s="257"/>
      <c r="K105" s="257"/>
      <c r="L105" s="262"/>
      <c r="M105" s="263"/>
      <c r="N105" s="264"/>
      <c r="O105" s="264"/>
      <c r="P105" s="264"/>
      <c r="Q105" s="264"/>
      <c r="R105" s="264"/>
      <c r="S105" s="264"/>
      <c r="T105" s="26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6" t="s">
        <v>226</v>
      </c>
      <c r="AU105" s="266" t="s">
        <v>81</v>
      </c>
      <c r="AV105" s="15" t="s">
        <v>223</v>
      </c>
      <c r="AW105" s="15" t="s">
        <v>33</v>
      </c>
      <c r="AX105" s="15" t="s">
        <v>72</v>
      </c>
      <c r="AY105" s="266" t="s">
        <v>215</v>
      </c>
    </row>
    <row r="106" s="14" customFormat="1">
      <c r="A106" s="14"/>
      <c r="B106" s="245"/>
      <c r="C106" s="246"/>
      <c r="D106" s="236" t="s">
        <v>226</v>
      </c>
      <c r="E106" s="247" t="s">
        <v>19</v>
      </c>
      <c r="F106" s="248" t="s">
        <v>2004</v>
      </c>
      <c r="G106" s="246"/>
      <c r="H106" s="249">
        <v>18.84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226</v>
      </c>
      <c r="AU106" s="255" t="s">
        <v>81</v>
      </c>
      <c r="AV106" s="14" t="s">
        <v>81</v>
      </c>
      <c r="AW106" s="14" t="s">
        <v>33</v>
      </c>
      <c r="AX106" s="14" t="s">
        <v>72</v>
      </c>
      <c r="AY106" s="255" t="s">
        <v>215</v>
      </c>
    </row>
    <row r="107" s="15" customFormat="1">
      <c r="A107" s="15"/>
      <c r="B107" s="256"/>
      <c r="C107" s="257"/>
      <c r="D107" s="236" t="s">
        <v>226</v>
      </c>
      <c r="E107" s="258" t="s">
        <v>19</v>
      </c>
      <c r="F107" s="259" t="s">
        <v>233</v>
      </c>
      <c r="G107" s="257"/>
      <c r="H107" s="260">
        <v>18.84</v>
      </c>
      <c r="I107" s="261"/>
      <c r="J107" s="257"/>
      <c r="K107" s="257"/>
      <c r="L107" s="262"/>
      <c r="M107" s="263"/>
      <c r="N107" s="264"/>
      <c r="O107" s="264"/>
      <c r="P107" s="264"/>
      <c r="Q107" s="264"/>
      <c r="R107" s="264"/>
      <c r="S107" s="264"/>
      <c r="T107" s="26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6" t="s">
        <v>226</v>
      </c>
      <c r="AU107" s="266" t="s">
        <v>81</v>
      </c>
      <c r="AV107" s="15" t="s">
        <v>223</v>
      </c>
      <c r="AW107" s="15" t="s">
        <v>33</v>
      </c>
      <c r="AX107" s="15" t="s">
        <v>79</v>
      </c>
      <c r="AY107" s="266" t="s">
        <v>215</v>
      </c>
    </row>
    <row r="108" s="2" customFormat="1" ht="33" customHeight="1">
      <c r="A108" s="41"/>
      <c r="B108" s="42"/>
      <c r="C108" s="216" t="s">
        <v>105</v>
      </c>
      <c r="D108" s="216" t="s">
        <v>218</v>
      </c>
      <c r="E108" s="217" t="s">
        <v>2005</v>
      </c>
      <c r="F108" s="218" t="s">
        <v>2006</v>
      </c>
      <c r="G108" s="219" t="s">
        <v>221</v>
      </c>
      <c r="H108" s="220">
        <v>3.1400000000000001</v>
      </c>
      <c r="I108" s="221"/>
      <c r="J108" s="222">
        <f>ROUND(I108*H108,2)</f>
        <v>0</v>
      </c>
      <c r="K108" s="218" t="s">
        <v>222</v>
      </c>
      <c r="L108" s="47"/>
      <c r="M108" s="223" t="s">
        <v>19</v>
      </c>
      <c r="N108" s="224" t="s">
        <v>43</v>
      </c>
      <c r="O108" s="87"/>
      <c r="P108" s="225">
        <f>O108*H108</f>
        <v>0</v>
      </c>
      <c r="Q108" s="225">
        <v>0.00068999999999999997</v>
      </c>
      <c r="R108" s="225">
        <f>Q108*H108</f>
        <v>0.0021665999999999999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223</v>
      </c>
      <c r="AT108" s="227" t="s">
        <v>218</v>
      </c>
      <c r="AU108" s="227" t="s">
        <v>81</v>
      </c>
      <c r="AY108" s="20" t="s">
        <v>215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223</v>
      </c>
      <c r="BM108" s="227" t="s">
        <v>275</v>
      </c>
    </row>
    <row r="109" s="2" customFormat="1">
      <c r="A109" s="41"/>
      <c r="B109" s="42"/>
      <c r="C109" s="43"/>
      <c r="D109" s="229" t="s">
        <v>224</v>
      </c>
      <c r="E109" s="43"/>
      <c r="F109" s="230" t="s">
        <v>2007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224</v>
      </c>
      <c r="AU109" s="20" t="s">
        <v>81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2008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1998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4" customFormat="1">
      <c r="A112" s="14"/>
      <c r="B112" s="245"/>
      <c r="C112" s="246"/>
      <c r="D112" s="236" t="s">
        <v>226</v>
      </c>
      <c r="E112" s="247" t="s">
        <v>19</v>
      </c>
      <c r="F112" s="248" t="s">
        <v>2009</v>
      </c>
      <c r="G112" s="246"/>
      <c r="H112" s="249">
        <v>3.1400000000000001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226</v>
      </c>
      <c r="AU112" s="255" t="s">
        <v>81</v>
      </c>
      <c r="AV112" s="14" t="s">
        <v>81</v>
      </c>
      <c r="AW112" s="14" t="s">
        <v>33</v>
      </c>
      <c r="AX112" s="14" t="s">
        <v>72</v>
      </c>
      <c r="AY112" s="255" t="s">
        <v>215</v>
      </c>
    </row>
    <row r="113" s="13" customFormat="1">
      <c r="A113" s="13"/>
      <c r="B113" s="234"/>
      <c r="C113" s="235"/>
      <c r="D113" s="236" t="s">
        <v>226</v>
      </c>
      <c r="E113" s="237" t="s">
        <v>19</v>
      </c>
      <c r="F113" s="238" t="s">
        <v>1999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226</v>
      </c>
      <c r="AU113" s="244" t="s">
        <v>81</v>
      </c>
      <c r="AV113" s="13" t="s">
        <v>79</v>
      </c>
      <c r="AW113" s="13" t="s">
        <v>33</v>
      </c>
      <c r="AX113" s="13" t="s">
        <v>72</v>
      </c>
      <c r="AY113" s="244" t="s">
        <v>215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1997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2010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5" customFormat="1">
      <c r="A116" s="15"/>
      <c r="B116" s="256"/>
      <c r="C116" s="257"/>
      <c r="D116" s="236" t="s">
        <v>226</v>
      </c>
      <c r="E116" s="258" t="s">
        <v>19</v>
      </c>
      <c r="F116" s="259" t="s">
        <v>233</v>
      </c>
      <c r="G116" s="257"/>
      <c r="H116" s="260">
        <v>3.1400000000000001</v>
      </c>
      <c r="I116" s="261"/>
      <c r="J116" s="257"/>
      <c r="K116" s="257"/>
      <c r="L116" s="262"/>
      <c r="M116" s="263"/>
      <c r="N116" s="264"/>
      <c r="O116" s="264"/>
      <c r="P116" s="264"/>
      <c r="Q116" s="264"/>
      <c r="R116" s="264"/>
      <c r="S116" s="264"/>
      <c r="T116" s="26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6" t="s">
        <v>226</v>
      </c>
      <c r="AU116" s="266" t="s">
        <v>81</v>
      </c>
      <c r="AV116" s="15" t="s">
        <v>223</v>
      </c>
      <c r="AW116" s="15" t="s">
        <v>33</v>
      </c>
      <c r="AX116" s="15" t="s">
        <v>79</v>
      </c>
      <c r="AY116" s="266" t="s">
        <v>215</v>
      </c>
    </row>
    <row r="117" s="2" customFormat="1" ht="33" customHeight="1">
      <c r="A117" s="41"/>
      <c r="B117" s="42"/>
      <c r="C117" s="216" t="s">
        <v>223</v>
      </c>
      <c r="D117" s="216" t="s">
        <v>218</v>
      </c>
      <c r="E117" s="217" t="s">
        <v>2011</v>
      </c>
      <c r="F117" s="218" t="s">
        <v>2012</v>
      </c>
      <c r="G117" s="219" t="s">
        <v>221</v>
      </c>
      <c r="H117" s="220">
        <v>3.1400000000000001</v>
      </c>
      <c r="I117" s="221"/>
      <c r="J117" s="222">
        <f>ROUND(I117*H117,2)</f>
        <v>0</v>
      </c>
      <c r="K117" s="218" t="s">
        <v>222</v>
      </c>
      <c r="L117" s="47"/>
      <c r="M117" s="223" t="s">
        <v>19</v>
      </c>
      <c r="N117" s="224" t="s">
        <v>43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223</v>
      </c>
      <c r="AT117" s="227" t="s">
        <v>218</v>
      </c>
      <c r="AU117" s="227" t="s">
        <v>81</v>
      </c>
      <c r="AY117" s="20" t="s">
        <v>215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223</v>
      </c>
      <c r="BM117" s="227" t="s">
        <v>298</v>
      </c>
    </row>
    <row r="118" s="2" customFormat="1">
      <c r="A118" s="41"/>
      <c r="B118" s="42"/>
      <c r="C118" s="43"/>
      <c r="D118" s="229" t="s">
        <v>224</v>
      </c>
      <c r="E118" s="43"/>
      <c r="F118" s="230" t="s">
        <v>2013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224</v>
      </c>
      <c r="AU118" s="20" t="s">
        <v>81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2008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1998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4" customFormat="1">
      <c r="A121" s="14"/>
      <c r="B121" s="245"/>
      <c r="C121" s="246"/>
      <c r="D121" s="236" t="s">
        <v>226</v>
      </c>
      <c r="E121" s="247" t="s">
        <v>19</v>
      </c>
      <c r="F121" s="248" t="s">
        <v>2009</v>
      </c>
      <c r="G121" s="246"/>
      <c r="H121" s="249">
        <v>3.1400000000000001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226</v>
      </c>
      <c r="AU121" s="255" t="s">
        <v>81</v>
      </c>
      <c r="AV121" s="14" t="s">
        <v>81</v>
      </c>
      <c r="AW121" s="14" t="s">
        <v>33</v>
      </c>
      <c r="AX121" s="14" t="s">
        <v>72</v>
      </c>
      <c r="AY121" s="255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1999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1997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2010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5" customFormat="1">
      <c r="A125" s="15"/>
      <c r="B125" s="256"/>
      <c r="C125" s="257"/>
      <c r="D125" s="236" t="s">
        <v>226</v>
      </c>
      <c r="E125" s="258" t="s">
        <v>19</v>
      </c>
      <c r="F125" s="259" t="s">
        <v>233</v>
      </c>
      <c r="G125" s="257"/>
      <c r="H125" s="260">
        <v>3.1400000000000001</v>
      </c>
      <c r="I125" s="261"/>
      <c r="J125" s="257"/>
      <c r="K125" s="257"/>
      <c r="L125" s="262"/>
      <c r="M125" s="263"/>
      <c r="N125" s="264"/>
      <c r="O125" s="264"/>
      <c r="P125" s="264"/>
      <c r="Q125" s="264"/>
      <c r="R125" s="264"/>
      <c r="S125" s="264"/>
      <c r="T125" s="26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6" t="s">
        <v>226</v>
      </c>
      <c r="AU125" s="266" t="s">
        <v>81</v>
      </c>
      <c r="AV125" s="15" t="s">
        <v>223</v>
      </c>
      <c r="AW125" s="15" t="s">
        <v>33</v>
      </c>
      <c r="AX125" s="15" t="s">
        <v>79</v>
      </c>
      <c r="AY125" s="266" t="s">
        <v>215</v>
      </c>
    </row>
    <row r="126" s="2" customFormat="1" ht="33" customHeight="1">
      <c r="A126" s="41"/>
      <c r="B126" s="42"/>
      <c r="C126" s="216" t="s">
        <v>256</v>
      </c>
      <c r="D126" s="216" t="s">
        <v>218</v>
      </c>
      <c r="E126" s="217" t="s">
        <v>2014</v>
      </c>
      <c r="F126" s="218" t="s">
        <v>2015</v>
      </c>
      <c r="G126" s="219" t="s">
        <v>259</v>
      </c>
      <c r="H126" s="220">
        <v>9.4199999999999999</v>
      </c>
      <c r="I126" s="221"/>
      <c r="J126" s="222">
        <f>ROUND(I126*H126,2)</f>
        <v>0</v>
      </c>
      <c r="K126" s="218" t="s">
        <v>222</v>
      </c>
      <c r="L126" s="47"/>
      <c r="M126" s="223" t="s">
        <v>19</v>
      </c>
      <c r="N126" s="224" t="s">
        <v>43</v>
      </c>
      <c r="O126" s="87"/>
      <c r="P126" s="225">
        <f>O126*H126</f>
        <v>0</v>
      </c>
      <c r="Q126" s="225">
        <v>0.01125</v>
      </c>
      <c r="R126" s="225">
        <f>Q126*H126</f>
        <v>0.105975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223</v>
      </c>
      <c r="AT126" s="227" t="s">
        <v>218</v>
      </c>
      <c r="AU126" s="227" t="s">
        <v>81</v>
      </c>
      <c r="AY126" s="20" t="s">
        <v>215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223</v>
      </c>
      <c r="BM126" s="227" t="s">
        <v>313</v>
      </c>
    </row>
    <row r="127" s="2" customFormat="1">
      <c r="A127" s="41"/>
      <c r="B127" s="42"/>
      <c r="C127" s="43"/>
      <c r="D127" s="229" t="s">
        <v>224</v>
      </c>
      <c r="E127" s="43"/>
      <c r="F127" s="230" t="s">
        <v>2016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224</v>
      </c>
      <c r="AU127" s="20" t="s">
        <v>81</v>
      </c>
    </row>
    <row r="128" s="13" customFormat="1">
      <c r="A128" s="13"/>
      <c r="B128" s="234"/>
      <c r="C128" s="235"/>
      <c r="D128" s="236" t="s">
        <v>226</v>
      </c>
      <c r="E128" s="237" t="s">
        <v>19</v>
      </c>
      <c r="F128" s="238" t="s">
        <v>1997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226</v>
      </c>
      <c r="AU128" s="244" t="s">
        <v>81</v>
      </c>
      <c r="AV128" s="13" t="s">
        <v>79</v>
      </c>
      <c r="AW128" s="13" t="s">
        <v>33</v>
      </c>
      <c r="AX128" s="13" t="s">
        <v>72</v>
      </c>
      <c r="AY128" s="244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1998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1999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2000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4" customFormat="1">
      <c r="A132" s="14"/>
      <c r="B132" s="245"/>
      <c r="C132" s="246"/>
      <c r="D132" s="236" t="s">
        <v>226</v>
      </c>
      <c r="E132" s="247" t="s">
        <v>19</v>
      </c>
      <c r="F132" s="248" t="s">
        <v>2001</v>
      </c>
      <c r="G132" s="246"/>
      <c r="H132" s="249">
        <v>9.4199999999999999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226</v>
      </c>
      <c r="AU132" s="255" t="s">
        <v>81</v>
      </c>
      <c r="AV132" s="14" t="s">
        <v>81</v>
      </c>
      <c r="AW132" s="14" t="s">
        <v>33</v>
      </c>
      <c r="AX132" s="14" t="s">
        <v>72</v>
      </c>
      <c r="AY132" s="255" t="s">
        <v>215</v>
      </c>
    </row>
    <row r="133" s="15" customFormat="1">
      <c r="A133" s="15"/>
      <c r="B133" s="256"/>
      <c r="C133" s="257"/>
      <c r="D133" s="236" t="s">
        <v>226</v>
      </c>
      <c r="E133" s="258" t="s">
        <v>19</v>
      </c>
      <c r="F133" s="259" t="s">
        <v>233</v>
      </c>
      <c r="G133" s="257"/>
      <c r="H133" s="260">
        <v>9.4199999999999999</v>
      </c>
      <c r="I133" s="261"/>
      <c r="J133" s="257"/>
      <c r="K133" s="257"/>
      <c r="L133" s="262"/>
      <c r="M133" s="263"/>
      <c r="N133" s="264"/>
      <c r="O133" s="264"/>
      <c r="P133" s="264"/>
      <c r="Q133" s="264"/>
      <c r="R133" s="264"/>
      <c r="S133" s="264"/>
      <c r="T133" s="26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6" t="s">
        <v>226</v>
      </c>
      <c r="AU133" s="266" t="s">
        <v>81</v>
      </c>
      <c r="AV133" s="15" t="s">
        <v>223</v>
      </c>
      <c r="AW133" s="15" t="s">
        <v>33</v>
      </c>
      <c r="AX133" s="15" t="s">
        <v>79</v>
      </c>
      <c r="AY133" s="266" t="s">
        <v>215</v>
      </c>
    </row>
    <row r="134" s="2" customFormat="1" ht="37.8" customHeight="1">
      <c r="A134" s="41"/>
      <c r="B134" s="42"/>
      <c r="C134" s="216" t="s">
        <v>275</v>
      </c>
      <c r="D134" s="216" t="s">
        <v>218</v>
      </c>
      <c r="E134" s="217" t="s">
        <v>2017</v>
      </c>
      <c r="F134" s="218" t="s">
        <v>2018</v>
      </c>
      <c r="G134" s="219" t="s">
        <v>259</v>
      </c>
      <c r="H134" s="220">
        <v>9.4199999999999999</v>
      </c>
      <c r="I134" s="221"/>
      <c r="J134" s="222">
        <f>ROUND(I134*H134,2)</f>
        <v>0</v>
      </c>
      <c r="K134" s="218" t="s">
        <v>222</v>
      </c>
      <c r="L134" s="47"/>
      <c r="M134" s="223" t="s">
        <v>19</v>
      </c>
      <c r="N134" s="224" t="s">
        <v>43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223</v>
      </c>
      <c r="AT134" s="227" t="s">
        <v>218</v>
      </c>
      <c r="AU134" s="227" t="s">
        <v>81</v>
      </c>
      <c r="AY134" s="20" t="s">
        <v>215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223</v>
      </c>
      <c r="BM134" s="227" t="s">
        <v>8</v>
      </c>
    </row>
    <row r="135" s="2" customFormat="1">
      <c r="A135" s="41"/>
      <c r="B135" s="42"/>
      <c r="C135" s="43"/>
      <c r="D135" s="229" t="s">
        <v>224</v>
      </c>
      <c r="E135" s="43"/>
      <c r="F135" s="230" t="s">
        <v>2019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224</v>
      </c>
      <c r="AU135" s="20" t="s">
        <v>81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1997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1998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1999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2000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4" customFormat="1">
      <c r="A140" s="14"/>
      <c r="B140" s="245"/>
      <c r="C140" s="246"/>
      <c r="D140" s="236" t="s">
        <v>226</v>
      </c>
      <c r="E140" s="247" t="s">
        <v>19</v>
      </c>
      <c r="F140" s="248" t="s">
        <v>2001</v>
      </c>
      <c r="G140" s="246"/>
      <c r="H140" s="249">
        <v>9.4199999999999999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226</v>
      </c>
      <c r="AU140" s="255" t="s">
        <v>81</v>
      </c>
      <c r="AV140" s="14" t="s">
        <v>81</v>
      </c>
      <c r="AW140" s="14" t="s">
        <v>33</v>
      </c>
      <c r="AX140" s="14" t="s">
        <v>72</v>
      </c>
      <c r="AY140" s="255" t="s">
        <v>215</v>
      </c>
    </row>
    <row r="141" s="15" customFormat="1">
      <c r="A141" s="15"/>
      <c r="B141" s="256"/>
      <c r="C141" s="257"/>
      <c r="D141" s="236" t="s">
        <v>226</v>
      </c>
      <c r="E141" s="258" t="s">
        <v>19</v>
      </c>
      <c r="F141" s="259" t="s">
        <v>233</v>
      </c>
      <c r="G141" s="257"/>
      <c r="H141" s="260">
        <v>9.4199999999999999</v>
      </c>
      <c r="I141" s="261"/>
      <c r="J141" s="257"/>
      <c r="K141" s="257"/>
      <c r="L141" s="262"/>
      <c r="M141" s="263"/>
      <c r="N141" s="264"/>
      <c r="O141" s="264"/>
      <c r="P141" s="264"/>
      <c r="Q141" s="264"/>
      <c r="R141" s="264"/>
      <c r="S141" s="264"/>
      <c r="T141" s="26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6" t="s">
        <v>226</v>
      </c>
      <c r="AU141" s="266" t="s">
        <v>81</v>
      </c>
      <c r="AV141" s="15" t="s">
        <v>223</v>
      </c>
      <c r="AW141" s="15" t="s">
        <v>33</v>
      </c>
      <c r="AX141" s="15" t="s">
        <v>79</v>
      </c>
      <c r="AY141" s="266" t="s">
        <v>215</v>
      </c>
    </row>
    <row r="142" s="2" customFormat="1" ht="44.25" customHeight="1">
      <c r="A142" s="41"/>
      <c r="B142" s="42"/>
      <c r="C142" s="216" t="s">
        <v>292</v>
      </c>
      <c r="D142" s="216" t="s">
        <v>218</v>
      </c>
      <c r="E142" s="217" t="s">
        <v>2020</v>
      </c>
      <c r="F142" s="218" t="s">
        <v>2021</v>
      </c>
      <c r="G142" s="219" t="s">
        <v>692</v>
      </c>
      <c r="H142" s="220">
        <v>6</v>
      </c>
      <c r="I142" s="221"/>
      <c r="J142" s="222">
        <f>ROUND(I142*H142,2)</f>
        <v>0</v>
      </c>
      <c r="K142" s="218" t="s">
        <v>222</v>
      </c>
      <c r="L142" s="47"/>
      <c r="M142" s="223" t="s">
        <v>19</v>
      </c>
      <c r="N142" s="224" t="s">
        <v>43</v>
      </c>
      <c r="O142" s="87"/>
      <c r="P142" s="225">
        <f>O142*H142</f>
        <v>0</v>
      </c>
      <c r="Q142" s="225">
        <v>0.019220000000000001</v>
      </c>
      <c r="R142" s="225">
        <f>Q142*H142</f>
        <v>0.11532000000000001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223</v>
      </c>
      <c r="AT142" s="227" t="s">
        <v>218</v>
      </c>
      <c r="AU142" s="227" t="s">
        <v>81</v>
      </c>
      <c r="AY142" s="20" t="s">
        <v>215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223</v>
      </c>
      <c r="BM142" s="227" t="s">
        <v>337</v>
      </c>
    </row>
    <row r="143" s="2" customFormat="1">
      <c r="A143" s="41"/>
      <c r="B143" s="42"/>
      <c r="C143" s="43"/>
      <c r="D143" s="229" t="s">
        <v>224</v>
      </c>
      <c r="E143" s="43"/>
      <c r="F143" s="230" t="s">
        <v>2022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224</v>
      </c>
      <c r="AU143" s="20" t="s">
        <v>81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2023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4" customFormat="1">
      <c r="A145" s="14"/>
      <c r="B145" s="245"/>
      <c r="C145" s="246"/>
      <c r="D145" s="236" t="s">
        <v>226</v>
      </c>
      <c r="E145" s="247" t="s">
        <v>19</v>
      </c>
      <c r="F145" s="248" t="s">
        <v>79</v>
      </c>
      <c r="G145" s="246"/>
      <c r="H145" s="249">
        <v>1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226</v>
      </c>
      <c r="AU145" s="255" t="s">
        <v>81</v>
      </c>
      <c r="AV145" s="14" t="s">
        <v>81</v>
      </c>
      <c r="AW145" s="14" t="s">
        <v>33</v>
      </c>
      <c r="AX145" s="14" t="s">
        <v>72</v>
      </c>
      <c r="AY145" s="255" t="s">
        <v>215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2024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4" customFormat="1">
      <c r="A147" s="14"/>
      <c r="B147" s="245"/>
      <c r="C147" s="246"/>
      <c r="D147" s="236" t="s">
        <v>226</v>
      </c>
      <c r="E147" s="247" t="s">
        <v>19</v>
      </c>
      <c r="F147" s="248" t="s">
        <v>79</v>
      </c>
      <c r="G147" s="246"/>
      <c r="H147" s="249">
        <v>1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226</v>
      </c>
      <c r="AU147" s="255" t="s">
        <v>81</v>
      </c>
      <c r="AV147" s="14" t="s">
        <v>81</v>
      </c>
      <c r="AW147" s="14" t="s">
        <v>33</v>
      </c>
      <c r="AX147" s="14" t="s">
        <v>72</v>
      </c>
      <c r="AY147" s="255" t="s">
        <v>215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2025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4" customFormat="1">
      <c r="A149" s="14"/>
      <c r="B149" s="245"/>
      <c r="C149" s="246"/>
      <c r="D149" s="236" t="s">
        <v>226</v>
      </c>
      <c r="E149" s="247" t="s">
        <v>19</v>
      </c>
      <c r="F149" s="248" t="s">
        <v>79</v>
      </c>
      <c r="G149" s="246"/>
      <c r="H149" s="249">
        <v>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226</v>
      </c>
      <c r="AU149" s="255" t="s">
        <v>81</v>
      </c>
      <c r="AV149" s="14" t="s">
        <v>81</v>
      </c>
      <c r="AW149" s="14" t="s">
        <v>33</v>
      </c>
      <c r="AX149" s="14" t="s">
        <v>72</v>
      </c>
      <c r="AY149" s="255" t="s">
        <v>215</v>
      </c>
    </row>
    <row r="150" s="13" customFormat="1">
      <c r="A150" s="13"/>
      <c r="B150" s="234"/>
      <c r="C150" s="235"/>
      <c r="D150" s="236" t="s">
        <v>226</v>
      </c>
      <c r="E150" s="237" t="s">
        <v>19</v>
      </c>
      <c r="F150" s="238" t="s">
        <v>2026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226</v>
      </c>
      <c r="AU150" s="244" t="s">
        <v>81</v>
      </c>
      <c r="AV150" s="13" t="s">
        <v>79</v>
      </c>
      <c r="AW150" s="13" t="s">
        <v>33</v>
      </c>
      <c r="AX150" s="13" t="s">
        <v>72</v>
      </c>
      <c r="AY150" s="244" t="s">
        <v>215</v>
      </c>
    </row>
    <row r="151" s="14" customFormat="1">
      <c r="A151" s="14"/>
      <c r="B151" s="245"/>
      <c r="C151" s="246"/>
      <c r="D151" s="236" t="s">
        <v>226</v>
      </c>
      <c r="E151" s="247" t="s">
        <v>19</v>
      </c>
      <c r="F151" s="248" t="s">
        <v>79</v>
      </c>
      <c r="G151" s="246"/>
      <c r="H151" s="249">
        <v>1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226</v>
      </c>
      <c r="AU151" s="255" t="s">
        <v>81</v>
      </c>
      <c r="AV151" s="14" t="s">
        <v>81</v>
      </c>
      <c r="AW151" s="14" t="s">
        <v>33</v>
      </c>
      <c r="AX151" s="14" t="s">
        <v>72</v>
      </c>
      <c r="AY151" s="255" t="s">
        <v>215</v>
      </c>
    </row>
    <row r="152" s="13" customFormat="1">
      <c r="A152" s="13"/>
      <c r="B152" s="234"/>
      <c r="C152" s="235"/>
      <c r="D152" s="236" t="s">
        <v>226</v>
      </c>
      <c r="E152" s="237" t="s">
        <v>19</v>
      </c>
      <c r="F152" s="238" t="s">
        <v>2027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226</v>
      </c>
      <c r="AU152" s="244" t="s">
        <v>81</v>
      </c>
      <c r="AV152" s="13" t="s">
        <v>79</v>
      </c>
      <c r="AW152" s="13" t="s">
        <v>33</v>
      </c>
      <c r="AX152" s="13" t="s">
        <v>72</v>
      </c>
      <c r="AY152" s="244" t="s">
        <v>215</v>
      </c>
    </row>
    <row r="153" s="14" customFormat="1">
      <c r="A153" s="14"/>
      <c r="B153" s="245"/>
      <c r="C153" s="246"/>
      <c r="D153" s="236" t="s">
        <v>226</v>
      </c>
      <c r="E153" s="247" t="s">
        <v>19</v>
      </c>
      <c r="F153" s="248" t="s">
        <v>81</v>
      </c>
      <c r="G153" s="246"/>
      <c r="H153" s="249">
        <v>2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226</v>
      </c>
      <c r="AU153" s="255" t="s">
        <v>81</v>
      </c>
      <c r="AV153" s="14" t="s">
        <v>81</v>
      </c>
      <c r="AW153" s="14" t="s">
        <v>33</v>
      </c>
      <c r="AX153" s="14" t="s">
        <v>72</v>
      </c>
      <c r="AY153" s="255" t="s">
        <v>215</v>
      </c>
    </row>
    <row r="154" s="15" customFormat="1">
      <c r="A154" s="15"/>
      <c r="B154" s="256"/>
      <c r="C154" s="257"/>
      <c r="D154" s="236" t="s">
        <v>226</v>
      </c>
      <c r="E154" s="258" t="s">
        <v>19</v>
      </c>
      <c r="F154" s="259" t="s">
        <v>233</v>
      </c>
      <c r="G154" s="257"/>
      <c r="H154" s="260">
        <v>6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226</v>
      </c>
      <c r="AU154" s="266" t="s">
        <v>81</v>
      </c>
      <c r="AV154" s="15" t="s">
        <v>223</v>
      </c>
      <c r="AW154" s="15" t="s">
        <v>33</v>
      </c>
      <c r="AX154" s="15" t="s">
        <v>79</v>
      </c>
      <c r="AY154" s="266" t="s">
        <v>215</v>
      </c>
    </row>
    <row r="155" s="2" customFormat="1" ht="37.8" customHeight="1">
      <c r="A155" s="41"/>
      <c r="B155" s="42"/>
      <c r="C155" s="216" t="s">
        <v>298</v>
      </c>
      <c r="D155" s="216" t="s">
        <v>218</v>
      </c>
      <c r="E155" s="217" t="s">
        <v>2028</v>
      </c>
      <c r="F155" s="218" t="s">
        <v>2029</v>
      </c>
      <c r="G155" s="219" t="s">
        <v>259</v>
      </c>
      <c r="H155" s="220">
        <v>89.5</v>
      </c>
      <c r="I155" s="221"/>
      <c r="J155" s="222">
        <f>ROUND(I155*H155,2)</f>
        <v>0</v>
      </c>
      <c r="K155" s="218" t="s">
        <v>222</v>
      </c>
      <c r="L155" s="47"/>
      <c r="M155" s="223" t="s">
        <v>19</v>
      </c>
      <c r="N155" s="224" t="s">
        <v>43</v>
      </c>
      <c r="O155" s="87"/>
      <c r="P155" s="225">
        <f>O155*H155</f>
        <v>0</v>
      </c>
      <c r="Q155" s="225">
        <v>0.00014999999999999999</v>
      </c>
      <c r="R155" s="225">
        <f>Q155*H155</f>
        <v>0.013424999999999999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223</v>
      </c>
      <c r="AT155" s="227" t="s">
        <v>218</v>
      </c>
      <c r="AU155" s="227" t="s">
        <v>81</v>
      </c>
      <c r="AY155" s="20" t="s">
        <v>215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223</v>
      </c>
      <c r="BM155" s="227" t="s">
        <v>306</v>
      </c>
    </row>
    <row r="156" s="2" customFormat="1">
      <c r="A156" s="41"/>
      <c r="B156" s="42"/>
      <c r="C156" s="43"/>
      <c r="D156" s="229" t="s">
        <v>224</v>
      </c>
      <c r="E156" s="43"/>
      <c r="F156" s="230" t="s">
        <v>2030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224</v>
      </c>
      <c r="AU156" s="20" t="s">
        <v>81</v>
      </c>
    </row>
    <row r="157" s="13" customFormat="1">
      <c r="A157" s="13"/>
      <c r="B157" s="234"/>
      <c r="C157" s="235"/>
      <c r="D157" s="236" t="s">
        <v>226</v>
      </c>
      <c r="E157" s="237" t="s">
        <v>19</v>
      </c>
      <c r="F157" s="238" t="s">
        <v>2031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226</v>
      </c>
      <c r="AU157" s="244" t="s">
        <v>81</v>
      </c>
      <c r="AV157" s="13" t="s">
        <v>79</v>
      </c>
      <c r="AW157" s="13" t="s">
        <v>33</v>
      </c>
      <c r="AX157" s="13" t="s">
        <v>72</v>
      </c>
      <c r="AY157" s="244" t="s">
        <v>215</v>
      </c>
    </row>
    <row r="158" s="14" customFormat="1">
      <c r="A158" s="14"/>
      <c r="B158" s="245"/>
      <c r="C158" s="246"/>
      <c r="D158" s="236" t="s">
        <v>226</v>
      </c>
      <c r="E158" s="247" t="s">
        <v>19</v>
      </c>
      <c r="F158" s="248" t="s">
        <v>306</v>
      </c>
      <c r="G158" s="246"/>
      <c r="H158" s="249">
        <v>16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226</v>
      </c>
      <c r="AU158" s="255" t="s">
        <v>81</v>
      </c>
      <c r="AV158" s="14" t="s">
        <v>81</v>
      </c>
      <c r="AW158" s="14" t="s">
        <v>33</v>
      </c>
      <c r="AX158" s="14" t="s">
        <v>72</v>
      </c>
      <c r="AY158" s="255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968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2032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2033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4" customFormat="1">
      <c r="A162" s="14"/>
      <c r="B162" s="245"/>
      <c r="C162" s="246"/>
      <c r="D162" s="236" t="s">
        <v>226</v>
      </c>
      <c r="E162" s="247" t="s">
        <v>19</v>
      </c>
      <c r="F162" s="248" t="s">
        <v>2034</v>
      </c>
      <c r="G162" s="246"/>
      <c r="H162" s="249">
        <v>22.399999999999999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226</v>
      </c>
      <c r="AU162" s="255" t="s">
        <v>81</v>
      </c>
      <c r="AV162" s="14" t="s">
        <v>81</v>
      </c>
      <c r="AW162" s="14" t="s">
        <v>33</v>
      </c>
      <c r="AX162" s="14" t="s">
        <v>72</v>
      </c>
      <c r="AY162" s="255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968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3" customFormat="1">
      <c r="A164" s="13"/>
      <c r="B164" s="234"/>
      <c r="C164" s="235"/>
      <c r="D164" s="236" t="s">
        <v>226</v>
      </c>
      <c r="E164" s="237" t="s">
        <v>19</v>
      </c>
      <c r="F164" s="238" t="s">
        <v>2032</v>
      </c>
      <c r="G164" s="235"/>
      <c r="H164" s="237" t="s">
        <v>19</v>
      </c>
      <c r="I164" s="239"/>
      <c r="J164" s="235"/>
      <c r="K164" s="235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226</v>
      </c>
      <c r="AU164" s="244" t="s">
        <v>81</v>
      </c>
      <c r="AV164" s="13" t="s">
        <v>79</v>
      </c>
      <c r="AW164" s="13" t="s">
        <v>33</v>
      </c>
      <c r="AX164" s="13" t="s">
        <v>72</v>
      </c>
      <c r="AY164" s="244" t="s">
        <v>215</v>
      </c>
    </row>
    <row r="165" s="13" customFormat="1">
      <c r="A165" s="13"/>
      <c r="B165" s="234"/>
      <c r="C165" s="235"/>
      <c r="D165" s="236" t="s">
        <v>226</v>
      </c>
      <c r="E165" s="237" t="s">
        <v>19</v>
      </c>
      <c r="F165" s="238" t="s">
        <v>2035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226</v>
      </c>
      <c r="AU165" s="244" t="s">
        <v>81</v>
      </c>
      <c r="AV165" s="13" t="s">
        <v>79</v>
      </c>
      <c r="AW165" s="13" t="s">
        <v>33</v>
      </c>
      <c r="AX165" s="13" t="s">
        <v>72</v>
      </c>
      <c r="AY165" s="244" t="s">
        <v>215</v>
      </c>
    </row>
    <row r="166" s="14" customFormat="1">
      <c r="A166" s="14"/>
      <c r="B166" s="245"/>
      <c r="C166" s="246"/>
      <c r="D166" s="236" t="s">
        <v>226</v>
      </c>
      <c r="E166" s="247" t="s">
        <v>19</v>
      </c>
      <c r="F166" s="248" t="s">
        <v>2036</v>
      </c>
      <c r="G166" s="246"/>
      <c r="H166" s="249">
        <v>18.699999999999999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226</v>
      </c>
      <c r="AU166" s="255" t="s">
        <v>81</v>
      </c>
      <c r="AV166" s="14" t="s">
        <v>81</v>
      </c>
      <c r="AW166" s="14" t="s">
        <v>33</v>
      </c>
      <c r="AX166" s="14" t="s">
        <v>72</v>
      </c>
      <c r="AY166" s="255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968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2032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2037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4" customFormat="1">
      <c r="A170" s="14"/>
      <c r="B170" s="245"/>
      <c r="C170" s="246"/>
      <c r="D170" s="236" t="s">
        <v>226</v>
      </c>
      <c r="E170" s="247" t="s">
        <v>19</v>
      </c>
      <c r="F170" s="248" t="s">
        <v>2038</v>
      </c>
      <c r="G170" s="246"/>
      <c r="H170" s="249">
        <v>32.399999999999999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226</v>
      </c>
      <c r="AU170" s="255" t="s">
        <v>81</v>
      </c>
      <c r="AV170" s="14" t="s">
        <v>81</v>
      </c>
      <c r="AW170" s="14" t="s">
        <v>33</v>
      </c>
      <c r="AX170" s="14" t="s">
        <v>72</v>
      </c>
      <c r="AY170" s="255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968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2032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5" customFormat="1">
      <c r="A173" s="15"/>
      <c r="B173" s="256"/>
      <c r="C173" s="257"/>
      <c r="D173" s="236" t="s">
        <v>226</v>
      </c>
      <c r="E173" s="258" t="s">
        <v>19</v>
      </c>
      <c r="F173" s="259" t="s">
        <v>233</v>
      </c>
      <c r="G173" s="257"/>
      <c r="H173" s="260">
        <v>89.5</v>
      </c>
      <c r="I173" s="261"/>
      <c r="J173" s="257"/>
      <c r="K173" s="257"/>
      <c r="L173" s="262"/>
      <c r="M173" s="263"/>
      <c r="N173" s="264"/>
      <c r="O173" s="264"/>
      <c r="P173" s="264"/>
      <c r="Q173" s="264"/>
      <c r="R173" s="264"/>
      <c r="S173" s="264"/>
      <c r="T173" s="26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6" t="s">
        <v>226</v>
      </c>
      <c r="AU173" s="266" t="s">
        <v>81</v>
      </c>
      <c r="AV173" s="15" t="s">
        <v>223</v>
      </c>
      <c r="AW173" s="15" t="s">
        <v>33</v>
      </c>
      <c r="AX173" s="15" t="s">
        <v>79</v>
      </c>
      <c r="AY173" s="266" t="s">
        <v>215</v>
      </c>
    </row>
    <row r="174" s="2" customFormat="1" ht="37.8" customHeight="1">
      <c r="A174" s="41"/>
      <c r="B174" s="42"/>
      <c r="C174" s="216" t="s">
        <v>308</v>
      </c>
      <c r="D174" s="216" t="s">
        <v>218</v>
      </c>
      <c r="E174" s="217" t="s">
        <v>2039</v>
      </c>
      <c r="F174" s="218" t="s">
        <v>2040</v>
      </c>
      <c r="G174" s="219" t="s">
        <v>259</v>
      </c>
      <c r="H174" s="220">
        <v>89.5</v>
      </c>
      <c r="I174" s="221"/>
      <c r="J174" s="222">
        <f>ROUND(I174*H174,2)</f>
        <v>0</v>
      </c>
      <c r="K174" s="218" t="s">
        <v>222</v>
      </c>
      <c r="L174" s="47"/>
      <c r="M174" s="223" t="s">
        <v>19</v>
      </c>
      <c r="N174" s="224" t="s">
        <v>43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223</v>
      </c>
      <c r="AT174" s="227" t="s">
        <v>218</v>
      </c>
      <c r="AU174" s="227" t="s">
        <v>81</v>
      </c>
      <c r="AY174" s="20" t="s">
        <v>215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223</v>
      </c>
      <c r="BM174" s="227" t="s">
        <v>360</v>
      </c>
    </row>
    <row r="175" s="2" customFormat="1">
      <c r="A175" s="41"/>
      <c r="B175" s="42"/>
      <c r="C175" s="43"/>
      <c r="D175" s="229" t="s">
        <v>224</v>
      </c>
      <c r="E175" s="43"/>
      <c r="F175" s="230" t="s">
        <v>2041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224</v>
      </c>
      <c r="AU175" s="20" t="s">
        <v>81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2031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4" customFormat="1">
      <c r="A177" s="14"/>
      <c r="B177" s="245"/>
      <c r="C177" s="246"/>
      <c r="D177" s="236" t="s">
        <v>226</v>
      </c>
      <c r="E177" s="247" t="s">
        <v>19</v>
      </c>
      <c r="F177" s="248" t="s">
        <v>306</v>
      </c>
      <c r="G177" s="246"/>
      <c r="H177" s="249">
        <v>16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226</v>
      </c>
      <c r="AU177" s="255" t="s">
        <v>81</v>
      </c>
      <c r="AV177" s="14" t="s">
        <v>81</v>
      </c>
      <c r="AW177" s="14" t="s">
        <v>33</v>
      </c>
      <c r="AX177" s="14" t="s">
        <v>72</v>
      </c>
      <c r="AY177" s="255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968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2032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2033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4" customFormat="1">
      <c r="A181" s="14"/>
      <c r="B181" s="245"/>
      <c r="C181" s="246"/>
      <c r="D181" s="236" t="s">
        <v>226</v>
      </c>
      <c r="E181" s="247" t="s">
        <v>19</v>
      </c>
      <c r="F181" s="248" t="s">
        <v>2034</v>
      </c>
      <c r="G181" s="246"/>
      <c r="H181" s="249">
        <v>22.399999999999999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226</v>
      </c>
      <c r="AU181" s="255" t="s">
        <v>81</v>
      </c>
      <c r="AV181" s="14" t="s">
        <v>81</v>
      </c>
      <c r="AW181" s="14" t="s">
        <v>33</v>
      </c>
      <c r="AX181" s="14" t="s">
        <v>72</v>
      </c>
      <c r="AY181" s="255" t="s">
        <v>215</v>
      </c>
    </row>
    <row r="182" s="13" customFormat="1">
      <c r="A182" s="13"/>
      <c r="B182" s="234"/>
      <c r="C182" s="235"/>
      <c r="D182" s="236" t="s">
        <v>226</v>
      </c>
      <c r="E182" s="237" t="s">
        <v>19</v>
      </c>
      <c r="F182" s="238" t="s">
        <v>968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226</v>
      </c>
      <c r="AU182" s="244" t="s">
        <v>81</v>
      </c>
      <c r="AV182" s="13" t="s">
        <v>79</v>
      </c>
      <c r="AW182" s="13" t="s">
        <v>33</v>
      </c>
      <c r="AX182" s="13" t="s">
        <v>72</v>
      </c>
      <c r="AY182" s="244" t="s">
        <v>215</v>
      </c>
    </row>
    <row r="183" s="13" customFormat="1">
      <c r="A183" s="13"/>
      <c r="B183" s="234"/>
      <c r="C183" s="235"/>
      <c r="D183" s="236" t="s">
        <v>226</v>
      </c>
      <c r="E183" s="237" t="s">
        <v>19</v>
      </c>
      <c r="F183" s="238" t="s">
        <v>2032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226</v>
      </c>
      <c r="AU183" s="244" t="s">
        <v>81</v>
      </c>
      <c r="AV183" s="13" t="s">
        <v>79</v>
      </c>
      <c r="AW183" s="13" t="s">
        <v>33</v>
      </c>
      <c r="AX183" s="13" t="s">
        <v>72</v>
      </c>
      <c r="AY183" s="244" t="s">
        <v>215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2035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4" customFormat="1">
      <c r="A185" s="14"/>
      <c r="B185" s="245"/>
      <c r="C185" s="246"/>
      <c r="D185" s="236" t="s">
        <v>226</v>
      </c>
      <c r="E185" s="247" t="s">
        <v>19</v>
      </c>
      <c r="F185" s="248" t="s">
        <v>2036</v>
      </c>
      <c r="G185" s="246"/>
      <c r="H185" s="249">
        <v>18.699999999999999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226</v>
      </c>
      <c r="AU185" s="255" t="s">
        <v>81</v>
      </c>
      <c r="AV185" s="14" t="s">
        <v>81</v>
      </c>
      <c r="AW185" s="14" t="s">
        <v>33</v>
      </c>
      <c r="AX185" s="14" t="s">
        <v>72</v>
      </c>
      <c r="AY185" s="255" t="s">
        <v>215</v>
      </c>
    </row>
    <row r="186" s="13" customFormat="1">
      <c r="A186" s="13"/>
      <c r="B186" s="234"/>
      <c r="C186" s="235"/>
      <c r="D186" s="236" t="s">
        <v>226</v>
      </c>
      <c r="E186" s="237" t="s">
        <v>19</v>
      </c>
      <c r="F186" s="238" t="s">
        <v>968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226</v>
      </c>
      <c r="AU186" s="244" t="s">
        <v>81</v>
      </c>
      <c r="AV186" s="13" t="s">
        <v>79</v>
      </c>
      <c r="AW186" s="13" t="s">
        <v>33</v>
      </c>
      <c r="AX186" s="13" t="s">
        <v>72</v>
      </c>
      <c r="AY186" s="244" t="s">
        <v>215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2032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2037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4" customFormat="1">
      <c r="A189" s="14"/>
      <c r="B189" s="245"/>
      <c r="C189" s="246"/>
      <c r="D189" s="236" t="s">
        <v>226</v>
      </c>
      <c r="E189" s="247" t="s">
        <v>19</v>
      </c>
      <c r="F189" s="248" t="s">
        <v>2038</v>
      </c>
      <c r="G189" s="246"/>
      <c r="H189" s="249">
        <v>32.399999999999999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226</v>
      </c>
      <c r="AU189" s="255" t="s">
        <v>81</v>
      </c>
      <c r="AV189" s="14" t="s">
        <v>81</v>
      </c>
      <c r="AW189" s="14" t="s">
        <v>33</v>
      </c>
      <c r="AX189" s="14" t="s">
        <v>72</v>
      </c>
      <c r="AY189" s="255" t="s">
        <v>215</v>
      </c>
    </row>
    <row r="190" s="13" customFormat="1">
      <c r="A190" s="13"/>
      <c r="B190" s="234"/>
      <c r="C190" s="235"/>
      <c r="D190" s="236" t="s">
        <v>226</v>
      </c>
      <c r="E190" s="237" t="s">
        <v>19</v>
      </c>
      <c r="F190" s="238" t="s">
        <v>968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226</v>
      </c>
      <c r="AU190" s="244" t="s">
        <v>81</v>
      </c>
      <c r="AV190" s="13" t="s">
        <v>79</v>
      </c>
      <c r="AW190" s="13" t="s">
        <v>33</v>
      </c>
      <c r="AX190" s="13" t="s">
        <v>72</v>
      </c>
      <c r="AY190" s="244" t="s">
        <v>215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2032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5" customFormat="1">
      <c r="A192" s="15"/>
      <c r="B192" s="256"/>
      <c r="C192" s="257"/>
      <c r="D192" s="236" t="s">
        <v>226</v>
      </c>
      <c r="E192" s="258" t="s">
        <v>19</v>
      </c>
      <c r="F192" s="259" t="s">
        <v>233</v>
      </c>
      <c r="G192" s="257"/>
      <c r="H192" s="260">
        <v>89.5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226</v>
      </c>
      <c r="AU192" s="266" t="s">
        <v>81</v>
      </c>
      <c r="AV192" s="15" t="s">
        <v>223</v>
      </c>
      <c r="AW192" s="15" t="s">
        <v>33</v>
      </c>
      <c r="AX192" s="15" t="s">
        <v>79</v>
      </c>
      <c r="AY192" s="266" t="s">
        <v>215</v>
      </c>
    </row>
    <row r="193" s="12" customFormat="1" ht="22.8" customHeight="1">
      <c r="A193" s="12"/>
      <c r="B193" s="200"/>
      <c r="C193" s="201"/>
      <c r="D193" s="202" t="s">
        <v>71</v>
      </c>
      <c r="E193" s="214" t="s">
        <v>594</v>
      </c>
      <c r="F193" s="214" t="s">
        <v>595</v>
      </c>
      <c r="G193" s="201"/>
      <c r="H193" s="201"/>
      <c r="I193" s="204"/>
      <c r="J193" s="215">
        <f>BK193</f>
        <v>0</v>
      </c>
      <c r="K193" s="201"/>
      <c r="L193" s="206"/>
      <c r="M193" s="207"/>
      <c r="N193" s="208"/>
      <c r="O193" s="208"/>
      <c r="P193" s="209">
        <f>SUM(P194:P211)</f>
        <v>0</v>
      </c>
      <c r="Q193" s="208"/>
      <c r="R193" s="209">
        <f>SUM(R194:R211)</f>
        <v>0</v>
      </c>
      <c r="S193" s="208"/>
      <c r="T193" s="210">
        <f>SUM(T194:T211)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1" t="s">
        <v>79</v>
      </c>
      <c r="AT193" s="212" t="s">
        <v>71</v>
      </c>
      <c r="AU193" s="212" t="s">
        <v>79</v>
      </c>
      <c r="AY193" s="211" t="s">
        <v>215</v>
      </c>
      <c r="BK193" s="213">
        <f>SUM(BK194:BK211)</f>
        <v>0</v>
      </c>
    </row>
    <row r="194" s="2" customFormat="1" ht="37.8" customHeight="1">
      <c r="A194" s="41"/>
      <c r="B194" s="42"/>
      <c r="C194" s="216" t="s">
        <v>313</v>
      </c>
      <c r="D194" s="216" t="s">
        <v>218</v>
      </c>
      <c r="E194" s="217" t="s">
        <v>931</v>
      </c>
      <c r="F194" s="218" t="s">
        <v>932</v>
      </c>
      <c r="G194" s="219" t="s">
        <v>331</v>
      </c>
      <c r="H194" s="220">
        <v>0.23899999999999999</v>
      </c>
      <c r="I194" s="221"/>
      <c r="J194" s="222">
        <f>ROUND(I194*H194,2)</f>
        <v>0</v>
      </c>
      <c r="K194" s="218" t="s">
        <v>222</v>
      </c>
      <c r="L194" s="47"/>
      <c r="M194" s="223" t="s">
        <v>19</v>
      </c>
      <c r="N194" s="224" t="s">
        <v>43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223</v>
      </c>
      <c r="AT194" s="227" t="s">
        <v>218</v>
      </c>
      <c r="AU194" s="227" t="s">
        <v>81</v>
      </c>
      <c r="AY194" s="20" t="s">
        <v>215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223</v>
      </c>
      <c r="BM194" s="227" t="s">
        <v>376</v>
      </c>
    </row>
    <row r="195" s="2" customFormat="1">
      <c r="A195" s="41"/>
      <c r="B195" s="42"/>
      <c r="C195" s="43"/>
      <c r="D195" s="229" t="s">
        <v>224</v>
      </c>
      <c r="E195" s="43"/>
      <c r="F195" s="230" t="s">
        <v>933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224</v>
      </c>
      <c r="AU195" s="20" t="s">
        <v>81</v>
      </c>
    </row>
    <row r="196" s="14" customFormat="1">
      <c r="A196" s="14"/>
      <c r="B196" s="245"/>
      <c r="C196" s="246"/>
      <c r="D196" s="236" t="s">
        <v>226</v>
      </c>
      <c r="E196" s="247" t="s">
        <v>19</v>
      </c>
      <c r="F196" s="248" t="s">
        <v>2042</v>
      </c>
      <c r="G196" s="246"/>
      <c r="H196" s="249">
        <v>0.252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226</v>
      </c>
      <c r="AU196" s="255" t="s">
        <v>81</v>
      </c>
      <c r="AV196" s="14" t="s">
        <v>81</v>
      </c>
      <c r="AW196" s="14" t="s">
        <v>33</v>
      </c>
      <c r="AX196" s="14" t="s">
        <v>72</v>
      </c>
      <c r="AY196" s="255" t="s">
        <v>215</v>
      </c>
    </row>
    <row r="197" s="13" customFormat="1">
      <c r="A197" s="13"/>
      <c r="B197" s="234"/>
      <c r="C197" s="235"/>
      <c r="D197" s="236" t="s">
        <v>226</v>
      </c>
      <c r="E197" s="237" t="s">
        <v>19</v>
      </c>
      <c r="F197" s="238" t="s">
        <v>2043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226</v>
      </c>
      <c r="AU197" s="244" t="s">
        <v>81</v>
      </c>
      <c r="AV197" s="13" t="s">
        <v>79</v>
      </c>
      <c r="AW197" s="13" t="s">
        <v>33</v>
      </c>
      <c r="AX197" s="13" t="s">
        <v>72</v>
      </c>
      <c r="AY197" s="244" t="s">
        <v>215</v>
      </c>
    </row>
    <row r="198" s="14" customFormat="1">
      <c r="A198" s="14"/>
      <c r="B198" s="245"/>
      <c r="C198" s="246"/>
      <c r="D198" s="236" t="s">
        <v>226</v>
      </c>
      <c r="E198" s="247" t="s">
        <v>19</v>
      </c>
      <c r="F198" s="248" t="s">
        <v>2044</v>
      </c>
      <c r="G198" s="246"/>
      <c r="H198" s="249">
        <v>-0.012999999999999999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226</v>
      </c>
      <c r="AU198" s="255" t="s">
        <v>81</v>
      </c>
      <c r="AV198" s="14" t="s">
        <v>81</v>
      </c>
      <c r="AW198" s="14" t="s">
        <v>33</v>
      </c>
      <c r="AX198" s="14" t="s">
        <v>72</v>
      </c>
      <c r="AY198" s="255" t="s">
        <v>215</v>
      </c>
    </row>
    <row r="199" s="15" customFormat="1">
      <c r="A199" s="15"/>
      <c r="B199" s="256"/>
      <c r="C199" s="257"/>
      <c r="D199" s="236" t="s">
        <v>226</v>
      </c>
      <c r="E199" s="258" t="s">
        <v>19</v>
      </c>
      <c r="F199" s="259" t="s">
        <v>233</v>
      </c>
      <c r="G199" s="257"/>
      <c r="H199" s="260">
        <v>0.23899999999999999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226</v>
      </c>
      <c r="AU199" s="266" t="s">
        <v>81</v>
      </c>
      <c r="AV199" s="15" t="s">
        <v>223</v>
      </c>
      <c r="AW199" s="15" t="s">
        <v>33</v>
      </c>
      <c r="AX199" s="15" t="s">
        <v>79</v>
      </c>
      <c r="AY199" s="266" t="s">
        <v>215</v>
      </c>
    </row>
    <row r="200" s="2" customFormat="1" ht="55.5" customHeight="1">
      <c r="A200" s="41"/>
      <c r="B200" s="42"/>
      <c r="C200" s="216" t="s">
        <v>216</v>
      </c>
      <c r="D200" s="216" t="s">
        <v>218</v>
      </c>
      <c r="E200" s="217" t="s">
        <v>2045</v>
      </c>
      <c r="F200" s="218" t="s">
        <v>2046</v>
      </c>
      <c r="G200" s="219" t="s">
        <v>331</v>
      </c>
      <c r="H200" s="220">
        <v>0.012999999999999999</v>
      </c>
      <c r="I200" s="221"/>
      <c r="J200" s="222">
        <f>ROUND(I200*H200,2)</f>
        <v>0</v>
      </c>
      <c r="K200" s="218" t="s">
        <v>222</v>
      </c>
      <c r="L200" s="47"/>
      <c r="M200" s="223" t="s">
        <v>19</v>
      </c>
      <c r="N200" s="224" t="s">
        <v>43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223</v>
      </c>
      <c r="AT200" s="227" t="s">
        <v>218</v>
      </c>
      <c r="AU200" s="227" t="s">
        <v>81</v>
      </c>
      <c r="AY200" s="20" t="s">
        <v>215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223</v>
      </c>
      <c r="BM200" s="227" t="s">
        <v>596</v>
      </c>
    </row>
    <row r="201" s="2" customFormat="1">
      <c r="A201" s="41"/>
      <c r="B201" s="42"/>
      <c r="C201" s="43"/>
      <c r="D201" s="229" t="s">
        <v>224</v>
      </c>
      <c r="E201" s="43"/>
      <c r="F201" s="230" t="s">
        <v>2047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224</v>
      </c>
      <c r="AU201" s="20" t="s">
        <v>81</v>
      </c>
    </row>
    <row r="202" s="14" customFormat="1">
      <c r="A202" s="14"/>
      <c r="B202" s="245"/>
      <c r="C202" s="246"/>
      <c r="D202" s="236" t="s">
        <v>226</v>
      </c>
      <c r="E202" s="247" t="s">
        <v>19</v>
      </c>
      <c r="F202" s="248" t="s">
        <v>2048</v>
      </c>
      <c r="G202" s="246"/>
      <c r="H202" s="249">
        <v>0.012999999999999999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226</v>
      </c>
      <c r="AU202" s="255" t="s">
        <v>81</v>
      </c>
      <c r="AV202" s="14" t="s">
        <v>81</v>
      </c>
      <c r="AW202" s="14" t="s">
        <v>33</v>
      </c>
      <c r="AX202" s="14" t="s">
        <v>72</v>
      </c>
      <c r="AY202" s="255" t="s">
        <v>215</v>
      </c>
    </row>
    <row r="203" s="15" customFormat="1">
      <c r="A203" s="15"/>
      <c r="B203" s="256"/>
      <c r="C203" s="257"/>
      <c r="D203" s="236" t="s">
        <v>226</v>
      </c>
      <c r="E203" s="258" t="s">
        <v>19</v>
      </c>
      <c r="F203" s="259" t="s">
        <v>233</v>
      </c>
      <c r="G203" s="257"/>
      <c r="H203" s="260">
        <v>0.012999999999999999</v>
      </c>
      <c r="I203" s="261"/>
      <c r="J203" s="257"/>
      <c r="K203" s="257"/>
      <c r="L203" s="262"/>
      <c r="M203" s="263"/>
      <c r="N203" s="264"/>
      <c r="O203" s="264"/>
      <c r="P203" s="264"/>
      <c r="Q203" s="264"/>
      <c r="R203" s="264"/>
      <c r="S203" s="264"/>
      <c r="T203" s="26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6" t="s">
        <v>226</v>
      </c>
      <c r="AU203" s="266" t="s">
        <v>81</v>
      </c>
      <c r="AV203" s="15" t="s">
        <v>223</v>
      </c>
      <c r="AW203" s="15" t="s">
        <v>33</v>
      </c>
      <c r="AX203" s="15" t="s">
        <v>79</v>
      </c>
      <c r="AY203" s="266" t="s">
        <v>215</v>
      </c>
    </row>
    <row r="204" s="2" customFormat="1" ht="62.7" customHeight="1">
      <c r="A204" s="41"/>
      <c r="B204" s="42"/>
      <c r="C204" s="216" t="s">
        <v>8</v>
      </c>
      <c r="D204" s="216" t="s">
        <v>218</v>
      </c>
      <c r="E204" s="217" t="s">
        <v>2049</v>
      </c>
      <c r="F204" s="218" t="s">
        <v>2050</v>
      </c>
      <c r="G204" s="219" t="s">
        <v>331</v>
      </c>
      <c r="H204" s="220">
        <v>0.012999999999999999</v>
      </c>
      <c r="I204" s="221"/>
      <c r="J204" s="222">
        <f>ROUND(I204*H204,2)</f>
        <v>0</v>
      </c>
      <c r="K204" s="218" t="s">
        <v>222</v>
      </c>
      <c r="L204" s="47"/>
      <c r="M204" s="223" t="s">
        <v>19</v>
      </c>
      <c r="N204" s="224" t="s">
        <v>43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223</v>
      </c>
      <c r="AT204" s="227" t="s">
        <v>218</v>
      </c>
      <c r="AU204" s="227" t="s">
        <v>81</v>
      </c>
      <c r="AY204" s="20" t="s">
        <v>215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223</v>
      </c>
      <c r="BM204" s="227" t="s">
        <v>449</v>
      </c>
    </row>
    <row r="205" s="2" customFormat="1">
      <c r="A205" s="41"/>
      <c r="B205" s="42"/>
      <c r="C205" s="43"/>
      <c r="D205" s="229" t="s">
        <v>224</v>
      </c>
      <c r="E205" s="43"/>
      <c r="F205" s="230" t="s">
        <v>2051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224</v>
      </c>
      <c r="AU205" s="20" t="s">
        <v>81</v>
      </c>
    </row>
    <row r="206" s="14" customFormat="1">
      <c r="A206" s="14"/>
      <c r="B206" s="245"/>
      <c r="C206" s="246"/>
      <c r="D206" s="236" t="s">
        <v>226</v>
      </c>
      <c r="E206" s="247" t="s">
        <v>19</v>
      </c>
      <c r="F206" s="248" t="s">
        <v>2048</v>
      </c>
      <c r="G206" s="246"/>
      <c r="H206" s="249">
        <v>0.012999999999999999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226</v>
      </c>
      <c r="AU206" s="255" t="s">
        <v>81</v>
      </c>
      <c r="AV206" s="14" t="s">
        <v>81</v>
      </c>
      <c r="AW206" s="14" t="s">
        <v>33</v>
      </c>
      <c r="AX206" s="14" t="s">
        <v>72</v>
      </c>
      <c r="AY206" s="255" t="s">
        <v>215</v>
      </c>
    </row>
    <row r="207" s="15" customFormat="1">
      <c r="A207" s="15"/>
      <c r="B207" s="256"/>
      <c r="C207" s="257"/>
      <c r="D207" s="236" t="s">
        <v>226</v>
      </c>
      <c r="E207" s="258" t="s">
        <v>19</v>
      </c>
      <c r="F207" s="259" t="s">
        <v>233</v>
      </c>
      <c r="G207" s="257"/>
      <c r="H207" s="260">
        <v>0.012999999999999999</v>
      </c>
      <c r="I207" s="261"/>
      <c r="J207" s="257"/>
      <c r="K207" s="257"/>
      <c r="L207" s="262"/>
      <c r="M207" s="263"/>
      <c r="N207" s="264"/>
      <c r="O207" s="264"/>
      <c r="P207" s="264"/>
      <c r="Q207" s="264"/>
      <c r="R207" s="264"/>
      <c r="S207" s="264"/>
      <c r="T207" s="26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6" t="s">
        <v>226</v>
      </c>
      <c r="AU207" s="266" t="s">
        <v>81</v>
      </c>
      <c r="AV207" s="15" t="s">
        <v>223</v>
      </c>
      <c r="AW207" s="15" t="s">
        <v>33</v>
      </c>
      <c r="AX207" s="15" t="s">
        <v>79</v>
      </c>
      <c r="AY207" s="266" t="s">
        <v>215</v>
      </c>
    </row>
    <row r="208" s="2" customFormat="1" ht="66.75" customHeight="1">
      <c r="A208" s="41"/>
      <c r="B208" s="42"/>
      <c r="C208" s="216" t="s">
        <v>328</v>
      </c>
      <c r="D208" s="216" t="s">
        <v>218</v>
      </c>
      <c r="E208" s="217" t="s">
        <v>2052</v>
      </c>
      <c r="F208" s="218" t="s">
        <v>2053</v>
      </c>
      <c r="G208" s="219" t="s">
        <v>331</v>
      </c>
      <c r="H208" s="220">
        <v>0.504</v>
      </c>
      <c r="I208" s="221"/>
      <c r="J208" s="222">
        <f>ROUND(I208*H208,2)</f>
        <v>0</v>
      </c>
      <c r="K208" s="218" t="s">
        <v>222</v>
      </c>
      <c r="L208" s="47"/>
      <c r="M208" s="223" t="s">
        <v>19</v>
      </c>
      <c r="N208" s="224" t="s">
        <v>43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223</v>
      </c>
      <c r="AT208" s="227" t="s">
        <v>218</v>
      </c>
      <c r="AU208" s="227" t="s">
        <v>81</v>
      </c>
      <c r="AY208" s="20" t="s">
        <v>215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223</v>
      </c>
      <c r="BM208" s="227" t="s">
        <v>459</v>
      </c>
    </row>
    <row r="209" s="2" customFormat="1">
      <c r="A209" s="41"/>
      <c r="B209" s="42"/>
      <c r="C209" s="43"/>
      <c r="D209" s="229" t="s">
        <v>224</v>
      </c>
      <c r="E209" s="43"/>
      <c r="F209" s="230" t="s">
        <v>2054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224</v>
      </c>
      <c r="AU209" s="20" t="s">
        <v>81</v>
      </c>
    </row>
    <row r="210" s="14" customFormat="1">
      <c r="A210" s="14"/>
      <c r="B210" s="245"/>
      <c r="C210" s="246"/>
      <c r="D210" s="236" t="s">
        <v>226</v>
      </c>
      <c r="E210" s="247" t="s">
        <v>19</v>
      </c>
      <c r="F210" s="248" t="s">
        <v>2055</v>
      </c>
      <c r="G210" s="246"/>
      <c r="H210" s="249">
        <v>0.504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226</v>
      </c>
      <c r="AU210" s="255" t="s">
        <v>81</v>
      </c>
      <c r="AV210" s="14" t="s">
        <v>81</v>
      </c>
      <c r="AW210" s="14" t="s">
        <v>33</v>
      </c>
      <c r="AX210" s="14" t="s">
        <v>72</v>
      </c>
      <c r="AY210" s="255" t="s">
        <v>215</v>
      </c>
    </row>
    <row r="211" s="15" customFormat="1">
      <c r="A211" s="15"/>
      <c r="B211" s="256"/>
      <c r="C211" s="257"/>
      <c r="D211" s="236" t="s">
        <v>226</v>
      </c>
      <c r="E211" s="258" t="s">
        <v>19</v>
      </c>
      <c r="F211" s="259" t="s">
        <v>233</v>
      </c>
      <c r="G211" s="257"/>
      <c r="H211" s="260">
        <v>0.504</v>
      </c>
      <c r="I211" s="261"/>
      <c r="J211" s="257"/>
      <c r="K211" s="257"/>
      <c r="L211" s="262"/>
      <c r="M211" s="278"/>
      <c r="N211" s="279"/>
      <c r="O211" s="279"/>
      <c r="P211" s="279"/>
      <c r="Q211" s="279"/>
      <c r="R211" s="279"/>
      <c r="S211" s="279"/>
      <c r="T211" s="280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6" t="s">
        <v>226</v>
      </c>
      <c r="AU211" s="266" t="s">
        <v>81</v>
      </c>
      <c r="AV211" s="15" t="s">
        <v>223</v>
      </c>
      <c r="AW211" s="15" t="s">
        <v>33</v>
      </c>
      <c r="AX211" s="15" t="s">
        <v>79</v>
      </c>
      <c r="AY211" s="266" t="s">
        <v>215</v>
      </c>
    </row>
    <row r="212" s="2" customFormat="1" ht="6.96" customHeight="1">
      <c r="A212" s="41"/>
      <c r="B212" s="62"/>
      <c r="C212" s="63"/>
      <c r="D212" s="63"/>
      <c r="E212" s="63"/>
      <c r="F212" s="63"/>
      <c r="G212" s="63"/>
      <c r="H212" s="63"/>
      <c r="I212" s="63"/>
      <c r="J212" s="63"/>
      <c r="K212" s="63"/>
      <c r="L212" s="47"/>
      <c r="M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</row>
  </sheetData>
  <sheetProtection sheet="1" autoFilter="0" formatColumns="0" formatRows="0" objects="1" scenarios="1" spinCount="100000" saltValue="C7crFMK/GzWSio4DXHCgdXAUBqY+JwZv9yvhdxIBFMumDjwH1Ut433v8vYJVkYv1+mH5HTX1m08IGAZIK0PHxA==" hashValue="ZDur5M+O4X50zrh5ciAqSfIdB33eCnRzSsZsGTi59Y7kjUKQWBHRw+lmKNv1a4V1aZ6HNuMSNcOsOVSew+UcxA==" algorithmName="SHA-512" password="CC35"/>
  <autoFilter ref="C87:K21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83106613"/>
    <hyperlink ref="F109" r:id="rId2" display="https://podminky.urs.cz/item/CS_URS_2023_02/184501131"/>
    <hyperlink ref="F118" r:id="rId3" display="https://podminky.urs.cz/item/CS_URS_2023_02/184503131"/>
    <hyperlink ref="F127" r:id="rId4" display="https://podminky.urs.cz/item/CS_URS_2023_02/184813211"/>
    <hyperlink ref="F135" r:id="rId5" display="https://podminky.urs.cz/item/CS_URS_2023_02/184813251"/>
    <hyperlink ref="F143" r:id="rId6" display="https://podminky.urs.cz/item/CS_URS_2023_02/184818241"/>
    <hyperlink ref="F156" r:id="rId7" display="https://podminky.urs.cz/item/CS_URS_2023_02/119003227"/>
    <hyperlink ref="F175" r:id="rId8" display="https://podminky.urs.cz/item/CS_URS_2023_02/119003228"/>
    <hyperlink ref="F195" r:id="rId9" display="https://podminky.urs.cz/item/CS_URS_2023_02/998231411"/>
    <hyperlink ref="F201" r:id="rId10" display="https://podminky.urs.cz/item/CS_URS_2023_02/998232110"/>
    <hyperlink ref="F205" r:id="rId11" display="https://podminky.urs.cz/item/CS_URS_2023_02/998232124"/>
    <hyperlink ref="F209" r:id="rId12" display="https://podminky.urs.cz/item/CS_URS_2023_02/998232125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2056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ROUND((SUM(BE96:BE254)),  2)</f>
        <v>0</v>
      </c>
      <c r="G35" s="41"/>
      <c r="H35" s="41"/>
      <c r="I35" s="161">
        <v>0.20999999999999999</v>
      </c>
      <c r="J35" s="160">
        <f>ROUND(((SUM(BE96:BE254))*I35),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ROUND((SUM(BF96:BF254)),  2)</f>
        <v>0</v>
      </c>
      <c r="G36" s="41"/>
      <c r="H36" s="41"/>
      <c r="I36" s="161">
        <v>0.12</v>
      </c>
      <c r="J36" s="160">
        <f>ROUND(((SUM(BF96:BF254))*I36),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ROUND((SUM(BG96:BG254)),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ROUND((SUM(BH96:BH254)),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ROUND((SUM(BI96:BI254)),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2023-065-04-03 - SO-04 - Krajinářské úpravy- přesun sochy a ornice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195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196</v>
      </c>
      <c r="E66" s="186"/>
      <c r="F66" s="186"/>
      <c r="G66" s="186"/>
      <c r="H66" s="186"/>
      <c r="I66" s="186"/>
      <c r="J66" s="187">
        <f>J106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2057</v>
      </c>
      <c r="E67" s="186"/>
      <c r="F67" s="186"/>
      <c r="G67" s="186"/>
      <c r="H67" s="186"/>
      <c r="I67" s="186"/>
      <c r="J67" s="187">
        <f>J126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197</v>
      </c>
      <c r="E68" s="186"/>
      <c r="F68" s="186"/>
      <c r="G68" s="186"/>
      <c r="H68" s="186"/>
      <c r="I68" s="186"/>
      <c r="J68" s="187">
        <f>J133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198</v>
      </c>
      <c r="E69" s="186"/>
      <c r="F69" s="186"/>
      <c r="G69" s="186"/>
      <c r="H69" s="186"/>
      <c r="I69" s="186"/>
      <c r="J69" s="187">
        <f>J173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1856</v>
      </c>
      <c r="E70" s="186"/>
      <c r="F70" s="186"/>
      <c r="G70" s="186"/>
      <c r="H70" s="186"/>
      <c r="I70" s="186"/>
      <c r="J70" s="187">
        <f>J176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2058</v>
      </c>
      <c r="E71" s="186"/>
      <c r="F71" s="186"/>
      <c r="G71" s="186"/>
      <c r="H71" s="186"/>
      <c r="I71" s="186"/>
      <c r="J71" s="187">
        <f>J185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671</v>
      </c>
      <c r="E72" s="186"/>
      <c r="F72" s="186"/>
      <c r="G72" s="186"/>
      <c r="H72" s="186"/>
      <c r="I72" s="186"/>
      <c r="J72" s="187">
        <f>J200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199</v>
      </c>
      <c r="E73" s="186"/>
      <c r="F73" s="186"/>
      <c r="G73" s="186"/>
      <c r="H73" s="186"/>
      <c r="I73" s="186"/>
      <c r="J73" s="187">
        <f>J207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548</v>
      </c>
      <c r="E74" s="186"/>
      <c r="F74" s="186"/>
      <c r="G74" s="186"/>
      <c r="H74" s="186"/>
      <c r="I74" s="186"/>
      <c r="J74" s="187">
        <f>J250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200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Vědomice - Úprava ulice Na Zavadilce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186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1852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188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30" customHeight="1">
      <c r="A88" s="41"/>
      <c r="B88" s="42"/>
      <c r="C88" s="43"/>
      <c r="D88" s="43"/>
      <c r="E88" s="72" t="str">
        <f>E11</f>
        <v>2023-065-04-03 - SO-04 - Krajinářské úpravy- přesun sochy a ornice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 xml:space="preserve">k.ú. Vědomice </v>
      </c>
      <c r="G90" s="43"/>
      <c r="H90" s="43"/>
      <c r="I90" s="35" t="s">
        <v>23</v>
      </c>
      <c r="J90" s="75" t="str">
        <f>IF(J14="","",J14)</f>
        <v>16. 4. 2024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40.05" customHeight="1">
      <c r="A92" s="41"/>
      <c r="B92" s="42"/>
      <c r="C92" s="35" t="s">
        <v>25</v>
      </c>
      <c r="D92" s="43"/>
      <c r="E92" s="43"/>
      <c r="F92" s="30" t="str">
        <f>E17</f>
        <v>Obec Vědomice, Na Průhonu 270, Roudnice nad Labem</v>
      </c>
      <c r="G92" s="43"/>
      <c r="H92" s="43"/>
      <c r="I92" s="35" t="s">
        <v>31</v>
      </c>
      <c r="J92" s="39" t="str">
        <f>E23</f>
        <v>Ing. arch. Pavel Šulc Ph.D.Krásného 351/8, Praha 6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3"/>
      <c r="E93" s="43"/>
      <c r="F93" s="30" t="str">
        <f>IF(E20="","",E20)</f>
        <v>Vyplň údaj</v>
      </c>
      <c r="G93" s="43"/>
      <c r="H93" s="43"/>
      <c r="I93" s="35" t="s">
        <v>34</v>
      </c>
      <c r="J93" s="39" t="str">
        <f>E26</f>
        <v>Ing. Dana Mlejnková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201</v>
      </c>
      <c r="D95" s="192" t="s">
        <v>57</v>
      </c>
      <c r="E95" s="192" t="s">
        <v>53</v>
      </c>
      <c r="F95" s="192" t="s">
        <v>54</v>
      </c>
      <c r="G95" s="192" t="s">
        <v>202</v>
      </c>
      <c r="H95" s="192" t="s">
        <v>203</v>
      </c>
      <c r="I95" s="192" t="s">
        <v>204</v>
      </c>
      <c r="J95" s="192" t="s">
        <v>192</v>
      </c>
      <c r="K95" s="193" t="s">
        <v>205</v>
      </c>
      <c r="L95" s="194"/>
      <c r="M95" s="95" t="s">
        <v>19</v>
      </c>
      <c r="N95" s="96" t="s">
        <v>42</v>
      </c>
      <c r="O95" s="96" t="s">
        <v>206</v>
      </c>
      <c r="P95" s="96" t="s">
        <v>207</v>
      </c>
      <c r="Q95" s="96" t="s">
        <v>208</v>
      </c>
      <c r="R95" s="96" t="s">
        <v>209</v>
      </c>
      <c r="S95" s="96" t="s">
        <v>210</v>
      </c>
      <c r="T95" s="97" t="s">
        <v>211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212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</f>
        <v>0</v>
      </c>
      <c r="Q96" s="99"/>
      <c r="R96" s="197">
        <f>R97</f>
        <v>0.68531609999999987</v>
      </c>
      <c r="S96" s="99"/>
      <c r="T96" s="198">
        <f>T97</f>
        <v>2.90611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71</v>
      </c>
      <c r="AU96" s="20" t="s">
        <v>193</v>
      </c>
      <c r="BK96" s="199">
        <f>BK97</f>
        <v>0</v>
      </c>
    </row>
    <row r="97" s="12" customFormat="1" ht="25.92" customHeight="1">
      <c r="A97" s="12"/>
      <c r="B97" s="200"/>
      <c r="C97" s="201"/>
      <c r="D97" s="202" t="s">
        <v>71</v>
      </c>
      <c r="E97" s="203" t="s">
        <v>213</v>
      </c>
      <c r="F97" s="203" t="s">
        <v>214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P98+P106+P126+P133+P173+P176+P185+P200+P207+P250</f>
        <v>0</v>
      </c>
      <c r="Q97" s="208"/>
      <c r="R97" s="209">
        <f>R98+R106+R126+R133+R173+R176+R185+R200+R207+R250</f>
        <v>0.68531609999999987</v>
      </c>
      <c r="S97" s="208"/>
      <c r="T97" s="210">
        <f>T98+T106+T126+T133+T173+T176+T185+T200+T207+T250</f>
        <v>2.90611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71</v>
      </c>
      <c r="AU97" s="212" t="s">
        <v>72</v>
      </c>
      <c r="AY97" s="211" t="s">
        <v>215</v>
      </c>
      <c r="BK97" s="213">
        <f>BK98+BK106+BK126+BK133+BK173+BK176+BK185+BK200+BK207+BK250</f>
        <v>0</v>
      </c>
    </row>
    <row r="98" s="12" customFormat="1" ht="22.8" customHeight="1">
      <c r="A98" s="12"/>
      <c r="B98" s="200"/>
      <c r="C98" s="201"/>
      <c r="D98" s="202" t="s">
        <v>71</v>
      </c>
      <c r="E98" s="214" t="s">
        <v>216</v>
      </c>
      <c r="F98" s="214" t="s">
        <v>217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SUM(P99:P105)</f>
        <v>0</v>
      </c>
      <c r="Q98" s="208"/>
      <c r="R98" s="209">
        <f>SUM(R99:R105)</f>
        <v>0</v>
      </c>
      <c r="S98" s="208"/>
      <c r="T98" s="210">
        <f>SUM(T99:T105)</f>
        <v>0.74800000000000011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71</v>
      </c>
      <c r="AU98" s="212" t="s">
        <v>79</v>
      </c>
      <c r="AY98" s="211" t="s">
        <v>215</v>
      </c>
      <c r="BK98" s="213">
        <f>SUM(BK99:BK105)</f>
        <v>0</v>
      </c>
    </row>
    <row r="99" s="2" customFormat="1" ht="55.5" customHeight="1">
      <c r="A99" s="41"/>
      <c r="B99" s="42"/>
      <c r="C99" s="216" t="s">
        <v>79</v>
      </c>
      <c r="D99" s="216" t="s">
        <v>218</v>
      </c>
      <c r="E99" s="217" t="s">
        <v>2059</v>
      </c>
      <c r="F99" s="218" t="s">
        <v>2060</v>
      </c>
      <c r="G99" s="219" t="s">
        <v>221</v>
      </c>
      <c r="H99" s="220">
        <v>4.4000000000000004</v>
      </c>
      <c r="I99" s="221"/>
      <c r="J99" s="222">
        <f>ROUND(I99*H99,2)</f>
        <v>0</v>
      </c>
      <c r="K99" s="218" t="s">
        <v>222</v>
      </c>
      <c r="L99" s="47"/>
      <c r="M99" s="223" t="s">
        <v>19</v>
      </c>
      <c r="N99" s="224" t="s">
        <v>43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0.17000000000000001</v>
      </c>
      <c r="T99" s="226">
        <f>S99*H99</f>
        <v>0.74800000000000011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223</v>
      </c>
      <c r="AT99" s="227" t="s">
        <v>218</v>
      </c>
      <c r="AU99" s="227" t="s">
        <v>81</v>
      </c>
      <c r="AY99" s="20" t="s">
        <v>215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223</v>
      </c>
      <c r="BM99" s="227" t="s">
        <v>81</v>
      </c>
    </row>
    <row r="100" s="2" customFormat="1">
      <c r="A100" s="41"/>
      <c r="B100" s="42"/>
      <c r="C100" s="43"/>
      <c r="D100" s="229" t="s">
        <v>224</v>
      </c>
      <c r="E100" s="43"/>
      <c r="F100" s="230" t="s">
        <v>2061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224</v>
      </c>
      <c r="AU100" s="20" t="s">
        <v>81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2062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2063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2064</v>
      </c>
      <c r="G103" s="246"/>
      <c r="H103" s="249">
        <v>4.4000000000000004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2065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5" customFormat="1">
      <c r="A105" s="15"/>
      <c r="B105" s="256"/>
      <c r="C105" s="257"/>
      <c r="D105" s="236" t="s">
        <v>226</v>
      </c>
      <c r="E105" s="258" t="s">
        <v>19</v>
      </c>
      <c r="F105" s="259" t="s">
        <v>233</v>
      </c>
      <c r="G105" s="257"/>
      <c r="H105" s="260">
        <v>4.4000000000000004</v>
      </c>
      <c r="I105" s="261"/>
      <c r="J105" s="257"/>
      <c r="K105" s="257"/>
      <c r="L105" s="262"/>
      <c r="M105" s="263"/>
      <c r="N105" s="264"/>
      <c r="O105" s="264"/>
      <c r="P105" s="264"/>
      <c r="Q105" s="264"/>
      <c r="R105" s="264"/>
      <c r="S105" s="264"/>
      <c r="T105" s="26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6" t="s">
        <v>226</v>
      </c>
      <c r="AU105" s="266" t="s">
        <v>81</v>
      </c>
      <c r="AV105" s="15" t="s">
        <v>223</v>
      </c>
      <c r="AW105" s="15" t="s">
        <v>33</v>
      </c>
      <c r="AX105" s="15" t="s">
        <v>79</v>
      </c>
      <c r="AY105" s="266" t="s">
        <v>215</v>
      </c>
    </row>
    <row r="106" s="12" customFormat="1" ht="22.8" customHeight="1">
      <c r="A106" s="12"/>
      <c r="B106" s="200"/>
      <c r="C106" s="201"/>
      <c r="D106" s="202" t="s">
        <v>71</v>
      </c>
      <c r="E106" s="214" t="s">
        <v>8</v>
      </c>
      <c r="F106" s="214" t="s">
        <v>274</v>
      </c>
      <c r="G106" s="201"/>
      <c r="H106" s="201"/>
      <c r="I106" s="204"/>
      <c r="J106" s="215">
        <f>BK106</f>
        <v>0</v>
      </c>
      <c r="K106" s="201"/>
      <c r="L106" s="206"/>
      <c r="M106" s="207"/>
      <c r="N106" s="208"/>
      <c r="O106" s="208"/>
      <c r="P106" s="209">
        <f>SUM(P107:P125)</f>
        <v>0</v>
      </c>
      <c r="Q106" s="208"/>
      <c r="R106" s="209">
        <f>SUM(R107:R125)</f>
        <v>0</v>
      </c>
      <c r="S106" s="208"/>
      <c r="T106" s="210">
        <f>SUM(T107:T125)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11" t="s">
        <v>79</v>
      </c>
      <c r="AT106" s="212" t="s">
        <v>71</v>
      </c>
      <c r="AU106" s="212" t="s">
        <v>79</v>
      </c>
      <c r="AY106" s="211" t="s">
        <v>215</v>
      </c>
      <c r="BK106" s="213">
        <f>SUM(BK107:BK125)</f>
        <v>0</v>
      </c>
    </row>
    <row r="107" s="2" customFormat="1" ht="24.15" customHeight="1">
      <c r="A107" s="41"/>
      <c r="B107" s="42"/>
      <c r="C107" s="216" t="s">
        <v>81</v>
      </c>
      <c r="D107" s="216" t="s">
        <v>218</v>
      </c>
      <c r="E107" s="217" t="s">
        <v>2066</v>
      </c>
      <c r="F107" s="218" t="s">
        <v>2067</v>
      </c>
      <c r="G107" s="219" t="s">
        <v>221</v>
      </c>
      <c r="H107" s="220">
        <v>538.29999999999995</v>
      </c>
      <c r="I107" s="221"/>
      <c r="J107" s="222">
        <f>ROUND(I107*H107,2)</f>
        <v>0</v>
      </c>
      <c r="K107" s="218" t="s">
        <v>222</v>
      </c>
      <c r="L107" s="47"/>
      <c r="M107" s="223" t="s">
        <v>19</v>
      </c>
      <c r="N107" s="224" t="s">
        <v>43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223</v>
      </c>
      <c r="AT107" s="227" t="s">
        <v>218</v>
      </c>
      <c r="AU107" s="227" t="s">
        <v>81</v>
      </c>
      <c r="AY107" s="20" t="s">
        <v>215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223</v>
      </c>
      <c r="BM107" s="227" t="s">
        <v>223</v>
      </c>
    </row>
    <row r="108" s="2" customFormat="1">
      <c r="A108" s="41"/>
      <c r="B108" s="42"/>
      <c r="C108" s="43"/>
      <c r="D108" s="229" t="s">
        <v>224</v>
      </c>
      <c r="E108" s="43"/>
      <c r="F108" s="230" t="s">
        <v>2068</v>
      </c>
      <c r="G108" s="43"/>
      <c r="H108" s="43"/>
      <c r="I108" s="231"/>
      <c r="J108" s="43"/>
      <c r="K108" s="43"/>
      <c r="L108" s="47"/>
      <c r="M108" s="232"/>
      <c r="N108" s="233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224</v>
      </c>
      <c r="AU108" s="20" t="s">
        <v>81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2069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2070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2069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446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4" customFormat="1">
      <c r="A113" s="14"/>
      <c r="B113" s="245"/>
      <c r="C113" s="246"/>
      <c r="D113" s="236" t="s">
        <v>226</v>
      </c>
      <c r="E113" s="247" t="s">
        <v>19</v>
      </c>
      <c r="F113" s="248" t="s">
        <v>2071</v>
      </c>
      <c r="G113" s="246"/>
      <c r="H113" s="249">
        <v>343.69999999999999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226</v>
      </c>
      <c r="AU113" s="255" t="s">
        <v>81</v>
      </c>
      <c r="AV113" s="14" t="s">
        <v>81</v>
      </c>
      <c r="AW113" s="14" t="s">
        <v>33</v>
      </c>
      <c r="AX113" s="14" t="s">
        <v>72</v>
      </c>
      <c r="AY113" s="255" t="s">
        <v>215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2069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448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4" customFormat="1">
      <c r="A116" s="14"/>
      <c r="B116" s="245"/>
      <c r="C116" s="246"/>
      <c r="D116" s="236" t="s">
        <v>226</v>
      </c>
      <c r="E116" s="247" t="s">
        <v>19</v>
      </c>
      <c r="F116" s="248" t="s">
        <v>2072</v>
      </c>
      <c r="G116" s="246"/>
      <c r="H116" s="249">
        <v>194.59999999999999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226</v>
      </c>
      <c r="AU116" s="255" t="s">
        <v>81</v>
      </c>
      <c r="AV116" s="14" t="s">
        <v>81</v>
      </c>
      <c r="AW116" s="14" t="s">
        <v>33</v>
      </c>
      <c r="AX116" s="14" t="s">
        <v>72</v>
      </c>
      <c r="AY116" s="255" t="s">
        <v>215</v>
      </c>
    </row>
    <row r="117" s="15" customFormat="1">
      <c r="A117" s="15"/>
      <c r="B117" s="256"/>
      <c r="C117" s="257"/>
      <c r="D117" s="236" t="s">
        <v>226</v>
      </c>
      <c r="E117" s="258" t="s">
        <v>19</v>
      </c>
      <c r="F117" s="259" t="s">
        <v>233</v>
      </c>
      <c r="G117" s="257"/>
      <c r="H117" s="260">
        <v>538.29999999999995</v>
      </c>
      <c r="I117" s="261"/>
      <c r="J117" s="257"/>
      <c r="K117" s="257"/>
      <c r="L117" s="262"/>
      <c r="M117" s="263"/>
      <c r="N117" s="264"/>
      <c r="O117" s="264"/>
      <c r="P117" s="264"/>
      <c r="Q117" s="264"/>
      <c r="R117" s="264"/>
      <c r="S117" s="264"/>
      <c r="T117" s="26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6" t="s">
        <v>226</v>
      </c>
      <c r="AU117" s="266" t="s">
        <v>81</v>
      </c>
      <c r="AV117" s="15" t="s">
        <v>223</v>
      </c>
      <c r="AW117" s="15" t="s">
        <v>33</v>
      </c>
      <c r="AX117" s="15" t="s">
        <v>79</v>
      </c>
      <c r="AY117" s="266" t="s">
        <v>215</v>
      </c>
    </row>
    <row r="118" s="2" customFormat="1" ht="24.15" customHeight="1">
      <c r="A118" s="41"/>
      <c r="B118" s="42"/>
      <c r="C118" s="216" t="s">
        <v>105</v>
      </c>
      <c r="D118" s="216" t="s">
        <v>218</v>
      </c>
      <c r="E118" s="217" t="s">
        <v>2073</v>
      </c>
      <c r="F118" s="218" t="s">
        <v>2074</v>
      </c>
      <c r="G118" s="219" t="s">
        <v>221</v>
      </c>
      <c r="H118" s="220">
        <v>512.5</v>
      </c>
      <c r="I118" s="221"/>
      <c r="J118" s="222">
        <f>ROUND(I118*H118,2)</f>
        <v>0</v>
      </c>
      <c r="K118" s="218" t="s">
        <v>222</v>
      </c>
      <c r="L118" s="47"/>
      <c r="M118" s="223" t="s">
        <v>19</v>
      </c>
      <c r="N118" s="224" t="s">
        <v>43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223</v>
      </c>
      <c r="AT118" s="227" t="s">
        <v>218</v>
      </c>
      <c r="AU118" s="227" t="s">
        <v>81</v>
      </c>
      <c r="AY118" s="20" t="s">
        <v>215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223</v>
      </c>
      <c r="BM118" s="227" t="s">
        <v>275</v>
      </c>
    </row>
    <row r="119" s="2" customFormat="1">
      <c r="A119" s="41"/>
      <c r="B119" s="42"/>
      <c r="C119" s="43"/>
      <c r="D119" s="229" t="s">
        <v>224</v>
      </c>
      <c r="E119" s="43"/>
      <c r="F119" s="230" t="s">
        <v>2075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224</v>
      </c>
      <c r="AU119" s="20" t="s">
        <v>81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2069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2070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2069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407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4" customFormat="1">
      <c r="A124" s="14"/>
      <c r="B124" s="245"/>
      <c r="C124" s="246"/>
      <c r="D124" s="236" t="s">
        <v>226</v>
      </c>
      <c r="E124" s="247" t="s">
        <v>19</v>
      </c>
      <c r="F124" s="248" t="s">
        <v>2076</v>
      </c>
      <c r="G124" s="246"/>
      <c r="H124" s="249">
        <v>512.5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226</v>
      </c>
      <c r="AU124" s="255" t="s">
        <v>81</v>
      </c>
      <c r="AV124" s="14" t="s">
        <v>81</v>
      </c>
      <c r="AW124" s="14" t="s">
        <v>33</v>
      </c>
      <c r="AX124" s="14" t="s">
        <v>72</v>
      </c>
      <c r="AY124" s="255" t="s">
        <v>215</v>
      </c>
    </row>
    <row r="125" s="15" customFormat="1">
      <c r="A125" s="15"/>
      <c r="B125" s="256"/>
      <c r="C125" s="257"/>
      <c r="D125" s="236" t="s">
        <v>226</v>
      </c>
      <c r="E125" s="258" t="s">
        <v>19</v>
      </c>
      <c r="F125" s="259" t="s">
        <v>233</v>
      </c>
      <c r="G125" s="257"/>
      <c r="H125" s="260">
        <v>512.5</v>
      </c>
      <c r="I125" s="261"/>
      <c r="J125" s="257"/>
      <c r="K125" s="257"/>
      <c r="L125" s="262"/>
      <c r="M125" s="263"/>
      <c r="N125" s="264"/>
      <c r="O125" s="264"/>
      <c r="P125" s="264"/>
      <c r="Q125" s="264"/>
      <c r="R125" s="264"/>
      <c r="S125" s="264"/>
      <c r="T125" s="26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6" t="s">
        <v>226</v>
      </c>
      <c r="AU125" s="266" t="s">
        <v>81</v>
      </c>
      <c r="AV125" s="15" t="s">
        <v>223</v>
      </c>
      <c r="AW125" s="15" t="s">
        <v>33</v>
      </c>
      <c r="AX125" s="15" t="s">
        <v>79</v>
      </c>
      <c r="AY125" s="266" t="s">
        <v>215</v>
      </c>
    </row>
    <row r="126" s="12" customFormat="1" ht="22.8" customHeight="1">
      <c r="A126" s="12"/>
      <c r="B126" s="200"/>
      <c r="C126" s="201"/>
      <c r="D126" s="202" t="s">
        <v>71</v>
      </c>
      <c r="E126" s="214" t="s">
        <v>328</v>
      </c>
      <c r="F126" s="214" t="s">
        <v>2077</v>
      </c>
      <c r="G126" s="201"/>
      <c r="H126" s="201"/>
      <c r="I126" s="204"/>
      <c r="J126" s="215">
        <f>BK126</f>
        <v>0</v>
      </c>
      <c r="K126" s="201"/>
      <c r="L126" s="206"/>
      <c r="M126" s="207"/>
      <c r="N126" s="208"/>
      <c r="O126" s="208"/>
      <c r="P126" s="209">
        <f>SUM(P127:P132)</f>
        <v>0</v>
      </c>
      <c r="Q126" s="208"/>
      <c r="R126" s="209">
        <f>SUM(R127:R132)</f>
        <v>0</v>
      </c>
      <c r="S126" s="208"/>
      <c r="T126" s="210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79</v>
      </c>
      <c r="AT126" s="212" t="s">
        <v>71</v>
      </c>
      <c r="AU126" s="212" t="s">
        <v>79</v>
      </c>
      <c r="AY126" s="211" t="s">
        <v>215</v>
      </c>
      <c r="BK126" s="213">
        <f>SUM(BK127:BK132)</f>
        <v>0</v>
      </c>
    </row>
    <row r="127" s="2" customFormat="1" ht="37.8" customHeight="1">
      <c r="A127" s="41"/>
      <c r="B127" s="42"/>
      <c r="C127" s="216" t="s">
        <v>223</v>
      </c>
      <c r="D127" s="216" t="s">
        <v>218</v>
      </c>
      <c r="E127" s="217" t="s">
        <v>1420</v>
      </c>
      <c r="F127" s="218" t="s">
        <v>1421</v>
      </c>
      <c r="G127" s="219" t="s">
        <v>278</v>
      </c>
      <c r="H127" s="220">
        <v>0.14999999999999999</v>
      </c>
      <c r="I127" s="221"/>
      <c r="J127" s="222">
        <f>ROUND(I127*H127,2)</f>
        <v>0</v>
      </c>
      <c r="K127" s="218" t="s">
        <v>222</v>
      </c>
      <c r="L127" s="47"/>
      <c r="M127" s="223" t="s">
        <v>19</v>
      </c>
      <c r="N127" s="224" t="s">
        <v>43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223</v>
      </c>
      <c r="AT127" s="227" t="s">
        <v>218</v>
      </c>
      <c r="AU127" s="227" t="s">
        <v>81</v>
      </c>
      <c r="AY127" s="20" t="s">
        <v>215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223</v>
      </c>
      <c r="BM127" s="227" t="s">
        <v>298</v>
      </c>
    </row>
    <row r="128" s="2" customFormat="1">
      <c r="A128" s="41"/>
      <c r="B128" s="42"/>
      <c r="C128" s="43"/>
      <c r="D128" s="229" t="s">
        <v>224</v>
      </c>
      <c r="E128" s="43"/>
      <c r="F128" s="230" t="s">
        <v>1422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224</v>
      </c>
      <c r="AU128" s="20" t="s">
        <v>81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2062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2078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4" customFormat="1">
      <c r="A131" s="14"/>
      <c r="B131" s="245"/>
      <c r="C131" s="246"/>
      <c r="D131" s="236" t="s">
        <v>226</v>
      </c>
      <c r="E131" s="247" t="s">
        <v>19</v>
      </c>
      <c r="F131" s="248" t="s">
        <v>2079</v>
      </c>
      <c r="G131" s="246"/>
      <c r="H131" s="249">
        <v>0.14999999999999999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226</v>
      </c>
      <c r="AU131" s="255" t="s">
        <v>81</v>
      </c>
      <c r="AV131" s="14" t="s">
        <v>81</v>
      </c>
      <c r="AW131" s="14" t="s">
        <v>33</v>
      </c>
      <c r="AX131" s="14" t="s">
        <v>72</v>
      </c>
      <c r="AY131" s="255" t="s">
        <v>215</v>
      </c>
    </row>
    <row r="132" s="15" customFormat="1">
      <c r="A132" s="15"/>
      <c r="B132" s="256"/>
      <c r="C132" s="257"/>
      <c r="D132" s="236" t="s">
        <v>226</v>
      </c>
      <c r="E132" s="258" t="s">
        <v>19</v>
      </c>
      <c r="F132" s="259" t="s">
        <v>233</v>
      </c>
      <c r="G132" s="257"/>
      <c r="H132" s="260">
        <v>0.14999999999999999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226</v>
      </c>
      <c r="AU132" s="266" t="s">
        <v>81</v>
      </c>
      <c r="AV132" s="15" t="s">
        <v>223</v>
      </c>
      <c r="AW132" s="15" t="s">
        <v>33</v>
      </c>
      <c r="AX132" s="15" t="s">
        <v>79</v>
      </c>
      <c r="AY132" s="266" t="s">
        <v>215</v>
      </c>
    </row>
    <row r="133" s="12" customFormat="1" ht="22.8" customHeight="1">
      <c r="A133" s="12"/>
      <c r="B133" s="200"/>
      <c r="C133" s="201"/>
      <c r="D133" s="202" t="s">
        <v>71</v>
      </c>
      <c r="E133" s="214" t="s">
        <v>306</v>
      </c>
      <c r="F133" s="214" t="s">
        <v>307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SUM(P134:P172)</f>
        <v>0</v>
      </c>
      <c r="Q133" s="208"/>
      <c r="R133" s="209">
        <f>SUM(R134:R172)</f>
        <v>0</v>
      </c>
      <c r="S133" s="208"/>
      <c r="T133" s="210">
        <f>SUM(T134:T172)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79</v>
      </c>
      <c r="AT133" s="212" t="s">
        <v>71</v>
      </c>
      <c r="AU133" s="212" t="s">
        <v>79</v>
      </c>
      <c r="AY133" s="211" t="s">
        <v>215</v>
      </c>
      <c r="BK133" s="213">
        <f>SUM(BK134:BK172)</f>
        <v>0</v>
      </c>
    </row>
    <row r="134" s="2" customFormat="1" ht="55.5" customHeight="1">
      <c r="A134" s="41"/>
      <c r="B134" s="42"/>
      <c r="C134" s="216" t="s">
        <v>256</v>
      </c>
      <c r="D134" s="216" t="s">
        <v>218</v>
      </c>
      <c r="E134" s="217" t="s">
        <v>677</v>
      </c>
      <c r="F134" s="218" t="s">
        <v>678</v>
      </c>
      <c r="G134" s="219" t="s">
        <v>278</v>
      </c>
      <c r="H134" s="220">
        <v>0.14999999999999999</v>
      </c>
      <c r="I134" s="221"/>
      <c r="J134" s="222">
        <f>ROUND(I134*H134,2)</f>
        <v>0</v>
      </c>
      <c r="K134" s="218" t="s">
        <v>222</v>
      </c>
      <c r="L134" s="47"/>
      <c r="M134" s="223" t="s">
        <v>19</v>
      </c>
      <c r="N134" s="224" t="s">
        <v>43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223</v>
      </c>
      <c r="AT134" s="227" t="s">
        <v>218</v>
      </c>
      <c r="AU134" s="227" t="s">
        <v>81</v>
      </c>
      <c r="AY134" s="20" t="s">
        <v>215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223</v>
      </c>
      <c r="BM134" s="227" t="s">
        <v>313</v>
      </c>
    </row>
    <row r="135" s="2" customFormat="1">
      <c r="A135" s="41"/>
      <c r="B135" s="42"/>
      <c r="C135" s="43"/>
      <c r="D135" s="229" t="s">
        <v>224</v>
      </c>
      <c r="E135" s="43"/>
      <c r="F135" s="230" t="s">
        <v>2080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224</v>
      </c>
      <c r="AU135" s="20" t="s">
        <v>81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2062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2081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4" customFormat="1">
      <c r="A138" s="14"/>
      <c r="B138" s="245"/>
      <c r="C138" s="246"/>
      <c r="D138" s="236" t="s">
        <v>226</v>
      </c>
      <c r="E138" s="247" t="s">
        <v>19</v>
      </c>
      <c r="F138" s="248" t="s">
        <v>2079</v>
      </c>
      <c r="G138" s="246"/>
      <c r="H138" s="249">
        <v>0.14999999999999999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226</v>
      </c>
      <c r="AU138" s="255" t="s">
        <v>81</v>
      </c>
      <c r="AV138" s="14" t="s">
        <v>81</v>
      </c>
      <c r="AW138" s="14" t="s">
        <v>33</v>
      </c>
      <c r="AX138" s="14" t="s">
        <v>72</v>
      </c>
      <c r="AY138" s="255" t="s">
        <v>215</v>
      </c>
    </row>
    <row r="139" s="15" customFormat="1">
      <c r="A139" s="15"/>
      <c r="B139" s="256"/>
      <c r="C139" s="257"/>
      <c r="D139" s="236" t="s">
        <v>226</v>
      </c>
      <c r="E139" s="258" t="s">
        <v>19</v>
      </c>
      <c r="F139" s="259" t="s">
        <v>233</v>
      </c>
      <c r="G139" s="257"/>
      <c r="H139" s="260">
        <v>0.14999999999999999</v>
      </c>
      <c r="I139" s="261"/>
      <c r="J139" s="257"/>
      <c r="K139" s="257"/>
      <c r="L139" s="262"/>
      <c r="M139" s="263"/>
      <c r="N139" s="264"/>
      <c r="O139" s="264"/>
      <c r="P139" s="264"/>
      <c r="Q139" s="264"/>
      <c r="R139" s="264"/>
      <c r="S139" s="264"/>
      <c r="T139" s="26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6" t="s">
        <v>226</v>
      </c>
      <c r="AU139" s="266" t="s">
        <v>81</v>
      </c>
      <c r="AV139" s="15" t="s">
        <v>223</v>
      </c>
      <c r="AW139" s="15" t="s">
        <v>33</v>
      </c>
      <c r="AX139" s="15" t="s">
        <v>79</v>
      </c>
      <c r="AY139" s="266" t="s">
        <v>215</v>
      </c>
    </row>
    <row r="140" s="2" customFormat="1" ht="62.7" customHeight="1">
      <c r="A140" s="41"/>
      <c r="B140" s="42"/>
      <c r="C140" s="216" t="s">
        <v>275</v>
      </c>
      <c r="D140" s="216" t="s">
        <v>218</v>
      </c>
      <c r="E140" s="217" t="s">
        <v>680</v>
      </c>
      <c r="F140" s="218" t="s">
        <v>681</v>
      </c>
      <c r="G140" s="219" t="s">
        <v>278</v>
      </c>
      <c r="H140" s="220">
        <v>0.14999999999999999</v>
      </c>
      <c r="I140" s="221"/>
      <c r="J140" s="222">
        <f>ROUND(I140*H140,2)</f>
        <v>0</v>
      </c>
      <c r="K140" s="218" t="s">
        <v>222</v>
      </c>
      <c r="L140" s="47"/>
      <c r="M140" s="223" t="s">
        <v>19</v>
      </c>
      <c r="N140" s="224" t="s">
        <v>43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223</v>
      </c>
      <c r="AT140" s="227" t="s">
        <v>218</v>
      </c>
      <c r="AU140" s="227" t="s">
        <v>81</v>
      </c>
      <c r="AY140" s="20" t="s">
        <v>215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223</v>
      </c>
      <c r="BM140" s="227" t="s">
        <v>8</v>
      </c>
    </row>
    <row r="141" s="2" customFormat="1">
      <c r="A141" s="41"/>
      <c r="B141" s="42"/>
      <c r="C141" s="43"/>
      <c r="D141" s="229" t="s">
        <v>224</v>
      </c>
      <c r="E141" s="43"/>
      <c r="F141" s="230" t="s">
        <v>2082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224</v>
      </c>
      <c r="AU141" s="20" t="s">
        <v>81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2062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2081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4" customFormat="1">
      <c r="A144" s="14"/>
      <c r="B144" s="245"/>
      <c r="C144" s="246"/>
      <c r="D144" s="236" t="s">
        <v>226</v>
      </c>
      <c r="E144" s="247" t="s">
        <v>19</v>
      </c>
      <c r="F144" s="248" t="s">
        <v>2079</v>
      </c>
      <c r="G144" s="246"/>
      <c r="H144" s="249">
        <v>0.14999999999999999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226</v>
      </c>
      <c r="AU144" s="255" t="s">
        <v>81</v>
      </c>
      <c r="AV144" s="14" t="s">
        <v>81</v>
      </c>
      <c r="AW144" s="14" t="s">
        <v>33</v>
      </c>
      <c r="AX144" s="14" t="s">
        <v>72</v>
      </c>
      <c r="AY144" s="255" t="s">
        <v>215</v>
      </c>
    </row>
    <row r="145" s="15" customFormat="1">
      <c r="A145" s="15"/>
      <c r="B145" s="256"/>
      <c r="C145" s="257"/>
      <c r="D145" s="236" t="s">
        <v>226</v>
      </c>
      <c r="E145" s="258" t="s">
        <v>19</v>
      </c>
      <c r="F145" s="259" t="s">
        <v>233</v>
      </c>
      <c r="G145" s="257"/>
      <c r="H145" s="260">
        <v>0.14999999999999999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226</v>
      </c>
      <c r="AU145" s="266" t="s">
        <v>81</v>
      </c>
      <c r="AV145" s="15" t="s">
        <v>223</v>
      </c>
      <c r="AW145" s="15" t="s">
        <v>33</v>
      </c>
      <c r="AX145" s="15" t="s">
        <v>79</v>
      </c>
      <c r="AY145" s="266" t="s">
        <v>215</v>
      </c>
    </row>
    <row r="146" s="2" customFormat="1" ht="37.8" customHeight="1">
      <c r="A146" s="41"/>
      <c r="B146" s="42"/>
      <c r="C146" s="216" t="s">
        <v>292</v>
      </c>
      <c r="D146" s="216" t="s">
        <v>218</v>
      </c>
      <c r="E146" s="217" t="s">
        <v>1426</v>
      </c>
      <c r="F146" s="218" t="s">
        <v>1427</v>
      </c>
      <c r="G146" s="219" t="s">
        <v>278</v>
      </c>
      <c r="H146" s="220">
        <v>0.14999999999999999</v>
      </c>
      <c r="I146" s="221"/>
      <c r="J146" s="222">
        <f>ROUND(I146*H146,2)</f>
        <v>0</v>
      </c>
      <c r="K146" s="218" t="s">
        <v>222</v>
      </c>
      <c r="L146" s="47"/>
      <c r="M146" s="223" t="s">
        <v>19</v>
      </c>
      <c r="N146" s="224" t="s">
        <v>43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223</v>
      </c>
      <c r="AT146" s="227" t="s">
        <v>218</v>
      </c>
      <c r="AU146" s="227" t="s">
        <v>81</v>
      </c>
      <c r="AY146" s="20" t="s">
        <v>215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223</v>
      </c>
      <c r="BM146" s="227" t="s">
        <v>337</v>
      </c>
    </row>
    <row r="147" s="2" customFormat="1">
      <c r="A147" s="41"/>
      <c r="B147" s="42"/>
      <c r="C147" s="43"/>
      <c r="D147" s="229" t="s">
        <v>224</v>
      </c>
      <c r="E147" s="43"/>
      <c r="F147" s="230" t="s">
        <v>1428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224</v>
      </c>
      <c r="AU147" s="20" t="s">
        <v>81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2062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2081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4" customFormat="1">
      <c r="A150" s="14"/>
      <c r="B150" s="245"/>
      <c r="C150" s="246"/>
      <c r="D150" s="236" t="s">
        <v>226</v>
      </c>
      <c r="E150" s="247" t="s">
        <v>19</v>
      </c>
      <c r="F150" s="248" t="s">
        <v>2079</v>
      </c>
      <c r="G150" s="246"/>
      <c r="H150" s="249">
        <v>0.14999999999999999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226</v>
      </c>
      <c r="AU150" s="255" t="s">
        <v>81</v>
      </c>
      <c r="AV150" s="14" t="s">
        <v>81</v>
      </c>
      <c r="AW150" s="14" t="s">
        <v>33</v>
      </c>
      <c r="AX150" s="14" t="s">
        <v>72</v>
      </c>
      <c r="AY150" s="255" t="s">
        <v>215</v>
      </c>
    </row>
    <row r="151" s="15" customFormat="1">
      <c r="A151" s="15"/>
      <c r="B151" s="256"/>
      <c r="C151" s="257"/>
      <c r="D151" s="236" t="s">
        <v>226</v>
      </c>
      <c r="E151" s="258" t="s">
        <v>19</v>
      </c>
      <c r="F151" s="259" t="s">
        <v>233</v>
      </c>
      <c r="G151" s="257"/>
      <c r="H151" s="260">
        <v>0.14999999999999999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226</v>
      </c>
      <c r="AU151" s="266" t="s">
        <v>81</v>
      </c>
      <c r="AV151" s="15" t="s">
        <v>223</v>
      </c>
      <c r="AW151" s="15" t="s">
        <v>33</v>
      </c>
      <c r="AX151" s="15" t="s">
        <v>79</v>
      </c>
      <c r="AY151" s="266" t="s">
        <v>215</v>
      </c>
    </row>
    <row r="152" s="2" customFormat="1" ht="62.7" customHeight="1">
      <c r="A152" s="41"/>
      <c r="B152" s="42"/>
      <c r="C152" s="216" t="s">
        <v>298</v>
      </c>
      <c r="D152" s="216" t="s">
        <v>218</v>
      </c>
      <c r="E152" s="217" t="s">
        <v>1638</v>
      </c>
      <c r="F152" s="218" t="s">
        <v>1639</v>
      </c>
      <c r="G152" s="219" t="s">
        <v>278</v>
      </c>
      <c r="H152" s="220">
        <v>210.16</v>
      </c>
      <c r="I152" s="221"/>
      <c r="J152" s="222">
        <f>ROUND(I152*H152,2)</f>
        <v>0</v>
      </c>
      <c r="K152" s="218" t="s">
        <v>222</v>
      </c>
      <c r="L152" s="47"/>
      <c r="M152" s="223" t="s">
        <v>19</v>
      </c>
      <c r="N152" s="224" t="s">
        <v>43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223</v>
      </c>
      <c r="AT152" s="227" t="s">
        <v>218</v>
      </c>
      <c r="AU152" s="227" t="s">
        <v>81</v>
      </c>
      <c r="AY152" s="20" t="s">
        <v>215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223</v>
      </c>
      <c r="BM152" s="227" t="s">
        <v>306</v>
      </c>
    </row>
    <row r="153" s="2" customFormat="1">
      <c r="A153" s="41"/>
      <c r="B153" s="42"/>
      <c r="C153" s="43"/>
      <c r="D153" s="229" t="s">
        <v>224</v>
      </c>
      <c r="E153" s="43"/>
      <c r="F153" s="230" t="s">
        <v>1640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224</v>
      </c>
      <c r="AU153" s="20" t="s">
        <v>81</v>
      </c>
    </row>
    <row r="154" s="2" customFormat="1" ht="44.25" customHeight="1">
      <c r="A154" s="41"/>
      <c r="B154" s="42"/>
      <c r="C154" s="216" t="s">
        <v>308</v>
      </c>
      <c r="D154" s="216" t="s">
        <v>218</v>
      </c>
      <c r="E154" s="217" t="s">
        <v>894</v>
      </c>
      <c r="F154" s="218" t="s">
        <v>895</v>
      </c>
      <c r="G154" s="219" t="s">
        <v>278</v>
      </c>
      <c r="H154" s="220">
        <v>107.66</v>
      </c>
      <c r="I154" s="221"/>
      <c r="J154" s="222">
        <f>ROUND(I154*H154,2)</f>
        <v>0</v>
      </c>
      <c r="K154" s="218" t="s">
        <v>222</v>
      </c>
      <c r="L154" s="47"/>
      <c r="M154" s="223" t="s">
        <v>19</v>
      </c>
      <c r="N154" s="224" t="s">
        <v>43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223</v>
      </c>
      <c r="AT154" s="227" t="s">
        <v>218</v>
      </c>
      <c r="AU154" s="227" t="s">
        <v>81</v>
      </c>
      <c r="AY154" s="20" t="s">
        <v>215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223</v>
      </c>
      <c r="BM154" s="227" t="s">
        <v>360</v>
      </c>
    </row>
    <row r="155" s="2" customFormat="1">
      <c r="A155" s="41"/>
      <c r="B155" s="42"/>
      <c r="C155" s="43"/>
      <c r="D155" s="229" t="s">
        <v>224</v>
      </c>
      <c r="E155" s="43"/>
      <c r="F155" s="230" t="s">
        <v>896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224</v>
      </c>
      <c r="AU155" s="20" t="s">
        <v>81</v>
      </c>
    </row>
    <row r="156" s="13" customFormat="1">
      <c r="A156" s="13"/>
      <c r="B156" s="234"/>
      <c r="C156" s="235"/>
      <c r="D156" s="236" t="s">
        <v>226</v>
      </c>
      <c r="E156" s="237" t="s">
        <v>19</v>
      </c>
      <c r="F156" s="238" t="s">
        <v>2069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226</v>
      </c>
      <c r="AU156" s="244" t="s">
        <v>81</v>
      </c>
      <c r="AV156" s="13" t="s">
        <v>79</v>
      </c>
      <c r="AW156" s="13" t="s">
        <v>33</v>
      </c>
      <c r="AX156" s="13" t="s">
        <v>72</v>
      </c>
      <c r="AY156" s="244" t="s">
        <v>215</v>
      </c>
    </row>
    <row r="157" s="13" customFormat="1">
      <c r="A157" s="13"/>
      <c r="B157" s="234"/>
      <c r="C157" s="235"/>
      <c r="D157" s="236" t="s">
        <v>226</v>
      </c>
      <c r="E157" s="237" t="s">
        <v>19</v>
      </c>
      <c r="F157" s="238" t="s">
        <v>2070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226</v>
      </c>
      <c r="AU157" s="244" t="s">
        <v>81</v>
      </c>
      <c r="AV157" s="13" t="s">
        <v>79</v>
      </c>
      <c r="AW157" s="13" t="s">
        <v>33</v>
      </c>
      <c r="AX157" s="13" t="s">
        <v>72</v>
      </c>
      <c r="AY157" s="244" t="s">
        <v>215</v>
      </c>
    </row>
    <row r="158" s="13" customFormat="1">
      <c r="A158" s="13"/>
      <c r="B158" s="234"/>
      <c r="C158" s="235"/>
      <c r="D158" s="236" t="s">
        <v>226</v>
      </c>
      <c r="E158" s="237" t="s">
        <v>19</v>
      </c>
      <c r="F158" s="238" t="s">
        <v>2069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226</v>
      </c>
      <c r="AU158" s="244" t="s">
        <v>81</v>
      </c>
      <c r="AV158" s="13" t="s">
        <v>79</v>
      </c>
      <c r="AW158" s="13" t="s">
        <v>33</v>
      </c>
      <c r="AX158" s="13" t="s">
        <v>72</v>
      </c>
      <c r="AY158" s="244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446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4" customFormat="1">
      <c r="A160" s="14"/>
      <c r="B160" s="245"/>
      <c r="C160" s="246"/>
      <c r="D160" s="236" t="s">
        <v>226</v>
      </c>
      <c r="E160" s="247" t="s">
        <v>19</v>
      </c>
      <c r="F160" s="248" t="s">
        <v>2083</v>
      </c>
      <c r="G160" s="246"/>
      <c r="H160" s="249">
        <v>68.739999999999995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226</v>
      </c>
      <c r="AU160" s="255" t="s">
        <v>81</v>
      </c>
      <c r="AV160" s="14" t="s">
        <v>81</v>
      </c>
      <c r="AW160" s="14" t="s">
        <v>33</v>
      </c>
      <c r="AX160" s="14" t="s">
        <v>72</v>
      </c>
      <c r="AY160" s="255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2069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3" customFormat="1">
      <c r="A162" s="13"/>
      <c r="B162" s="234"/>
      <c r="C162" s="235"/>
      <c r="D162" s="236" t="s">
        <v>226</v>
      </c>
      <c r="E162" s="237" t="s">
        <v>19</v>
      </c>
      <c r="F162" s="238" t="s">
        <v>448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226</v>
      </c>
      <c r="AU162" s="244" t="s">
        <v>81</v>
      </c>
      <c r="AV162" s="13" t="s">
        <v>79</v>
      </c>
      <c r="AW162" s="13" t="s">
        <v>33</v>
      </c>
      <c r="AX162" s="13" t="s">
        <v>72</v>
      </c>
      <c r="AY162" s="244" t="s">
        <v>215</v>
      </c>
    </row>
    <row r="163" s="14" customFormat="1">
      <c r="A163" s="14"/>
      <c r="B163" s="245"/>
      <c r="C163" s="246"/>
      <c r="D163" s="236" t="s">
        <v>226</v>
      </c>
      <c r="E163" s="247" t="s">
        <v>19</v>
      </c>
      <c r="F163" s="248" t="s">
        <v>2084</v>
      </c>
      <c r="G163" s="246"/>
      <c r="H163" s="249">
        <v>38.920000000000002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226</v>
      </c>
      <c r="AU163" s="255" t="s">
        <v>81</v>
      </c>
      <c r="AV163" s="14" t="s">
        <v>81</v>
      </c>
      <c r="AW163" s="14" t="s">
        <v>33</v>
      </c>
      <c r="AX163" s="14" t="s">
        <v>72</v>
      </c>
      <c r="AY163" s="255" t="s">
        <v>215</v>
      </c>
    </row>
    <row r="164" s="15" customFormat="1">
      <c r="A164" s="15"/>
      <c r="B164" s="256"/>
      <c r="C164" s="257"/>
      <c r="D164" s="236" t="s">
        <v>226</v>
      </c>
      <c r="E164" s="258" t="s">
        <v>19</v>
      </c>
      <c r="F164" s="259" t="s">
        <v>233</v>
      </c>
      <c r="G164" s="257"/>
      <c r="H164" s="260">
        <v>107.66</v>
      </c>
      <c r="I164" s="261"/>
      <c r="J164" s="257"/>
      <c r="K164" s="257"/>
      <c r="L164" s="262"/>
      <c r="M164" s="263"/>
      <c r="N164" s="264"/>
      <c r="O164" s="264"/>
      <c r="P164" s="264"/>
      <c r="Q164" s="264"/>
      <c r="R164" s="264"/>
      <c r="S164" s="264"/>
      <c r="T164" s="26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6" t="s">
        <v>226</v>
      </c>
      <c r="AU164" s="266" t="s">
        <v>81</v>
      </c>
      <c r="AV164" s="15" t="s">
        <v>223</v>
      </c>
      <c r="AW164" s="15" t="s">
        <v>33</v>
      </c>
      <c r="AX164" s="15" t="s">
        <v>79</v>
      </c>
      <c r="AY164" s="266" t="s">
        <v>215</v>
      </c>
    </row>
    <row r="165" s="2" customFormat="1" ht="44.25" customHeight="1">
      <c r="A165" s="41"/>
      <c r="B165" s="42"/>
      <c r="C165" s="216" t="s">
        <v>313</v>
      </c>
      <c r="D165" s="216" t="s">
        <v>218</v>
      </c>
      <c r="E165" s="217" t="s">
        <v>318</v>
      </c>
      <c r="F165" s="218" t="s">
        <v>319</v>
      </c>
      <c r="G165" s="219" t="s">
        <v>278</v>
      </c>
      <c r="H165" s="220">
        <v>102.5</v>
      </c>
      <c r="I165" s="221"/>
      <c r="J165" s="222">
        <f>ROUND(I165*H165,2)</f>
        <v>0</v>
      </c>
      <c r="K165" s="218" t="s">
        <v>222</v>
      </c>
      <c r="L165" s="47"/>
      <c r="M165" s="223" t="s">
        <v>19</v>
      </c>
      <c r="N165" s="224" t="s">
        <v>43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223</v>
      </c>
      <c r="AT165" s="227" t="s">
        <v>218</v>
      </c>
      <c r="AU165" s="227" t="s">
        <v>81</v>
      </c>
      <c r="AY165" s="20" t="s">
        <v>215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223</v>
      </c>
      <c r="BM165" s="227" t="s">
        <v>376</v>
      </c>
    </row>
    <row r="166" s="2" customFormat="1">
      <c r="A166" s="41"/>
      <c r="B166" s="42"/>
      <c r="C166" s="43"/>
      <c r="D166" s="229" t="s">
        <v>224</v>
      </c>
      <c r="E166" s="43"/>
      <c r="F166" s="230" t="s">
        <v>321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224</v>
      </c>
      <c r="AU166" s="20" t="s">
        <v>81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2069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2070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2069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3" customFormat="1">
      <c r="A170" s="13"/>
      <c r="B170" s="234"/>
      <c r="C170" s="235"/>
      <c r="D170" s="236" t="s">
        <v>226</v>
      </c>
      <c r="E170" s="237" t="s">
        <v>19</v>
      </c>
      <c r="F170" s="238" t="s">
        <v>407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226</v>
      </c>
      <c r="AU170" s="244" t="s">
        <v>81</v>
      </c>
      <c r="AV170" s="13" t="s">
        <v>79</v>
      </c>
      <c r="AW170" s="13" t="s">
        <v>33</v>
      </c>
      <c r="AX170" s="13" t="s">
        <v>72</v>
      </c>
      <c r="AY170" s="244" t="s">
        <v>215</v>
      </c>
    </row>
    <row r="171" s="14" customFormat="1">
      <c r="A171" s="14"/>
      <c r="B171" s="245"/>
      <c r="C171" s="246"/>
      <c r="D171" s="236" t="s">
        <v>226</v>
      </c>
      <c r="E171" s="247" t="s">
        <v>19</v>
      </c>
      <c r="F171" s="248" t="s">
        <v>2085</v>
      </c>
      <c r="G171" s="246"/>
      <c r="H171" s="249">
        <v>102.5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226</v>
      </c>
      <c r="AU171" s="255" t="s">
        <v>81</v>
      </c>
      <c r="AV171" s="14" t="s">
        <v>81</v>
      </c>
      <c r="AW171" s="14" t="s">
        <v>33</v>
      </c>
      <c r="AX171" s="14" t="s">
        <v>72</v>
      </c>
      <c r="AY171" s="255" t="s">
        <v>215</v>
      </c>
    </row>
    <row r="172" s="15" customFormat="1">
      <c r="A172" s="15"/>
      <c r="B172" s="256"/>
      <c r="C172" s="257"/>
      <c r="D172" s="236" t="s">
        <v>226</v>
      </c>
      <c r="E172" s="258" t="s">
        <v>19</v>
      </c>
      <c r="F172" s="259" t="s">
        <v>233</v>
      </c>
      <c r="G172" s="257"/>
      <c r="H172" s="260">
        <v>102.5</v>
      </c>
      <c r="I172" s="261"/>
      <c r="J172" s="257"/>
      <c r="K172" s="257"/>
      <c r="L172" s="262"/>
      <c r="M172" s="263"/>
      <c r="N172" s="264"/>
      <c r="O172" s="264"/>
      <c r="P172" s="264"/>
      <c r="Q172" s="264"/>
      <c r="R172" s="264"/>
      <c r="S172" s="264"/>
      <c r="T172" s="26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6" t="s">
        <v>226</v>
      </c>
      <c r="AU172" s="266" t="s">
        <v>81</v>
      </c>
      <c r="AV172" s="15" t="s">
        <v>223</v>
      </c>
      <c r="AW172" s="15" t="s">
        <v>33</v>
      </c>
      <c r="AX172" s="15" t="s">
        <v>79</v>
      </c>
      <c r="AY172" s="266" t="s">
        <v>215</v>
      </c>
    </row>
    <row r="173" s="12" customFormat="1" ht="22.8" customHeight="1">
      <c r="A173" s="12"/>
      <c r="B173" s="200"/>
      <c r="C173" s="201"/>
      <c r="D173" s="202" t="s">
        <v>71</v>
      </c>
      <c r="E173" s="214" t="s">
        <v>322</v>
      </c>
      <c r="F173" s="214" t="s">
        <v>323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SUM(P174:P175)</f>
        <v>0</v>
      </c>
      <c r="Q173" s="208"/>
      <c r="R173" s="209">
        <f>SUM(R174:R175)</f>
        <v>0</v>
      </c>
      <c r="S173" s="208"/>
      <c r="T173" s="210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1" t="s">
        <v>79</v>
      </c>
      <c r="AT173" s="212" t="s">
        <v>71</v>
      </c>
      <c r="AU173" s="212" t="s">
        <v>79</v>
      </c>
      <c r="AY173" s="211" t="s">
        <v>215</v>
      </c>
      <c r="BK173" s="213">
        <f>SUM(BK174:BK175)</f>
        <v>0</v>
      </c>
    </row>
    <row r="174" s="2" customFormat="1" ht="37.8" customHeight="1">
      <c r="A174" s="41"/>
      <c r="B174" s="42"/>
      <c r="C174" s="216" t="s">
        <v>216</v>
      </c>
      <c r="D174" s="216" t="s">
        <v>218</v>
      </c>
      <c r="E174" s="217" t="s">
        <v>324</v>
      </c>
      <c r="F174" s="218" t="s">
        <v>325</v>
      </c>
      <c r="G174" s="219" t="s">
        <v>278</v>
      </c>
      <c r="H174" s="220">
        <v>210.16</v>
      </c>
      <c r="I174" s="221"/>
      <c r="J174" s="222">
        <f>ROUND(I174*H174,2)</f>
        <v>0</v>
      </c>
      <c r="K174" s="218" t="s">
        <v>222</v>
      </c>
      <c r="L174" s="47"/>
      <c r="M174" s="223" t="s">
        <v>19</v>
      </c>
      <c r="N174" s="224" t="s">
        <v>43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223</v>
      </c>
      <c r="AT174" s="227" t="s">
        <v>218</v>
      </c>
      <c r="AU174" s="227" t="s">
        <v>81</v>
      </c>
      <c r="AY174" s="20" t="s">
        <v>215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223</v>
      </c>
      <c r="BM174" s="227" t="s">
        <v>596</v>
      </c>
    </row>
    <row r="175" s="2" customFormat="1">
      <c r="A175" s="41"/>
      <c r="B175" s="42"/>
      <c r="C175" s="43"/>
      <c r="D175" s="229" t="s">
        <v>224</v>
      </c>
      <c r="E175" s="43"/>
      <c r="F175" s="230" t="s">
        <v>327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224</v>
      </c>
      <c r="AU175" s="20" t="s">
        <v>81</v>
      </c>
    </row>
    <row r="176" s="12" customFormat="1" ht="22.8" customHeight="1">
      <c r="A176" s="12"/>
      <c r="B176" s="200"/>
      <c r="C176" s="201"/>
      <c r="D176" s="202" t="s">
        <v>71</v>
      </c>
      <c r="E176" s="214" t="s">
        <v>360</v>
      </c>
      <c r="F176" s="214" t="s">
        <v>1987</v>
      </c>
      <c r="G176" s="201"/>
      <c r="H176" s="201"/>
      <c r="I176" s="204"/>
      <c r="J176" s="215">
        <f>BK176</f>
        <v>0</v>
      </c>
      <c r="K176" s="201"/>
      <c r="L176" s="206"/>
      <c r="M176" s="207"/>
      <c r="N176" s="208"/>
      <c r="O176" s="208"/>
      <c r="P176" s="209">
        <f>SUM(P177:P184)</f>
        <v>0</v>
      </c>
      <c r="Q176" s="208"/>
      <c r="R176" s="209">
        <f>SUM(R177:R184)</f>
        <v>0</v>
      </c>
      <c r="S176" s="208"/>
      <c r="T176" s="210">
        <f>SUM(T177:T184)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1" t="s">
        <v>79</v>
      </c>
      <c r="AT176" s="212" t="s">
        <v>71</v>
      </c>
      <c r="AU176" s="212" t="s">
        <v>79</v>
      </c>
      <c r="AY176" s="211" t="s">
        <v>215</v>
      </c>
      <c r="BK176" s="213">
        <f>SUM(BK177:BK184)</f>
        <v>0</v>
      </c>
    </row>
    <row r="177" s="2" customFormat="1" ht="33" customHeight="1">
      <c r="A177" s="41"/>
      <c r="B177" s="42"/>
      <c r="C177" s="216" t="s">
        <v>8</v>
      </c>
      <c r="D177" s="216" t="s">
        <v>218</v>
      </c>
      <c r="E177" s="217" t="s">
        <v>2086</v>
      </c>
      <c r="F177" s="218" t="s">
        <v>2087</v>
      </c>
      <c r="G177" s="219" t="s">
        <v>221</v>
      </c>
      <c r="H177" s="220">
        <v>0.75</v>
      </c>
      <c r="I177" s="221"/>
      <c r="J177" s="222">
        <f>ROUND(I177*H177,2)</f>
        <v>0</v>
      </c>
      <c r="K177" s="218" t="s">
        <v>222</v>
      </c>
      <c r="L177" s="47"/>
      <c r="M177" s="223" t="s">
        <v>19</v>
      </c>
      <c r="N177" s="224" t="s">
        <v>43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223</v>
      </c>
      <c r="AT177" s="227" t="s">
        <v>218</v>
      </c>
      <c r="AU177" s="227" t="s">
        <v>81</v>
      </c>
      <c r="AY177" s="20" t="s">
        <v>215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223</v>
      </c>
      <c r="BM177" s="227" t="s">
        <v>449</v>
      </c>
    </row>
    <row r="178" s="2" customFormat="1">
      <c r="A178" s="41"/>
      <c r="B178" s="42"/>
      <c r="C178" s="43"/>
      <c r="D178" s="229" t="s">
        <v>224</v>
      </c>
      <c r="E178" s="43"/>
      <c r="F178" s="230" t="s">
        <v>2088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224</v>
      </c>
      <c r="AU178" s="20" t="s">
        <v>81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2062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2081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3" customFormat="1">
      <c r="A181" s="13"/>
      <c r="B181" s="234"/>
      <c r="C181" s="235"/>
      <c r="D181" s="236" t="s">
        <v>226</v>
      </c>
      <c r="E181" s="237" t="s">
        <v>19</v>
      </c>
      <c r="F181" s="238" t="s">
        <v>2089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226</v>
      </c>
      <c r="AU181" s="244" t="s">
        <v>81</v>
      </c>
      <c r="AV181" s="13" t="s">
        <v>79</v>
      </c>
      <c r="AW181" s="13" t="s">
        <v>33</v>
      </c>
      <c r="AX181" s="13" t="s">
        <v>72</v>
      </c>
      <c r="AY181" s="244" t="s">
        <v>215</v>
      </c>
    </row>
    <row r="182" s="13" customFormat="1">
      <c r="A182" s="13"/>
      <c r="B182" s="234"/>
      <c r="C182" s="235"/>
      <c r="D182" s="236" t="s">
        <v>226</v>
      </c>
      <c r="E182" s="237" t="s">
        <v>19</v>
      </c>
      <c r="F182" s="238" t="s">
        <v>2090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226</v>
      </c>
      <c r="AU182" s="244" t="s">
        <v>81</v>
      </c>
      <c r="AV182" s="13" t="s">
        <v>79</v>
      </c>
      <c r="AW182" s="13" t="s">
        <v>33</v>
      </c>
      <c r="AX182" s="13" t="s">
        <v>72</v>
      </c>
      <c r="AY182" s="244" t="s">
        <v>215</v>
      </c>
    </row>
    <row r="183" s="14" customFormat="1">
      <c r="A183" s="14"/>
      <c r="B183" s="245"/>
      <c r="C183" s="246"/>
      <c r="D183" s="236" t="s">
        <v>226</v>
      </c>
      <c r="E183" s="247" t="s">
        <v>19</v>
      </c>
      <c r="F183" s="248" t="s">
        <v>2091</v>
      </c>
      <c r="G183" s="246"/>
      <c r="H183" s="249">
        <v>0.75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226</v>
      </c>
      <c r="AU183" s="255" t="s">
        <v>81</v>
      </c>
      <c r="AV183" s="14" t="s">
        <v>81</v>
      </c>
      <c r="AW183" s="14" t="s">
        <v>33</v>
      </c>
      <c r="AX183" s="14" t="s">
        <v>72</v>
      </c>
      <c r="AY183" s="255" t="s">
        <v>215</v>
      </c>
    </row>
    <row r="184" s="15" customFormat="1">
      <c r="A184" s="15"/>
      <c r="B184" s="256"/>
      <c r="C184" s="257"/>
      <c r="D184" s="236" t="s">
        <v>226</v>
      </c>
      <c r="E184" s="258" t="s">
        <v>19</v>
      </c>
      <c r="F184" s="259" t="s">
        <v>233</v>
      </c>
      <c r="G184" s="257"/>
      <c r="H184" s="260">
        <v>0.75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226</v>
      </c>
      <c r="AU184" s="266" t="s">
        <v>81</v>
      </c>
      <c r="AV184" s="15" t="s">
        <v>223</v>
      </c>
      <c r="AW184" s="15" t="s">
        <v>33</v>
      </c>
      <c r="AX184" s="15" t="s">
        <v>79</v>
      </c>
      <c r="AY184" s="266" t="s">
        <v>215</v>
      </c>
    </row>
    <row r="185" s="12" customFormat="1" ht="22.8" customHeight="1">
      <c r="A185" s="12"/>
      <c r="B185" s="200"/>
      <c r="C185" s="201"/>
      <c r="D185" s="202" t="s">
        <v>71</v>
      </c>
      <c r="E185" s="214" t="s">
        <v>275</v>
      </c>
      <c r="F185" s="214" t="s">
        <v>2092</v>
      </c>
      <c r="G185" s="201"/>
      <c r="H185" s="201"/>
      <c r="I185" s="204"/>
      <c r="J185" s="215">
        <f>BK185</f>
        <v>0</v>
      </c>
      <c r="K185" s="201"/>
      <c r="L185" s="206"/>
      <c r="M185" s="207"/>
      <c r="N185" s="208"/>
      <c r="O185" s="208"/>
      <c r="P185" s="209">
        <f>SUM(P186:P199)</f>
        <v>0</v>
      </c>
      <c r="Q185" s="208"/>
      <c r="R185" s="209">
        <f>SUM(R186:R199)</f>
        <v>0.68531609999999987</v>
      </c>
      <c r="S185" s="208"/>
      <c r="T185" s="210">
        <f>SUM(T186:T199)</f>
        <v>0.83810999999999991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1" t="s">
        <v>79</v>
      </c>
      <c r="AT185" s="212" t="s">
        <v>71</v>
      </c>
      <c r="AU185" s="212" t="s">
        <v>79</v>
      </c>
      <c r="AY185" s="211" t="s">
        <v>215</v>
      </c>
      <c r="BK185" s="213">
        <f>SUM(BK186:BK199)</f>
        <v>0</v>
      </c>
    </row>
    <row r="186" s="2" customFormat="1" ht="37.8" customHeight="1">
      <c r="A186" s="41"/>
      <c r="B186" s="42"/>
      <c r="C186" s="216" t="s">
        <v>328</v>
      </c>
      <c r="D186" s="216" t="s">
        <v>218</v>
      </c>
      <c r="E186" s="217" t="s">
        <v>2093</v>
      </c>
      <c r="F186" s="218" t="s">
        <v>2094</v>
      </c>
      <c r="G186" s="219" t="s">
        <v>221</v>
      </c>
      <c r="H186" s="220">
        <v>21.489999999999998</v>
      </c>
      <c r="I186" s="221"/>
      <c r="J186" s="222">
        <f>ROUND(I186*H186,2)</f>
        <v>0</v>
      </c>
      <c r="K186" s="218" t="s">
        <v>222</v>
      </c>
      <c r="L186" s="47"/>
      <c r="M186" s="223" t="s">
        <v>19</v>
      </c>
      <c r="N186" s="224" t="s">
        <v>43</v>
      </c>
      <c r="O186" s="87"/>
      <c r="P186" s="225">
        <f>O186*H186</f>
        <v>0</v>
      </c>
      <c r="Q186" s="225">
        <v>0.031669999999999997</v>
      </c>
      <c r="R186" s="225">
        <f>Q186*H186</f>
        <v>0.68058829999999992</v>
      </c>
      <c r="S186" s="225">
        <v>0.036999999999999998</v>
      </c>
      <c r="T186" s="226">
        <f>S186*H186</f>
        <v>0.79512999999999989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223</v>
      </c>
      <c r="AT186" s="227" t="s">
        <v>218</v>
      </c>
      <c r="AU186" s="227" t="s">
        <v>81</v>
      </c>
      <c r="AY186" s="20" t="s">
        <v>215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223</v>
      </c>
      <c r="BM186" s="227" t="s">
        <v>459</v>
      </c>
    </row>
    <row r="187" s="2" customFormat="1">
      <c r="A187" s="41"/>
      <c r="B187" s="42"/>
      <c r="C187" s="43"/>
      <c r="D187" s="229" t="s">
        <v>224</v>
      </c>
      <c r="E187" s="43"/>
      <c r="F187" s="230" t="s">
        <v>2095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224</v>
      </c>
      <c r="AU187" s="20" t="s">
        <v>81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2062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3" customFormat="1">
      <c r="A189" s="13"/>
      <c r="B189" s="234"/>
      <c r="C189" s="235"/>
      <c r="D189" s="236" t="s">
        <v>226</v>
      </c>
      <c r="E189" s="237" t="s">
        <v>19</v>
      </c>
      <c r="F189" s="238" t="s">
        <v>2096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226</v>
      </c>
      <c r="AU189" s="244" t="s">
        <v>81</v>
      </c>
      <c r="AV189" s="13" t="s">
        <v>79</v>
      </c>
      <c r="AW189" s="13" t="s">
        <v>33</v>
      </c>
      <c r="AX189" s="13" t="s">
        <v>72</v>
      </c>
      <c r="AY189" s="244" t="s">
        <v>215</v>
      </c>
    </row>
    <row r="190" s="14" customFormat="1">
      <c r="A190" s="14"/>
      <c r="B190" s="245"/>
      <c r="C190" s="246"/>
      <c r="D190" s="236" t="s">
        <v>226</v>
      </c>
      <c r="E190" s="247" t="s">
        <v>19</v>
      </c>
      <c r="F190" s="248" t="s">
        <v>2097</v>
      </c>
      <c r="G190" s="246"/>
      <c r="H190" s="249">
        <v>21.489999999999998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226</v>
      </c>
      <c r="AU190" s="255" t="s">
        <v>81</v>
      </c>
      <c r="AV190" s="14" t="s">
        <v>81</v>
      </c>
      <c r="AW190" s="14" t="s">
        <v>33</v>
      </c>
      <c r="AX190" s="14" t="s">
        <v>72</v>
      </c>
      <c r="AY190" s="255" t="s">
        <v>215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2098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5" customFormat="1">
      <c r="A192" s="15"/>
      <c r="B192" s="256"/>
      <c r="C192" s="257"/>
      <c r="D192" s="236" t="s">
        <v>226</v>
      </c>
      <c r="E192" s="258" t="s">
        <v>19</v>
      </c>
      <c r="F192" s="259" t="s">
        <v>233</v>
      </c>
      <c r="G192" s="257"/>
      <c r="H192" s="260">
        <v>21.489999999999998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226</v>
      </c>
      <c r="AU192" s="266" t="s">
        <v>81</v>
      </c>
      <c r="AV192" s="15" t="s">
        <v>223</v>
      </c>
      <c r="AW192" s="15" t="s">
        <v>33</v>
      </c>
      <c r="AX192" s="15" t="s">
        <v>79</v>
      </c>
      <c r="AY192" s="266" t="s">
        <v>215</v>
      </c>
    </row>
    <row r="193" s="2" customFormat="1" ht="37.8" customHeight="1">
      <c r="A193" s="41"/>
      <c r="B193" s="42"/>
      <c r="C193" s="216" t="s">
        <v>337</v>
      </c>
      <c r="D193" s="216" t="s">
        <v>218</v>
      </c>
      <c r="E193" s="217" t="s">
        <v>2099</v>
      </c>
      <c r="F193" s="218" t="s">
        <v>2100</v>
      </c>
      <c r="G193" s="219" t="s">
        <v>221</v>
      </c>
      <c r="H193" s="220">
        <v>21.489999999999998</v>
      </c>
      <c r="I193" s="221"/>
      <c r="J193" s="222">
        <f>ROUND(I193*H193,2)</f>
        <v>0</v>
      </c>
      <c r="K193" s="218" t="s">
        <v>222</v>
      </c>
      <c r="L193" s="47"/>
      <c r="M193" s="223" t="s">
        <v>19</v>
      </c>
      <c r="N193" s="224" t="s">
        <v>43</v>
      </c>
      <c r="O193" s="87"/>
      <c r="P193" s="225">
        <f>O193*H193</f>
        <v>0</v>
      </c>
      <c r="Q193" s="225">
        <v>0.00022000000000000001</v>
      </c>
      <c r="R193" s="225">
        <f>Q193*H193</f>
        <v>0.0047277999999999999</v>
      </c>
      <c r="S193" s="225">
        <v>0.002</v>
      </c>
      <c r="T193" s="226">
        <f>S193*H193</f>
        <v>0.042979999999999997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223</v>
      </c>
      <c r="AT193" s="227" t="s">
        <v>218</v>
      </c>
      <c r="AU193" s="227" t="s">
        <v>81</v>
      </c>
      <c r="AY193" s="20" t="s">
        <v>215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223</v>
      </c>
      <c r="BM193" s="227" t="s">
        <v>340</v>
      </c>
    </row>
    <row r="194" s="2" customFormat="1">
      <c r="A194" s="41"/>
      <c r="B194" s="42"/>
      <c r="C194" s="43"/>
      <c r="D194" s="229" t="s">
        <v>224</v>
      </c>
      <c r="E194" s="43"/>
      <c r="F194" s="230" t="s">
        <v>2101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224</v>
      </c>
      <c r="AU194" s="20" t="s">
        <v>81</v>
      </c>
    </row>
    <row r="195" s="13" customFormat="1">
      <c r="A195" s="13"/>
      <c r="B195" s="234"/>
      <c r="C195" s="235"/>
      <c r="D195" s="236" t="s">
        <v>226</v>
      </c>
      <c r="E195" s="237" t="s">
        <v>19</v>
      </c>
      <c r="F195" s="238" t="s">
        <v>2062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226</v>
      </c>
      <c r="AU195" s="244" t="s">
        <v>81</v>
      </c>
      <c r="AV195" s="13" t="s">
        <v>79</v>
      </c>
      <c r="AW195" s="13" t="s">
        <v>33</v>
      </c>
      <c r="AX195" s="13" t="s">
        <v>72</v>
      </c>
      <c r="AY195" s="244" t="s">
        <v>215</v>
      </c>
    </row>
    <row r="196" s="13" customFormat="1">
      <c r="A196" s="13"/>
      <c r="B196" s="234"/>
      <c r="C196" s="235"/>
      <c r="D196" s="236" t="s">
        <v>226</v>
      </c>
      <c r="E196" s="237" t="s">
        <v>19</v>
      </c>
      <c r="F196" s="238" t="s">
        <v>2096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226</v>
      </c>
      <c r="AU196" s="244" t="s">
        <v>81</v>
      </c>
      <c r="AV196" s="13" t="s">
        <v>79</v>
      </c>
      <c r="AW196" s="13" t="s">
        <v>33</v>
      </c>
      <c r="AX196" s="13" t="s">
        <v>72</v>
      </c>
      <c r="AY196" s="244" t="s">
        <v>215</v>
      </c>
    </row>
    <row r="197" s="14" customFormat="1">
      <c r="A197" s="14"/>
      <c r="B197" s="245"/>
      <c r="C197" s="246"/>
      <c r="D197" s="236" t="s">
        <v>226</v>
      </c>
      <c r="E197" s="247" t="s">
        <v>19</v>
      </c>
      <c r="F197" s="248" t="s">
        <v>2097</v>
      </c>
      <c r="G197" s="246"/>
      <c r="H197" s="249">
        <v>21.489999999999998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226</v>
      </c>
      <c r="AU197" s="255" t="s">
        <v>81</v>
      </c>
      <c r="AV197" s="14" t="s">
        <v>81</v>
      </c>
      <c r="AW197" s="14" t="s">
        <v>33</v>
      </c>
      <c r="AX197" s="14" t="s">
        <v>72</v>
      </c>
      <c r="AY197" s="255" t="s">
        <v>215</v>
      </c>
    </row>
    <row r="198" s="13" customFormat="1">
      <c r="A198" s="13"/>
      <c r="B198" s="234"/>
      <c r="C198" s="235"/>
      <c r="D198" s="236" t="s">
        <v>226</v>
      </c>
      <c r="E198" s="237" t="s">
        <v>19</v>
      </c>
      <c r="F198" s="238" t="s">
        <v>2098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226</v>
      </c>
      <c r="AU198" s="244" t="s">
        <v>81</v>
      </c>
      <c r="AV198" s="13" t="s">
        <v>79</v>
      </c>
      <c r="AW198" s="13" t="s">
        <v>33</v>
      </c>
      <c r="AX198" s="13" t="s">
        <v>72</v>
      </c>
      <c r="AY198" s="244" t="s">
        <v>215</v>
      </c>
    </row>
    <row r="199" s="15" customFormat="1">
      <c r="A199" s="15"/>
      <c r="B199" s="256"/>
      <c r="C199" s="257"/>
      <c r="D199" s="236" t="s">
        <v>226</v>
      </c>
      <c r="E199" s="258" t="s">
        <v>19</v>
      </c>
      <c r="F199" s="259" t="s">
        <v>233</v>
      </c>
      <c r="G199" s="257"/>
      <c r="H199" s="260">
        <v>21.489999999999998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226</v>
      </c>
      <c r="AU199" s="266" t="s">
        <v>81</v>
      </c>
      <c r="AV199" s="15" t="s">
        <v>223</v>
      </c>
      <c r="AW199" s="15" t="s">
        <v>33</v>
      </c>
      <c r="AX199" s="15" t="s">
        <v>79</v>
      </c>
      <c r="AY199" s="266" t="s">
        <v>215</v>
      </c>
    </row>
    <row r="200" s="12" customFormat="1" ht="22.8" customHeight="1">
      <c r="A200" s="12"/>
      <c r="B200" s="200"/>
      <c r="C200" s="201"/>
      <c r="D200" s="202" t="s">
        <v>71</v>
      </c>
      <c r="E200" s="214" t="s">
        <v>542</v>
      </c>
      <c r="F200" s="214" t="s">
        <v>726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SUM(P201:P206)</f>
        <v>0</v>
      </c>
      <c r="Q200" s="208"/>
      <c r="R200" s="209">
        <f>SUM(R201:R206)</f>
        <v>0</v>
      </c>
      <c r="S200" s="208"/>
      <c r="T200" s="210">
        <f>SUM(T201:T206)</f>
        <v>1.3200000000000001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71</v>
      </c>
      <c r="AU200" s="212" t="s">
        <v>79</v>
      </c>
      <c r="AY200" s="211" t="s">
        <v>215</v>
      </c>
      <c r="BK200" s="213">
        <f>SUM(BK201:BK206)</f>
        <v>0</v>
      </c>
    </row>
    <row r="201" s="2" customFormat="1" ht="16.5" customHeight="1">
      <c r="A201" s="41"/>
      <c r="B201" s="42"/>
      <c r="C201" s="216" t="s">
        <v>342</v>
      </c>
      <c r="D201" s="216" t="s">
        <v>218</v>
      </c>
      <c r="E201" s="217" t="s">
        <v>1335</v>
      </c>
      <c r="F201" s="218" t="s">
        <v>1336</v>
      </c>
      <c r="G201" s="219" t="s">
        <v>278</v>
      </c>
      <c r="H201" s="220">
        <v>0.66000000000000003</v>
      </c>
      <c r="I201" s="221"/>
      <c r="J201" s="222">
        <f>ROUND(I201*H201,2)</f>
        <v>0</v>
      </c>
      <c r="K201" s="218" t="s">
        <v>222</v>
      </c>
      <c r="L201" s="47"/>
      <c r="M201" s="223" t="s">
        <v>19</v>
      </c>
      <c r="N201" s="224" t="s">
        <v>43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2</v>
      </c>
      <c r="T201" s="226">
        <f>S201*H201</f>
        <v>1.3200000000000001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223</v>
      </c>
      <c r="AT201" s="227" t="s">
        <v>218</v>
      </c>
      <c r="AU201" s="227" t="s">
        <v>81</v>
      </c>
      <c r="AY201" s="20" t="s">
        <v>215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223</v>
      </c>
      <c r="BM201" s="227" t="s">
        <v>345</v>
      </c>
    </row>
    <row r="202" s="2" customFormat="1">
      <c r="A202" s="41"/>
      <c r="B202" s="42"/>
      <c r="C202" s="43"/>
      <c r="D202" s="229" t="s">
        <v>224</v>
      </c>
      <c r="E202" s="43"/>
      <c r="F202" s="230" t="s">
        <v>1337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224</v>
      </c>
      <c r="AU202" s="20" t="s">
        <v>81</v>
      </c>
    </row>
    <row r="203" s="13" customFormat="1">
      <c r="A203" s="13"/>
      <c r="B203" s="234"/>
      <c r="C203" s="235"/>
      <c r="D203" s="236" t="s">
        <v>226</v>
      </c>
      <c r="E203" s="237" t="s">
        <v>19</v>
      </c>
      <c r="F203" s="238" t="s">
        <v>2062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226</v>
      </c>
      <c r="AU203" s="244" t="s">
        <v>81</v>
      </c>
      <c r="AV203" s="13" t="s">
        <v>79</v>
      </c>
      <c r="AW203" s="13" t="s">
        <v>33</v>
      </c>
      <c r="AX203" s="13" t="s">
        <v>72</v>
      </c>
      <c r="AY203" s="244" t="s">
        <v>215</v>
      </c>
    </row>
    <row r="204" s="13" customFormat="1">
      <c r="A204" s="13"/>
      <c r="B204" s="234"/>
      <c r="C204" s="235"/>
      <c r="D204" s="236" t="s">
        <v>226</v>
      </c>
      <c r="E204" s="237" t="s">
        <v>19</v>
      </c>
      <c r="F204" s="238" t="s">
        <v>2102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226</v>
      </c>
      <c r="AU204" s="244" t="s">
        <v>81</v>
      </c>
      <c r="AV204" s="13" t="s">
        <v>79</v>
      </c>
      <c r="AW204" s="13" t="s">
        <v>33</v>
      </c>
      <c r="AX204" s="13" t="s">
        <v>72</v>
      </c>
      <c r="AY204" s="244" t="s">
        <v>215</v>
      </c>
    </row>
    <row r="205" s="14" customFormat="1">
      <c r="A205" s="14"/>
      <c r="B205" s="245"/>
      <c r="C205" s="246"/>
      <c r="D205" s="236" t="s">
        <v>226</v>
      </c>
      <c r="E205" s="247" t="s">
        <v>19</v>
      </c>
      <c r="F205" s="248" t="s">
        <v>2103</v>
      </c>
      <c r="G205" s="246"/>
      <c r="H205" s="249">
        <v>0.66000000000000003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226</v>
      </c>
      <c r="AU205" s="255" t="s">
        <v>81</v>
      </c>
      <c r="AV205" s="14" t="s">
        <v>81</v>
      </c>
      <c r="AW205" s="14" t="s">
        <v>33</v>
      </c>
      <c r="AX205" s="14" t="s">
        <v>72</v>
      </c>
      <c r="AY205" s="255" t="s">
        <v>215</v>
      </c>
    </row>
    <row r="206" s="15" customFormat="1">
      <c r="A206" s="15"/>
      <c r="B206" s="256"/>
      <c r="C206" s="257"/>
      <c r="D206" s="236" t="s">
        <v>226</v>
      </c>
      <c r="E206" s="258" t="s">
        <v>19</v>
      </c>
      <c r="F206" s="259" t="s">
        <v>233</v>
      </c>
      <c r="G206" s="257"/>
      <c r="H206" s="260">
        <v>0.66000000000000003</v>
      </c>
      <c r="I206" s="261"/>
      <c r="J206" s="257"/>
      <c r="K206" s="257"/>
      <c r="L206" s="262"/>
      <c r="M206" s="263"/>
      <c r="N206" s="264"/>
      <c r="O206" s="264"/>
      <c r="P206" s="264"/>
      <c r="Q206" s="264"/>
      <c r="R206" s="264"/>
      <c r="S206" s="264"/>
      <c r="T206" s="26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6" t="s">
        <v>226</v>
      </c>
      <c r="AU206" s="266" t="s">
        <v>81</v>
      </c>
      <c r="AV206" s="15" t="s">
        <v>223</v>
      </c>
      <c r="AW206" s="15" t="s">
        <v>33</v>
      </c>
      <c r="AX206" s="15" t="s">
        <v>79</v>
      </c>
      <c r="AY206" s="266" t="s">
        <v>215</v>
      </c>
    </row>
    <row r="207" s="12" customFormat="1" ht="22.8" customHeight="1">
      <c r="A207" s="12"/>
      <c r="B207" s="200"/>
      <c r="C207" s="201"/>
      <c r="D207" s="202" t="s">
        <v>71</v>
      </c>
      <c r="E207" s="214" t="s">
        <v>335</v>
      </c>
      <c r="F207" s="214" t="s">
        <v>336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SUM(P208:P249)</f>
        <v>0</v>
      </c>
      <c r="Q207" s="208"/>
      <c r="R207" s="209">
        <f>SUM(R208:R249)</f>
        <v>0</v>
      </c>
      <c r="S207" s="208"/>
      <c r="T207" s="210">
        <f>SUM(T208:T249)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71</v>
      </c>
      <c r="AU207" s="212" t="s">
        <v>79</v>
      </c>
      <c r="AY207" s="211" t="s">
        <v>215</v>
      </c>
      <c r="BK207" s="213">
        <f>SUM(BK208:BK249)</f>
        <v>0</v>
      </c>
    </row>
    <row r="208" s="2" customFormat="1" ht="37.8" customHeight="1">
      <c r="A208" s="41"/>
      <c r="B208" s="42"/>
      <c r="C208" s="216" t="s">
        <v>306</v>
      </c>
      <c r="D208" s="216" t="s">
        <v>218</v>
      </c>
      <c r="E208" s="217" t="s">
        <v>2104</v>
      </c>
      <c r="F208" s="218" t="s">
        <v>2105</v>
      </c>
      <c r="G208" s="219" t="s">
        <v>331</v>
      </c>
      <c r="H208" s="220">
        <v>0.748</v>
      </c>
      <c r="I208" s="221"/>
      <c r="J208" s="222">
        <f>ROUND(I208*H208,2)</f>
        <v>0</v>
      </c>
      <c r="K208" s="218" t="s">
        <v>222</v>
      </c>
      <c r="L208" s="47"/>
      <c r="M208" s="223" t="s">
        <v>19</v>
      </c>
      <c r="N208" s="224" t="s">
        <v>43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223</v>
      </c>
      <c r="AT208" s="227" t="s">
        <v>218</v>
      </c>
      <c r="AU208" s="227" t="s">
        <v>81</v>
      </c>
      <c r="AY208" s="20" t="s">
        <v>215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223</v>
      </c>
      <c r="BM208" s="227" t="s">
        <v>350</v>
      </c>
    </row>
    <row r="209" s="2" customFormat="1">
      <c r="A209" s="41"/>
      <c r="B209" s="42"/>
      <c r="C209" s="43"/>
      <c r="D209" s="229" t="s">
        <v>224</v>
      </c>
      <c r="E209" s="43"/>
      <c r="F209" s="230" t="s">
        <v>2106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224</v>
      </c>
      <c r="AU209" s="20" t="s">
        <v>81</v>
      </c>
    </row>
    <row r="210" s="13" customFormat="1">
      <c r="A210" s="13"/>
      <c r="B210" s="234"/>
      <c r="C210" s="235"/>
      <c r="D210" s="236" t="s">
        <v>226</v>
      </c>
      <c r="E210" s="237" t="s">
        <v>19</v>
      </c>
      <c r="F210" s="238" t="s">
        <v>2107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226</v>
      </c>
      <c r="AU210" s="244" t="s">
        <v>81</v>
      </c>
      <c r="AV210" s="13" t="s">
        <v>79</v>
      </c>
      <c r="AW210" s="13" t="s">
        <v>33</v>
      </c>
      <c r="AX210" s="13" t="s">
        <v>72</v>
      </c>
      <c r="AY210" s="244" t="s">
        <v>215</v>
      </c>
    </row>
    <row r="211" s="14" customFormat="1">
      <c r="A211" s="14"/>
      <c r="B211" s="245"/>
      <c r="C211" s="246"/>
      <c r="D211" s="236" t="s">
        <v>226</v>
      </c>
      <c r="E211" s="247" t="s">
        <v>19</v>
      </c>
      <c r="F211" s="248" t="s">
        <v>2108</v>
      </c>
      <c r="G211" s="246"/>
      <c r="H211" s="249">
        <v>0.748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226</v>
      </c>
      <c r="AU211" s="255" t="s">
        <v>81</v>
      </c>
      <c r="AV211" s="14" t="s">
        <v>81</v>
      </c>
      <c r="AW211" s="14" t="s">
        <v>33</v>
      </c>
      <c r="AX211" s="14" t="s">
        <v>72</v>
      </c>
      <c r="AY211" s="255" t="s">
        <v>215</v>
      </c>
    </row>
    <row r="212" s="15" customFormat="1">
      <c r="A212" s="15"/>
      <c r="B212" s="256"/>
      <c r="C212" s="257"/>
      <c r="D212" s="236" t="s">
        <v>226</v>
      </c>
      <c r="E212" s="258" t="s">
        <v>19</v>
      </c>
      <c r="F212" s="259" t="s">
        <v>233</v>
      </c>
      <c r="G212" s="257"/>
      <c r="H212" s="260">
        <v>0.748</v>
      </c>
      <c r="I212" s="261"/>
      <c r="J212" s="257"/>
      <c r="K212" s="257"/>
      <c r="L212" s="262"/>
      <c r="M212" s="263"/>
      <c r="N212" s="264"/>
      <c r="O212" s="264"/>
      <c r="P212" s="264"/>
      <c r="Q212" s="264"/>
      <c r="R212" s="264"/>
      <c r="S212" s="264"/>
      <c r="T212" s="26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6" t="s">
        <v>226</v>
      </c>
      <c r="AU212" s="266" t="s">
        <v>81</v>
      </c>
      <c r="AV212" s="15" t="s">
        <v>223</v>
      </c>
      <c r="AW212" s="15" t="s">
        <v>33</v>
      </c>
      <c r="AX212" s="15" t="s">
        <v>79</v>
      </c>
      <c r="AY212" s="266" t="s">
        <v>215</v>
      </c>
    </row>
    <row r="213" s="2" customFormat="1" ht="37.8" customHeight="1">
      <c r="A213" s="41"/>
      <c r="B213" s="42"/>
      <c r="C213" s="216" t="s">
        <v>322</v>
      </c>
      <c r="D213" s="216" t="s">
        <v>218</v>
      </c>
      <c r="E213" s="217" t="s">
        <v>2109</v>
      </c>
      <c r="F213" s="218" t="s">
        <v>2110</v>
      </c>
      <c r="G213" s="219" t="s">
        <v>331</v>
      </c>
      <c r="H213" s="220">
        <v>2.1579999999999999</v>
      </c>
      <c r="I213" s="221"/>
      <c r="J213" s="222">
        <f>ROUND(I213*H213,2)</f>
        <v>0</v>
      </c>
      <c r="K213" s="218" t="s">
        <v>222</v>
      </c>
      <c r="L213" s="47"/>
      <c r="M213" s="223" t="s">
        <v>19</v>
      </c>
      <c r="N213" s="224" t="s">
        <v>43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223</v>
      </c>
      <c r="AT213" s="227" t="s">
        <v>218</v>
      </c>
      <c r="AU213" s="227" t="s">
        <v>81</v>
      </c>
      <c r="AY213" s="20" t="s">
        <v>215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223</v>
      </c>
      <c r="BM213" s="227" t="s">
        <v>354</v>
      </c>
    </row>
    <row r="214" s="2" customFormat="1">
      <c r="A214" s="41"/>
      <c r="B214" s="42"/>
      <c r="C214" s="43"/>
      <c r="D214" s="229" t="s">
        <v>224</v>
      </c>
      <c r="E214" s="43"/>
      <c r="F214" s="230" t="s">
        <v>2111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224</v>
      </c>
      <c r="AU214" s="20" t="s">
        <v>81</v>
      </c>
    </row>
    <row r="215" s="13" customFormat="1">
      <c r="A215" s="13"/>
      <c r="B215" s="234"/>
      <c r="C215" s="235"/>
      <c r="D215" s="236" t="s">
        <v>226</v>
      </c>
      <c r="E215" s="237" t="s">
        <v>19</v>
      </c>
      <c r="F215" s="238" t="s">
        <v>1368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226</v>
      </c>
      <c r="AU215" s="244" t="s">
        <v>81</v>
      </c>
      <c r="AV215" s="13" t="s">
        <v>79</v>
      </c>
      <c r="AW215" s="13" t="s">
        <v>33</v>
      </c>
      <c r="AX215" s="13" t="s">
        <v>72</v>
      </c>
      <c r="AY215" s="244" t="s">
        <v>215</v>
      </c>
    </row>
    <row r="216" s="14" customFormat="1">
      <c r="A216" s="14"/>
      <c r="B216" s="245"/>
      <c r="C216" s="246"/>
      <c r="D216" s="236" t="s">
        <v>226</v>
      </c>
      <c r="E216" s="247" t="s">
        <v>19</v>
      </c>
      <c r="F216" s="248" t="s">
        <v>2112</v>
      </c>
      <c r="G216" s="246"/>
      <c r="H216" s="249">
        <v>1.3200000000000001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226</v>
      </c>
      <c r="AU216" s="255" t="s">
        <v>81</v>
      </c>
      <c r="AV216" s="14" t="s">
        <v>81</v>
      </c>
      <c r="AW216" s="14" t="s">
        <v>33</v>
      </c>
      <c r="AX216" s="14" t="s">
        <v>72</v>
      </c>
      <c r="AY216" s="255" t="s">
        <v>215</v>
      </c>
    </row>
    <row r="217" s="13" customFormat="1">
      <c r="A217" s="13"/>
      <c r="B217" s="234"/>
      <c r="C217" s="235"/>
      <c r="D217" s="236" t="s">
        <v>226</v>
      </c>
      <c r="E217" s="237" t="s">
        <v>19</v>
      </c>
      <c r="F217" s="238" t="s">
        <v>2113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226</v>
      </c>
      <c r="AU217" s="244" t="s">
        <v>81</v>
      </c>
      <c r="AV217" s="13" t="s">
        <v>79</v>
      </c>
      <c r="AW217" s="13" t="s">
        <v>33</v>
      </c>
      <c r="AX217" s="13" t="s">
        <v>72</v>
      </c>
      <c r="AY217" s="244" t="s">
        <v>215</v>
      </c>
    </row>
    <row r="218" s="14" customFormat="1">
      <c r="A218" s="14"/>
      <c r="B218" s="245"/>
      <c r="C218" s="246"/>
      <c r="D218" s="236" t="s">
        <v>226</v>
      </c>
      <c r="E218" s="247" t="s">
        <v>19</v>
      </c>
      <c r="F218" s="248" t="s">
        <v>2114</v>
      </c>
      <c r="G218" s="246"/>
      <c r="H218" s="249">
        <v>0.79500000000000004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226</v>
      </c>
      <c r="AU218" s="255" t="s">
        <v>81</v>
      </c>
      <c r="AV218" s="14" t="s">
        <v>81</v>
      </c>
      <c r="AW218" s="14" t="s">
        <v>33</v>
      </c>
      <c r="AX218" s="14" t="s">
        <v>72</v>
      </c>
      <c r="AY218" s="255" t="s">
        <v>215</v>
      </c>
    </row>
    <row r="219" s="13" customFormat="1">
      <c r="A219" s="13"/>
      <c r="B219" s="234"/>
      <c r="C219" s="235"/>
      <c r="D219" s="236" t="s">
        <v>226</v>
      </c>
      <c r="E219" s="237" t="s">
        <v>19</v>
      </c>
      <c r="F219" s="238" t="s">
        <v>2115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226</v>
      </c>
      <c r="AU219" s="244" t="s">
        <v>81</v>
      </c>
      <c r="AV219" s="13" t="s">
        <v>79</v>
      </c>
      <c r="AW219" s="13" t="s">
        <v>33</v>
      </c>
      <c r="AX219" s="13" t="s">
        <v>72</v>
      </c>
      <c r="AY219" s="244" t="s">
        <v>215</v>
      </c>
    </row>
    <row r="220" s="14" customFormat="1">
      <c r="A220" s="14"/>
      <c r="B220" s="245"/>
      <c r="C220" s="246"/>
      <c r="D220" s="236" t="s">
        <v>226</v>
      </c>
      <c r="E220" s="247" t="s">
        <v>19</v>
      </c>
      <c r="F220" s="248" t="s">
        <v>2116</v>
      </c>
      <c r="G220" s="246"/>
      <c r="H220" s="249">
        <v>0.042999999999999997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226</v>
      </c>
      <c r="AU220" s="255" t="s">
        <v>81</v>
      </c>
      <c r="AV220" s="14" t="s">
        <v>81</v>
      </c>
      <c r="AW220" s="14" t="s">
        <v>33</v>
      </c>
      <c r="AX220" s="14" t="s">
        <v>72</v>
      </c>
      <c r="AY220" s="255" t="s">
        <v>215</v>
      </c>
    </row>
    <row r="221" s="15" customFormat="1">
      <c r="A221" s="15"/>
      <c r="B221" s="256"/>
      <c r="C221" s="257"/>
      <c r="D221" s="236" t="s">
        <v>226</v>
      </c>
      <c r="E221" s="258" t="s">
        <v>19</v>
      </c>
      <c r="F221" s="259" t="s">
        <v>233</v>
      </c>
      <c r="G221" s="257"/>
      <c r="H221" s="260">
        <v>2.1580000000000004</v>
      </c>
      <c r="I221" s="261"/>
      <c r="J221" s="257"/>
      <c r="K221" s="257"/>
      <c r="L221" s="262"/>
      <c r="M221" s="263"/>
      <c r="N221" s="264"/>
      <c r="O221" s="264"/>
      <c r="P221" s="264"/>
      <c r="Q221" s="264"/>
      <c r="R221" s="264"/>
      <c r="S221" s="264"/>
      <c r="T221" s="26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6" t="s">
        <v>226</v>
      </c>
      <c r="AU221" s="266" t="s">
        <v>81</v>
      </c>
      <c r="AV221" s="15" t="s">
        <v>223</v>
      </c>
      <c r="AW221" s="15" t="s">
        <v>33</v>
      </c>
      <c r="AX221" s="15" t="s">
        <v>79</v>
      </c>
      <c r="AY221" s="266" t="s">
        <v>215</v>
      </c>
    </row>
    <row r="222" s="2" customFormat="1" ht="37.8" customHeight="1">
      <c r="A222" s="41"/>
      <c r="B222" s="42"/>
      <c r="C222" s="216" t="s">
        <v>360</v>
      </c>
      <c r="D222" s="216" t="s">
        <v>218</v>
      </c>
      <c r="E222" s="217" t="s">
        <v>338</v>
      </c>
      <c r="F222" s="218" t="s">
        <v>339</v>
      </c>
      <c r="G222" s="219" t="s">
        <v>331</v>
      </c>
      <c r="H222" s="220">
        <v>2.9060000000000001</v>
      </c>
      <c r="I222" s="221"/>
      <c r="J222" s="222">
        <f>ROUND(I222*H222,2)</f>
        <v>0</v>
      </c>
      <c r="K222" s="218" t="s">
        <v>222</v>
      </c>
      <c r="L222" s="47"/>
      <c r="M222" s="223" t="s">
        <v>19</v>
      </c>
      <c r="N222" s="224" t="s">
        <v>43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223</v>
      </c>
      <c r="AT222" s="227" t="s">
        <v>218</v>
      </c>
      <c r="AU222" s="227" t="s">
        <v>81</v>
      </c>
      <c r="AY222" s="20" t="s">
        <v>215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223</v>
      </c>
      <c r="BM222" s="227" t="s">
        <v>487</v>
      </c>
    </row>
    <row r="223" s="2" customFormat="1">
      <c r="A223" s="41"/>
      <c r="B223" s="42"/>
      <c r="C223" s="43"/>
      <c r="D223" s="229" t="s">
        <v>224</v>
      </c>
      <c r="E223" s="43"/>
      <c r="F223" s="230" t="s">
        <v>341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224</v>
      </c>
      <c r="AU223" s="20" t="s">
        <v>81</v>
      </c>
    </row>
    <row r="224" s="2" customFormat="1" ht="49.05" customHeight="1">
      <c r="A224" s="41"/>
      <c r="B224" s="42"/>
      <c r="C224" s="216" t="s">
        <v>368</v>
      </c>
      <c r="D224" s="216" t="s">
        <v>218</v>
      </c>
      <c r="E224" s="217" t="s">
        <v>343</v>
      </c>
      <c r="F224" s="218" t="s">
        <v>344</v>
      </c>
      <c r="G224" s="219" t="s">
        <v>331</v>
      </c>
      <c r="H224" s="220">
        <v>29.059999999999999</v>
      </c>
      <c r="I224" s="221"/>
      <c r="J224" s="222">
        <f>ROUND(I224*H224,2)</f>
        <v>0</v>
      </c>
      <c r="K224" s="218" t="s">
        <v>222</v>
      </c>
      <c r="L224" s="47"/>
      <c r="M224" s="223" t="s">
        <v>19</v>
      </c>
      <c r="N224" s="224" t="s">
        <v>43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223</v>
      </c>
      <c r="AT224" s="227" t="s">
        <v>218</v>
      </c>
      <c r="AU224" s="227" t="s">
        <v>81</v>
      </c>
      <c r="AY224" s="20" t="s">
        <v>215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223</v>
      </c>
      <c r="BM224" s="227" t="s">
        <v>498</v>
      </c>
    </row>
    <row r="225" s="2" customFormat="1">
      <c r="A225" s="41"/>
      <c r="B225" s="42"/>
      <c r="C225" s="43"/>
      <c r="D225" s="229" t="s">
        <v>224</v>
      </c>
      <c r="E225" s="43"/>
      <c r="F225" s="230" t="s">
        <v>346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224</v>
      </c>
      <c r="AU225" s="20" t="s">
        <v>81</v>
      </c>
    </row>
    <row r="226" s="14" customFormat="1">
      <c r="A226" s="14"/>
      <c r="B226" s="245"/>
      <c r="C226" s="246"/>
      <c r="D226" s="236" t="s">
        <v>226</v>
      </c>
      <c r="E226" s="247" t="s">
        <v>19</v>
      </c>
      <c r="F226" s="248" t="s">
        <v>2117</v>
      </c>
      <c r="G226" s="246"/>
      <c r="H226" s="249">
        <v>29.059999999999999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226</v>
      </c>
      <c r="AU226" s="255" t="s">
        <v>81</v>
      </c>
      <c r="AV226" s="14" t="s">
        <v>81</v>
      </c>
      <c r="AW226" s="14" t="s">
        <v>33</v>
      </c>
      <c r="AX226" s="14" t="s">
        <v>72</v>
      </c>
      <c r="AY226" s="255" t="s">
        <v>215</v>
      </c>
    </row>
    <row r="227" s="15" customFormat="1">
      <c r="A227" s="15"/>
      <c r="B227" s="256"/>
      <c r="C227" s="257"/>
      <c r="D227" s="236" t="s">
        <v>226</v>
      </c>
      <c r="E227" s="258" t="s">
        <v>19</v>
      </c>
      <c r="F227" s="259" t="s">
        <v>233</v>
      </c>
      <c r="G227" s="257"/>
      <c r="H227" s="260">
        <v>29.059999999999999</v>
      </c>
      <c r="I227" s="261"/>
      <c r="J227" s="257"/>
      <c r="K227" s="257"/>
      <c r="L227" s="262"/>
      <c r="M227" s="263"/>
      <c r="N227" s="264"/>
      <c r="O227" s="264"/>
      <c r="P227" s="264"/>
      <c r="Q227" s="264"/>
      <c r="R227" s="264"/>
      <c r="S227" s="264"/>
      <c r="T227" s="26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6" t="s">
        <v>226</v>
      </c>
      <c r="AU227" s="266" t="s">
        <v>81</v>
      </c>
      <c r="AV227" s="15" t="s">
        <v>223</v>
      </c>
      <c r="AW227" s="15" t="s">
        <v>33</v>
      </c>
      <c r="AX227" s="15" t="s">
        <v>79</v>
      </c>
      <c r="AY227" s="266" t="s">
        <v>215</v>
      </c>
    </row>
    <row r="228" s="2" customFormat="1" ht="24.15" customHeight="1">
      <c r="A228" s="41"/>
      <c r="B228" s="42"/>
      <c r="C228" s="216" t="s">
        <v>376</v>
      </c>
      <c r="D228" s="216" t="s">
        <v>218</v>
      </c>
      <c r="E228" s="217" t="s">
        <v>348</v>
      </c>
      <c r="F228" s="218" t="s">
        <v>349</v>
      </c>
      <c r="G228" s="219" t="s">
        <v>331</v>
      </c>
      <c r="H228" s="220">
        <v>2.9060000000000001</v>
      </c>
      <c r="I228" s="221"/>
      <c r="J228" s="222">
        <f>ROUND(I228*H228,2)</f>
        <v>0</v>
      </c>
      <c r="K228" s="218" t="s">
        <v>222</v>
      </c>
      <c r="L228" s="47"/>
      <c r="M228" s="223" t="s">
        <v>19</v>
      </c>
      <c r="N228" s="224" t="s">
        <v>43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223</v>
      </c>
      <c r="AT228" s="227" t="s">
        <v>218</v>
      </c>
      <c r="AU228" s="227" t="s">
        <v>81</v>
      </c>
      <c r="AY228" s="20" t="s">
        <v>215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223</v>
      </c>
      <c r="BM228" s="227" t="s">
        <v>379</v>
      </c>
    </row>
    <row r="229" s="2" customFormat="1">
      <c r="A229" s="41"/>
      <c r="B229" s="42"/>
      <c r="C229" s="43"/>
      <c r="D229" s="229" t="s">
        <v>224</v>
      </c>
      <c r="E229" s="43"/>
      <c r="F229" s="230" t="s">
        <v>351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224</v>
      </c>
      <c r="AU229" s="20" t="s">
        <v>81</v>
      </c>
    </row>
    <row r="230" s="2" customFormat="1" ht="44.25" customHeight="1">
      <c r="A230" s="41"/>
      <c r="B230" s="42"/>
      <c r="C230" s="216" t="s">
        <v>7</v>
      </c>
      <c r="D230" s="216" t="s">
        <v>218</v>
      </c>
      <c r="E230" s="217" t="s">
        <v>352</v>
      </c>
      <c r="F230" s="218" t="s">
        <v>353</v>
      </c>
      <c r="G230" s="219" t="s">
        <v>331</v>
      </c>
      <c r="H230" s="220">
        <v>1.3200000000000001</v>
      </c>
      <c r="I230" s="221"/>
      <c r="J230" s="222">
        <f>ROUND(I230*H230,2)</f>
        <v>0</v>
      </c>
      <c r="K230" s="218" t="s">
        <v>222</v>
      </c>
      <c r="L230" s="47"/>
      <c r="M230" s="223" t="s">
        <v>19</v>
      </c>
      <c r="N230" s="224" t="s">
        <v>43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223</v>
      </c>
      <c r="AT230" s="227" t="s">
        <v>218</v>
      </c>
      <c r="AU230" s="227" t="s">
        <v>81</v>
      </c>
      <c r="AY230" s="20" t="s">
        <v>215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223</v>
      </c>
      <c r="BM230" s="227" t="s">
        <v>525</v>
      </c>
    </row>
    <row r="231" s="2" customFormat="1">
      <c r="A231" s="41"/>
      <c r="B231" s="42"/>
      <c r="C231" s="43"/>
      <c r="D231" s="229" t="s">
        <v>224</v>
      </c>
      <c r="E231" s="43"/>
      <c r="F231" s="230" t="s">
        <v>355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224</v>
      </c>
      <c r="AU231" s="20" t="s">
        <v>81</v>
      </c>
    </row>
    <row r="232" s="13" customFormat="1">
      <c r="A232" s="13"/>
      <c r="B232" s="234"/>
      <c r="C232" s="235"/>
      <c r="D232" s="236" t="s">
        <v>226</v>
      </c>
      <c r="E232" s="237" t="s">
        <v>19</v>
      </c>
      <c r="F232" s="238" t="s">
        <v>1368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226</v>
      </c>
      <c r="AU232" s="244" t="s">
        <v>81</v>
      </c>
      <c r="AV232" s="13" t="s">
        <v>79</v>
      </c>
      <c r="AW232" s="13" t="s">
        <v>33</v>
      </c>
      <c r="AX232" s="13" t="s">
        <v>72</v>
      </c>
      <c r="AY232" s="244" t="s">
        <v>215</v>
      </c>
    </row>
    <row r="233" s="14" customFormat="1">
      <c r="A233" s="14"/>
      <c r="B233" s="245"/>
      <c r="C233" s="246"/>
      <c r="D233" s="236" t="s">
        <v>226</v>
      </c>
      <c r="E233" s="247" t="s">
        <v>19</v>
      </c>
      <c r="F233" s="248" t="s">
        <v>2112</v>
      </c>
      <c r="G233" s="246"/>
      <c r="H233" s="249">
        <v>1.3200000000000001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226</v>
      </c>
      <c r="AU233" s="255" t="s">
        <v>81</v>
      </c>
      <c r="AV233" s="14" t="s">
        <v>81</v>
      </c>
      <c r="AW233" s="14" t="s">
        <v>33</v>
      </c>
      <c r="AX233" s="14" t="s">
        <v>72</v>
      </c>
      <c r="AY233" s="255" t="s">
        <v>215</v>
      </c>
    </row>
    <row r="234" s="15" customFormat="1">
      <c r="A234" s="15"/>
      <c r="B234" s="256"/>
      <c r="C234" s="257"/>
      <c r="D234" s="236" t="s">
        <v>226</v>
      </c>
      <c r="E234" s="258" t="s">
        <v>19</v>
      </c>
      <c r="F234" s="259" t="s">
        <v>233</v>
      </c>
      <c r="G234" s="257"/>
      <c r="H234" s="260">
        <v>1.3200000000000001</v>
      </c>
      <c r="I234" s="261"/>
      <c r="J234" s="257"/>
      <c r="K234" s="257"/>
      <c r="L234" s="262"/>
      <c r="M234" s="263"/>
      <c r="N234" s="264"/>
      <c r="O234" s="264"/>
      <c r="P234" s="264"/>
      <c r="Q234" s="264"/>
      <c r="R234" s="264"/>
      <c r="S234" s="264"/>
      <c r="T234" s="26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6" t="s">
        <v>226</v>
      </c>
      <c r="AU234" s="266" t="s">
        <v>81</v>
      </c>
      <c r="AV234" s="15" t="s">
        <v>223</v>
      </c>
      <c r="AW234" s="15" t="s">
        <v>33</v>
      </c>
      <c r="AX234" s="15" t="s">
        <v>79</v>
      </c>
      <c r="AY234" s="266" t="s">
        <v>215</v>
      </c>
    </row>
    <row r="235" s="2" customFormat="1" ht="44.25" customHeight="1">
      <c r="A235" s="41"/>
      <c r="B235" s="42"/>
      <c r="C235" s="216" t="s">
        <v>596</v>
      </c>
      <c r="D235" s="216" t="s">
        <v>218</v>
      </c>
      <c r="E235" s="217" t="s">
        <v>369</v>
      </c>
      <c r="F235" s="218" t="s">
        <v>330</v>
      </c>
      <c r="G235" s="219" t="s">
        <v>331</v>
      </c>
      <c r="H235" s="220">
        <v>0.748</v>
      </c>
      <c r="I235" s="221"/>
      <c r="J235" s="222">
        <f>ROUND(I235*H235,2)</f>
        <v>0</v>
      </c>
      <c r="K235" s="218" t="s">
        <v>222</v>
      </c>
      <c r="L235" s="47"/>
      <c r="M235" s="223" t="s">
        <v>19</v>
      </c>
      <c r="N235" s="224" t="s">
        <v>43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223</v>
      </c>
      <c r="AT235" s="227" t="s">
        <v>218</v>
      </c>
      <c r="AU235" s="227" t="s">
        <v>81</v>
      </c>
      <c r="AY235" s="20" t="s">
        <v>215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223</v>
      </c>
      <c r="BM235" s="227" t="s">
        <v>531</v>
      </c>
    </row>
    <row r="236" s="2" customFormat="1">
      <c r="A236" s="41"/>
      <c r="B236" s="42"/>
      <c r="C236" s="43"/>
      <c r="D236" s="229" t="s">
        <v>224</v>
      </c>
      <c r="E236" s="43"/>
      <c r="F236" s="230" t="s">
        <v>371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224</v>
      </c>
      <c r="AU236" s="20" t="s">
        <v>81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2107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4" customFormat="1">
      <c r="A238" s="14"/>
      <c r="B238" s="245"/>
      <c r="C238" s="246"/>
      <c r="D238" s="236" t="s">
        <v>226</v>
      </c>
      <c r="E238" s="247" t="s">
        <v>19</v>
      </c>
      <c r="F238" s="248" t="s">
        <v>2108</v>
      </c>
      <c r="G238" s="246"/>
      <c r="H238" s="249">
        <v>0.748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226</v>
      </c>
      <c r="AU238" s="255" t="s">
        <v>81</v>
      </c>
      <c r="AV238" s="14" t="s">
        <v>81</v>
      </c>
      <c r="AW238" s="14" t="s">
        <v>33</v>
      </c>
      <c r="AX238" s="14" t="s">
        <v>72</v>
      </c>
      <c r="AY238" s="255" t="s">
        <v>215</v>
      </c>
    </row>
    <row r="239" s="15" customFormat="1">
      <c r="A239" s="15"/>
      <c r="B239" s="256"/>
      <c r="C239" s="257"/>
      <c r="D239" s="236" t="s">
        <v>226</v>
      </c>
      <c r="E239" s="258" t="s">
        <v>19</v>
      </c>
      <c r="F239" s="259" t="s">
        <v>233</v>
      </c>
      <c r="G239" s="257"/>
      <c r="H239" s="260">
        <v>0.748</v>
      </c>
      <c r="I239" s="261"/>
      <c r="J239" s="257"/>
      <c r="K239" s="257"/>
      <c r="L239" s="262"/>
      <c r="M239" s="263"/>
      <c r="N239" s="264"/>
      <c r="O239" s="264"/>
      <c r="P239" s="264"/>
      <c r="Q239" s="264"/>
      <c r="R239" s="264"/>
      <c r="S239" s="264"/>
      <c r="T239" s="26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6" t="s">
        <v>226</v>
      </c>
      <c r="AU239" s="266" t="s">
        <v>81</v>
      </c>
      <c r="AV239" s="15" t="s">
        <v>223</v>
      </c>
      <c r="AW239" s="15" t="s">
        <v>33</v>
      </c>
      <c r="AX239" s="15" t="s">
        <v>79</v>
      </c>
      <c r="AY239" s="266" t="s">
        <v>215</v>
      </c>
    </row>
    <row r="240" s="2" customFormat="1" ht="37.8" customHeight="1">
      <c r="A240" s="41"/>
      <c r="B240" s="42"/>
      <c r="C240" s="216" t="s">
        <v>442</v>
      </c>
      <c r="D240" s="216" t="s">
        <v>218</v>
      </c>
      <c r="E240" s="217" t="s">
        <v>2118</v>
      </c>
      <c r="F240" s="218" t="s">
        <v>2119</v>
      </c>
      <c r="G240" s="219" t="s">
        <v>331</v>
      </c>
      <c r="H240" s="220">
        <v>0.79500000000000004</v>
      </c>
      <c r="I240" s="221"/>
      <c r="J240" s="222">
        <f>ROUND(I240*H240,2)</f>
        <v>0</v>
      </c>
      <c r="K240" s="218" t="s">
        <v>222</v>
      </c>
      <c r="L240" s="47"/>
      <c r="M240" s="223" t="s">
        <v>19</v>
      </c>
      <c r="N240" s="224" t="s">
        <v>43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223</v>
      </c>
      <c r="AT240" s="227" t="s">
        <v>218</v>
      </c>
      <c r="AU240" s="227" t="s">
        <v>81</v>
      </c>
      <c r="AY240" s="20" t="s">
        <v>215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223</v>
      </c>
      <c r="BM240" s="227" t="s">
        <v>443</v>
      </c>
    </row>
    <row r="241" s="2" customFormat="1">
      <c r="A241" s="41"/>
      <c r="B241" s="42"/>
      <c r="C241" s="43"/>
      <c r="D241" s="229" t="s">
        <v>224</v>
      </c>
      <c r="E241" s="43"/>
      <c r="F241" s="230" t="s">
        <v>2120</v>
      </c>
      <c r="G241" s="43"/>
      <c r="H241" s="43"/>
      <c r="I241" s="231"/>
      <c r="J241" s="43"/>
      <c r="K241" s="43"/>
      <c r="L241" s="47"/>
      <c r="M241" s="232"/>
      <c r="N241" s="233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224</v>
      </c>
      <c r="AU241" s="20" t="s">
        <v>81</v>
      </c>
    </row>
    <row r="242" s="13" customFormat="1">
      <c r="A242" s="13"/>
      <c r="B242" s="234"/>
      <c r="C242" s="235"/>
      <c r="D242" s="236" t="s">
        <v>226</v>
      </c>
      <c r="E242" s="237" t="s">
        <v>19</v>
      </c>
      <c r="F242" s="238" t="s">
        <v>2121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226</v>
      </c>
      <c r="AU242" s="244" t="s">
        <v>81</v>
      </c>
      <c r="AV242" s="13" t="s">
        <v>79</v>
      </c>
      <c r="AW242" s="13" t="s">
        <v>33</v>
      </c>
      <c r="AX242" s="13" t="s">
        <v>72</v>
      </c>
      <c r="AY242" s="244" t="s">
        <v>215</v>
      </c>
    </row>
    <row r="243" s="14" customFormat="1">
      <c r="A243" s="14"/>
      <c r="B243" s="245"/>
      <c r="C243" s="246"/>
      <c r="D243" s="236" t="s">
        <v>226</v>
      </c>
      <c r="E243" s="247" t="s">
        <v>19</v>
      </c>
      <c r="F243" s="248" t="s">
        <v>2114</v>
      </c>
      <c r="G243" s="246"/>
      <c r="H243" s="249">
        <v>0.79500000000000004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226</v>
      </c>
      <c r="AU243" s="255" t="s">
        <v>81</v>
      </c>
      <c r="AV243" s="14" t="s">
        <v>81</v>
      </c>
      <c r="AW243" s="14" t="s">
        <v>33</v>
      </c>
      <c r="AX243" s="14" t="s">
        <v>72</v>
      </c>
      <c r="AY243" s="255" t="s">
        <v>215</v>
      </c>
    </row>
    <row r="244" s="15" customFormat="1">
      <c r="A244" s="15"/>
      <c r="B244" s="256"/>
      <c r="C244" s="257"/>
      <c r="D244" s="236" t="s">
        <v>226</v>
      </c>
      <c r="E244" s="258" t="s">
        <v>19</v>
      </c>
      <c r="F244" s="259" t="s">
        <v>233</v>
      </c>
      <c r="G244" s="257"/>
      <c r="H244" s="260">
        <v>0.79500000000000004</v>
      </c>
      <c r="I244" s="261"/>
      <c r="J244" s="257"/>
      <c r="K244" s="257"/>
      <c r="L244" s="262"/>
      <c r="M244" s="263"/>
      <c r="N244" s="264"/>
      <c r="O244" s="264"/>
      <c r="P244" s="264"/>
      <c r="Q244" s="264"/>
      <c r="R244" s="264"/>
      <c r="S244" s="264"/>
      <c r="T244" s="26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6" t="s">
        <v>226</v>
      </c>
      <c r="AU244" s="266" t="s">
        <v>81</v>
      </c>
      <c r="AV244" s="15" t="s">
        <v>223</v>
      </c>
      <c r="AW244" s="15" t="s">
        <v>33</v>
      </c>
      <c r="AX244" s="15" t="s">
        <v>79</v>
      </c>
      <c r="AY244" s="266" t="s">
        <v>215</v>
      </c>
    </row>
    <row r="245" s="2" customFormat="1" ht="44.25" customHeight="1">
      <c r="A245" s="41"/>
      <c r="B245" s="42"/>
      <c r="C245" s="216" t="s">
        <v>449</v>
      </c>
      <c r="D245" s="216" t="s">
        <v>218</v>
      </c>
      <c r="E245" s="217" t="s">
        <v>2122</v>
      </c>
      <c r="F245" s="218" t="s">
        <v>2123</v>
      </c>
      <c r="G245" s="219" t="s">
        <v>331</v>
      </c>
      <c r="H245" s="220">
        <v>0.042999999999999997</v>
      </c>
      <c r="I245" s="221"/>
      <c r="J245" s="222">
        <f>ROUND(I245*H245,2)</f>
        <v>0</v>
      </c>
      <c r="K245" s="218" t="s">
        <v>222</v>
      </c>
      <c r="L245" s="47"/>
      <c r="M245" s="223" t="s">
        <v>19</v>
      </c>
      <c r="N245" s="224" t="s">
        <v>43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223</v>
      </c>
      <c r="AT245" s="227" t="s">
        <v>218</v>
      </c>
      <c r="AU245" s="227" t="s">
        <v>81</v>
      </c>
      <c r="AY245" s="20" t="s">
        <v>215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223</v>
      </c>
      <c r="BM245" s="227" t="s">
        <v>452</v>
      </c>
    </row>
    <row r="246" s="2" customFormat="1">
      <c r="A246" s="41"/>
      <c r="B246" s="42"/>
      <c r="C246" s="43"/>
      <c r="D246" s="229" t="s">
        <v>224</v>
      </c>
      <c r="E246" s="43"/>
      <c r="F246" s="230" t="s">
        <v>2124</v>
      </c>
      <c r="G246" s="43"/>
      <c r="H246" s="43"/>
      <c r="I246" s="231"/>
      <c r="J246" s="43"/>
      <c r="K246" s="43"/>
      <c r="L246" s="47"/>
      <c r="M246" s="232"/>
      <c r="N246" s="233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224</v>
      </c>
      <c r="AU246" s="20" t="s">
        <v>81</v>
      </c>
    </row>
    <row r="247" s="13" customFormat="1">
      <c r="A247" s="13"/>
      <c r="B247" s="234"/>
      <c r="C247" s="235"/>
      <c r="D247" s="236" t="s">
        <v>226</v>
      </c>
      <c r="E247" s="237" t="s">
        <v>19</v>
      </c>
      <c r="F247" s="238" t="s">
        <v>2115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226</v>
      </c>
      <c r="AU247" s="244" t="s">
        <v>81</v>
      </c>
      <c r="AV247" s="13" t="s">
        <v>79</v>
      </c>
      <c r="AW247" s="13" t="s">
        <v>33</v>
      </c>
      <c r="AX247" s="13" t="s">
        <v>72</v>
      </c>
      <c r="AY247" s="244" t="s">
        <v>215</v>
      </c>
    </row>
    <row r="248" s="14" customFormat="1">
      <c r="A248" s="14"/>
      <c r="B248" s="245"/>
      <c r="C248" s="246"/>
      <c r="D248" s="236" t="s">
        <v>226</v>
      </c>
      <c r="E248" s="247" t="s">
        <v>19</v>
      </c>
      <c r="F248" s="248" t="s">
        <v>2116</v>
      </c>
      <c r="G248" s="246"/>
      <c r="H248" s="249">
        <v>0.042999999999999997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226</v>
      </c>
      <c r="AU248" s="255" t="s">
        <v>81</v>
      </c>
      <c r="AV248" s="14" t="s">
        <v>81</v>
      </c>
      <c r="AW248" s="14" t="s">
        <v>33</v>
      </c>
      <c r="AX248" s="14" t="s">
        <v>72</v>
      </c>
      <c r="AY248" s="255" t="s">
        <v>215</v>
      </c>
    </row>
    <row r="249" s="15" customFormat="1">
      <c r="A249" s="15"/>
      <c r="B249" s="256"/>
      <c r="C249" s="257"/>
      <c r="D249" s="236" t="s">
        <v>226</v>
      </c>
      <c r="E249" s="258" t="s">
        <v>19</v>
      </c>
      <c r="F249" s="259" t="s">
        <v>233</v>
      </c>
      <c r="G249" s="257"/>
      <c r="H249" s="260">
        <v>0.042999999999999997</v>
      </c>
      <c r="I249" s="261"/>
      <c r="J249" s="257"/>
      <c r="K249" s="257"/>
      <c r="L249" s="262"/>
      <c r="M249" s="263"/>
      <c r="N249" s="264"/>
      <c r="O249" s="264"/>
      <c r="P249" s="264"/>
      <c r="Q249" s="264"/>
      <c r="R249" s="264"/>
      <c r="S249" s="264"/>
      <c r="T249" s="26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6" t="s">
        <v>226</v>
      </c>
      <c r="AU249" s="266" t="s">
        <v>81</v>
      </c>
      <c r="AV249" s="15" t="s">
        <v>223</v>
      </c>
      <c r="AW249" s="15" t="s">
        <v>33</v>
      </c>
      <c r="AX249" s="15" t="s">
        <v>79</v>
      </c>
      <c r="AY249" s="266" t="s">
        <v>215</v>
      </c>
    </row>
    <row r="250" s="12" customFormat="1" ht="22.8" customHeight="1">
      <c r="A250" s="12"/>
      <c r="B250" s="200"/>
      <c r="C250" s="201"/>
      <c r="D250" s="202" t="s">
        <v>71</v>
      </c>
      <c r="E250" s="214" t="s">
        <v>594</v>
      </c>
      <c r="F250" s="214" t="s">
        <v>595</v>
      </c>
      <c r="G250" s="201"/>
      <c r="H250" s="201"/>
      <c r="I250" s="204"/>
      <c r="J250" s="215">
        <f>BK250</f>
        <v>0</v>
      </c>
      <c r="K250" s="201"/>
      <c r="L250" s="206"/>
      <c r="M250" s="207"/>
      <c r="N250" s="208"/>
      <c r="O250" s="208"/>
      <c r="P250" s="209">
        <f>SUM(P251:P254)</f>
        <v>0</v>
      </c>
      <c r="Q250" s="208"/>
      <c r="R250" s="209">
        <f>SUM(R251:R254)</f>
        <v>0</v>
      </c>
      <c r="S250" s="208"/>
      <c r="T250" s="210">
        <f>SUM(T251:T254)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1" t="s">
        <v>79</v>
      </c>
      <c r="AT250" s="212" t="s">
        <v>71</v>
      </c>
      <c r="AU250" s="212" t="s">
        <v>79</v>
      </c>
      <c r="AY250" s="211" t="s">
        <v>215</v>
      </c>
      <c r="BK250" s="213">
        <f>SUM(BK251:BK254)</f>
        <v>0</v>
      </c>
    </row>
    <row r="251" s="2" customFormat="1" ht="37.8" customHeight="1">
      <c r="A251" s="41"/>
      <c r="B251" s="42"/>
      <c r="C251" s="216" t="s">
        <v>454</v>
      </c>
      <c r="D251" s="216" t="s">
        <v>218</v>
      </c>
      <c r="E251" s="217" t="s">
        <v>931</v>
      </c>
      <c r="F251" s="218" t="s">
        <v>932</v>
      </c>
      <c r="G251" s="219" t="s">
        <v>331</v>
      </c>
      <c r="H251" s="220">
        <v>0.68500000000000005</v>
      </c>
      <c r="I251" s="221"/>
      <c r="J251" s="222">
        <f>ROUND(I251*H251,2)</f>
        <v>0</v>
      </c>
      <c r="K251" s="218" t="s">
        <v>222</v>
      </c>
      <c r="L251" s="47"/>
      <c r="M251" s="223" t="s">
        <v>19</v>
      </c>
      <c r="N251" s="224" t="s">
        <v>43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223</v>
      </c>
      <c r="AT251" s="227" t="s">
        <v>218</v>
      </c>
      <c r="AU251" s="227" t="s">
        <v>81</v>
      </c>
      <c r="AY251" s="20" t="s">
        <v>215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223</v>
      </c>
      <c r="BM251" s="227" t="s">
        <v>457</v>
      </c>
    </row>
    <row r="252" s="2" customFormat="1">
      <c r="A252" s="41"/>
      <c r="B252" s="42"/>
      <c r="C252" s="43"/>
      <c r="D252" s="229" t="s">
        <v>224</v>
      </c>
      <c r="E252" s="43"/>
      <c r="F252" s="230" t="s">
        <v>933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224</v>
      </c>
      <c r="AU252" s="20" t="s">
        <v>81</v>
      </c>
    </row>
    <row r="253" s="2" customFormat="1" ht="55.5" customHeight="1">
      <c r="A253" s="41"/>
      <c r="B253" s="42"/>
      <c r="C253" s="216" t="s">
        <v>459</v>
      </c>
      <c r="D253" s="216" t="s">
        <v>218</v>
      </c>
      <c r="E253" s="217" t="s">
        <v>2125</v>
      </c>
      <c r="F253" s="218" t="s">
        <v>2126</v>
      </c>
      <c r="G253" s="219" t="s">
        <v>331</v>
      </c>
      <c r="H253" s="220">
        <v>0.68500000000000005</v>
      </c>
      <c r="I253" s="221"/>
      <c r="J253" s="222">
        <f>ROUND(I253*H253,2)</f>
        <v>0</v>
      </c>
      <c r="K253" s="218" t="s">
        <v>222</v>
      </c>
      <c r="L253" s="47"/>
      <c r="M253" s="223" t="s">
        <v>19</v>
      </c>
      <c r="N253" s="224" t="s">
        <v>43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223</v>
      </c>
      <c r="AT253" s="227" t="s">
        <v>218</v>
      </c>
      <c r="AU253" s="227" t="s">
        <v>81</v>
      </c>
      <c r="AY253" s="20" t="s">
        <v>215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223</v>
      </c>
      <c r="BM253" s="227" t="s">
        <v>462</v>
      </c>
    </row>
    <row r="254" s="2" customFormat="1">
      <c r="A254" s="41"/>
      <c r="B254" s="42"/>
      <c r="C254" s="43"/>
      <c r="D254" s="229" t="s">
        <v>224</v>
      </c>
      <c r="E254" s="43"/>
      <c r="F254" s="230" t="s">
        <v>2127</v>
      </c>
      <c r="G254" s="43"/>
      <c r="H254" s="43"/>
      <c r="I254" s="231"/>
      <c r="J254" s="43"/>
      <c r="K254" s="43"/>
      <c r="L254" s="47"/>
      <c r="M254" s="291"/>
      <c r="N254" s="292"/>
      <c r="O254" s="293"/>
      <c r="P254" s="293"/>
      <c r="Q254" s="293"/>
      <c r="R254" s="293"/>
      <c r="S254" s="293"/>
      <c r="T254" s="294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224</v>
      </c>
      <c r="AU254" s="20" t="s">
        <v>81</v>
      </c>
    </row>
    <row r="255" s="2" customFormat="1" ht="6.96" customHeight="1">
      <c r="A255" s="41"/>
      <c r="B255" s="62"/>
      <c r="C255" s="63"/>
      <c r="D255" s="63"/>
      <c r="E255" s="63"/>
      <c r="F255" s="63"/>
      <c r="G255" s="63"/>
      <c r="H255" s="63"/>
      <c r="I255" s="63"/>
      <c r="J255" s="63"/>
      <c r="K255" s="63"/>
      <c r="L255" s="47"/>
      <c r="M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</row>
  </sheetData>
  <sheetProtection sheet="1" autoFilter="0" formatColumns="0" formatRows="0" objects="1" scenarios="1" spinCount="100000" saltValue="+uEo2BWLcfaszuSXzgrbDPVBNqy/SvBEXVl5E5ilqOJ1Mu6M04h8TFCE50eI0Az3PIKSWfMayCoPa2BvdTio8w==" hashValue="CbXnRJNLby0iHek2joiM/P2AgtTxva6uTFq9gIZZONwJ9AY5x3aax+iQd8hKteVXLcB5L+db7CwLEvrKfJdDRw==" algorithmName="SHA-512" password="CC35"/>
  <autoFilter ref="C95:K25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121"/>
    <hyperlink ref="F108" r:id="rId2" display="https://podminky.urs.cz/item/CS_URS_2023_02/121151113"/>
    <hyperlink ref="F119" r:id="rId3" display="https://podminky.urs.cz/item/CS_URS_2023_02/121151123"/>
    <hyperlink ref="F128" r:id="rId4" display="https://podminky.urs.cz/item/CS_URS_2023_02/131213701"/>
    <hyperlink ref="F135" r:id="rId5" display="https://podminky.urs.cz/item/CS_URS_2023_02/162211311"/>
    <hyperlink ref="F141" r:id="rId6" display="https://podminky.urs.cz/item/CS_URS_2023_02/162211319"/>
    <hyperlink ref="F147" r:id="rId7" display="https://podminky.urs.cz/item/CS_URS_2023_02/167111101"/>
    <hyperlink ref="F153" r:id="rId8" display="https://podminky.urs.cz/item/CS_URS_2023_02/162351103"/>
    <hyperlink ref="F155" r:id="rId9" display="https://podminky.urs.cz/item/CS_URS_2023_02/167151101"/>
    <hyperlink ref="F166" r:id="rId10" display="https://podminky.urs.cz/item/CS_URS_2023_02/167151111"/>
    <hyperlink ref="F175" r:id="rId11" display="https://podminky.urs.cz/item/CS_URS_2023_02/171251201"/>
    <hyperlink ref="F178" r:id="rId12" display="https://podminky.urs.cz/item/CS_URS_2023_02/181912111"/>
    <hyperlink ref="F187" r:id="rId13" display="https://podminky.urs.cz/item/CS_URS_2023_02/619996135"/>
    <hyperlink ref="F194" r:id="rId14" display="https://podminky.urs.cz/item/CS_URS_2023_02/619996145"/>
    <hyperlink ref="F202" r:id="rId15" display="https://podminky.urs.cz/item/CS_URS_2023_02/961044111"/>
    <hyperlink ref="F209" r:id="rId16" display="https://podminky.urs.cz/item/CS_URS_2023_02/997221141"/>
    <hyperlink ref="F214" r:id="rId17" display="https://podminky.urs.cz/item/CS_URS_2023_02/997221151"/>
    <hyperlink ref="F223" r:id="rId18" display="https://podminky.urs.cz/item/CS_URS_2023_02/997221571"/>
    <hyperlink ref="F225" r:id="rId19" display="https://podminky.urs.cz/item/CS_URS_2023_02/997221579"/>
    <hyperlink ref="F229" r:id="rId20" display="https://podminky.urs.cz/item/CS_URS_2023_02/997221612"/>
    <hyperlink ref="F231" r:id="rId21" display="https://podminky.urs.cz/item/CS_URS_2023_02/997221615"/>
    <hyperlink ref="F236" r:id="rId22" display="https://podminky.urs.cz/item/CS_URS_2023_02/997221655"/>
    <hyperlink ref="F241" r:id="rId23" display="https://podminky.urs.cz/item/CS_URS_2023_02/997013811"/>
    <hyperlink ref="F246" r:id="rId24" display="https://podminky.urs.cz/item/CS_URS_2023_02/997013814"/>
    <hyperlink ref="F252" r:id="rId25" display="https://podminky.urs.cz/item/CS_URS_2023_02/998231411"/>
    <hyperlink ref="F254" r:id="rId26" display="https://podminky.urs.cz/item/CS_URS_2023_02/99823143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7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2128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ROUND(J90,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ROUND((SUM(BE90:BE193)),  2)</f>
        <v>0</v>
      </c>
      <c r="G35" s="41"/>
      <c r="H35" s="41"/>
      <c r="I35" s="161">
        <v>0.20999999999999999</v>
      </c>
      <c r="J35" s="160">
        <f>ROUND(((SUM(BE90:BE193))*I35),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ROUND((SUM(BF90:BF193)),  2)</f>
        <v>0</v>
      </c>
      <c r="G36" s="41"/>
      <c r="H36" s="41"/>
      <c r="I36" s="161">
        <v>0.12</v>
      </c>
      <c r="J36" s="160">
        <f>ROUND(((SUM(BF90:BF193))*I36),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ROUND((SUM(BG90:BG193)),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ROUND((SUM(BH90:BH193)),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ROUND((SUM(BI90:BI193)),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2023-065-04-05 - SO-04 - Krajinářské úpravy- zpevněné plochy a pěstební opatření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J90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J91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2129</v>
      </c>
      <c r="E65" s="186"/>
      <c r="F65" s="186"/>
      <c r="G65" s="186"/>
      <c r="H65" s="186"/>
      <c r="I65" s="186"/>
      <c r="J65" s="187">
        <f>J92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2130</v>
      </c>
      <c r="E66" s="186"/>
      <c r="F66" s="186"/>
      <c r="G66" s="186"/>
      <c r="H66" s="186"/>
      <c r="I66" s="186"/>
      <c r="J66" s="187">
        <f>J100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2131</v>
      </c>
      <c r="E67" s="186"/>
      <c r="F67" s="186"/>
      <c r="G67" s="186"/>
      <c r="H67" s="186"/>
      <c r="I67" s="186"/>
      <c r="J67" s="187">
        <f>J118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2132</v>
      </c>
      <c r="E68" s="186"/>
      <c r="F68" s="186"/>
      <c r="G68" s="186"/>
      <c r="H68" s="186"/>
      <c r="I68" s="186"/>
      <c r="J68" s="187">
        <f>J160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200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73" t="str">
        <f>E7</f>
        <v>Vědomice - Úprava ulice Na Zavadilce</v>
      </c>
      <c r="F78" s="35"/>
      <c r="G78" s="35"/>
      <c r="H78" s="35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" customFormat="1" ht="12" customHeight="1">
      <c r="B79" s="24"/>
      <c r="C79" s="35" t="s">
        <v>186</v>
      </c>
      <c r="D79" s="25"/>
      <c r="E79" s="25"/>
      <c r="F79" s="25"/>
      <c r="G79" s="25"/>
      <c r="H79" s="25"/>
      <c r="I79" s="25"/>
      <c r="J79" s="25"/>
      <c r="K79" s="25"/>
      <c r="L79" s="23"/>
    </row>
    <row r="80" s="2" customFormat="1" ht="16.5" customHeight="1">
      <c r="A80" s="41"/>
      <c r="B80" s="42"/>
      <c r="C80" s="43"/>
      <c r="D80" s="43"/>
      <c r="E80" s="173" t="s">
        <v>1852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188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30" customHeight="1">
      <c r="A82" s="41"/>
      <c r="B82" s="42"/>
      <c r="C82" s="43"/>
      <c r="D82" s="43"/>
      <c r="E82" s="72" t="str">
        <f>E11</f>
        <v>2023-065-04-05 - SO-04 - Krajinářské úpravy- zpevněné plochy a pěstební opatření</v>
      </c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F14</f>
        <v xml:space="preserve">k.ú. Vědomice </v>
      </c>
      <c r="G84" s="43"/>
      <c r="H84" s="43"/>
      <c r="I84" s="35" t="s">
        <v>23</v>
      </c>
      <c r="J84" s="75" t="str">
        <f>IF(J14="","",J14)</f>
        <v>16. 4. 2024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40.05" customHeight="1">
      <c r="A86" s="41"/>
      <c r="B86" s="42"/>
      <c r="C86" s="35" t="s">
        <v>25</v>
      </c>
      <c r="D86" s="43"/>
      <c r="E86" s="43"/>
      <c r="F86" s="30" t="str">
        <f>E17</f>
        <v>Obec Vědomice, Na Průhonu 270, Roudnice nad Labem</v>
      </c>
      <c r="G86" s="43"/>
      <c r="H86" s="43"/>
      <c r="I86" s="35" t="s">
        <v>31</v>
      </c>
      <c r="J86" s="39" t="str">
        <f>E23</f>
        <v>Ing. arch. Pavel Šulc Ph.D.Krásného 351/8, Praha 6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3"/>
      <c r="E87" s="43"/>
      <c r="F87" s="30" t="str">
        <f>IF(E20="","",E20)</f>
        <v>Vyplň údaj</v>
      </c>
      <c r="G87" s="43"/>
      <c r="H87" s="43"/>
      <c r="I87" s="35" t="s">
        <v>34</v>
      </c>
      <c r="J87" s="39" t="str">
        <f>E26</f>
        <v>Ing. Dana Mlejnková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9"/>
      <c r="B89" s="190"/>
      <c r="C89" s="191" t="s">
        <v>201</v>
      </c>
      <c r="D89" s="192" t="s">
        <v>57</v>
      </c>
      <c r="E89" s="192" t="s">
        <v>53</v>
      </c>
      <c r="F89" s="192" t="s">
        <v>54</v>
      </c>
      <c r="G89" s="192" t="s">
        <v>202</v>
      </c>
      <c r="H89" s="192" t="s">
        <v>203</v>
      </c>
      <c r="I89" s="192" t="s">
        <v>204</v>
      </c>
      <c r="J89" s="192" t="s">
        <v>192</v>
      </c>
      <c r="K89" s="193" t="s">
        <v>205</v>
      </c>
      <c r="L89" s="194"/>
      <c r="M89" s="95" t="s">
        <v>19</v>
      </c>
      <c r="N89" s="96" t="s">
        <v>42</v>
      </c>
      <c r="O89" s="96" t="s">
        <v>206</v>
      </c>
      <c r="P89" s="96" t="s">
        <v>207</v>
      </c>
      <c r="Q89" s="96" t="s">
        <v>208</v>
      </c>
      <c r="R89" s="96" t="s">
        <v>209</v>
      </c>
      <c r="S89" s="96" t="s">
        <v>210</v>
      </c>
      <c r="T89" s="97" t="s">
        <v>211</v>
      </c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</row>
    <row r="90" s="2" customFormat="1" ht="22.8" customHeight="1">
      <c r="A90" s="41"/>
      <c r="B90" s="42"/>
      <c r="C90" s="102" t="s">
        <v>212</v>
      </c>
      <c r="D90" s="43"/>
      <c r="E90" s="43"/>
      <c r="F90" s="43"/>
      <c r="G90" s="43"/>
      <c r="H90" s="43"/>
      <c r="I90" s="43"/>
      <c r="J90" s="195">
        <f>BK90</f>
        <v>0</v>
      </c>
      <c r="K90" s="43"/>
      <c r="L90" s="47"/>
      <c r="M90" s="98"/>
      <c r="N90" s="196"/>
      <c r="O90" s="99"/>
      <c r="P90" s="197">
        <f>P91</f>
        <v>0</v>
      </c>
      <c r="Q90" s="99"/>
      <c r="R90" s="197">
        <f>R91</f>
        <v>0.152</v>
      </c>
      <c r="S90" s="99"/>
      <c r="T90" s="198">
        <f>T91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71</v>
      </c>
      <c r="AU90" s="20" t="s">
        <v>193</v>
      </c>
      <c r="BK90" s="199">
        <f>BK91</f>
        <v>0</v>
      </c>
    </row>
    <row r="91" s="12" customFormat="1" ht="25.92" customHeight="1">
      <c r="A91" s="12"/>
      <c r="B91" s="200"/>
      <c r="C91" s="201"/>
      <c r="D91" s="202" t="s">
        <v>71</v>
      </c>
      <c r="E91" s="203" t="s">
        <v>213</v>
      </c>
      <c r="F91" s="203" t="s">
        <v>214</v>
      </c>
      <c r="G91" s="201"/>
      <c r="H91" s="201"/>
      <c r="I91" s="204"/>
      <c r="J91" s="205">
        <f>BK91</f>
        <v>0</v>
      </c>
      <c r="K91" s="201"/>
      <c r="L91" s="206"/>
      <c r="M91" s="207"/>
      <c r="N91" s="208"/>
      <c r="O91" s="208"/>
      <c r="P91" s="209">
        <f>P92+P100+P118+P160</f>
        <v>0</v>
      </c>
      <c r="Q91" s="208"/>
      <c r="R91" s="209">
        <f>R92+R100+R118+R160</f>
        <v>0.152</v>
      </c>
      <c r="S91" s="208"/>
      <c r="T91" s="210">
        <f>T92+T100+T118+T160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1" t="s">
        <v>79</v>
      </c>
      <c r="AT91" s="212" t="s">
        <v>71</v>
      </c>
      <c r="AU91" s="212" t="s">
        <v>72</v>
      </c>
      <c r="AY91" s="211" t="s">
        <v>215</v>
      </c>
      <c r="BK91" s="213">
        <f>BK92+BK100+BK118+BK160</f>
        <v>0</v>
      </c>
    </row>
    <row r="92" s="12" customFormat="1" ht="22.8" customHeight="1">
      <c r="A92" s="12"/>
      <c r="B92" s="200"/>
      <c r="C92" s="201"/>
      <c r="D92" s="202" t="s">
        <v>71</v>
      </c>
      <c r="E92" s="214" t="s">
        <v>2133</v>
      </c>
      <c r="F92" s="214" t="s">
        <v>2134</v>
      </c>
      <c r="G92" s="201"/>
      <c r="H92" s="201"/>
      <c r="I92" s="204"/>
      <c r="J92" s="215">
        <f>BK92</f>
        <v>0</v>
      </c>
      <c r="K92" s="201"/>
      <c r="L92" s="206"/>
      <c r="M92" s="207"/>
      <c r="N92" s="208"/>
      <c r="O92" s="208"/>
      <c r="P92" s="209">
        <f>SUM(P93:P99)</f>
        <v>0</v>
      </c>
      <c r="Q92" s="208"/>
      <c r="R92" s="209">
        <f>SUM(R93:R99)</f>
        <v>0</v>
      </c>
      <c r="S92" s="208"/>
      <c r="T92" s="210">
        <f>SUM(T93:T99)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79</v>
      </c>
      <c r="AT92" s="212" t="s">
        <v>71</v>
      </c>
      <c r="AU92" s="212" t="s">
        <v>79</v>
      </c>
      <c r="AY92" s="211" t="s">
        <v>215</v>
      </c>
      <c r="BK92" s="213">
        <f>SUM(BK93:BK99)</f>
        <v>0</v>
      </c>
    </row>
    <row r="93" s="2" customFormat="1" ht="33" customHeight="1">
      <c r="A93" s="41"/>
      <c r="B93" s="42"/>
      <c r="C93" s="216" t="s">
        <v>79</v>
      </c>
      <c r="D93" s="216" t="s">
        <v>218</v>
      </c>
      <c r="E93" s="217" t="s">
        <v>2135</v>
      </c>
      <c r="F93" s="218" t="s">
        <v>2136</v>
      </c>
      <c r="G93" s="219" t="s">
        <v>692</v>
      </c>
      <c r="H93" s="220">
        <v>2</v>
      </c>
      <c r="I93" s="221"/>
      <c r="J93" s="222">
        <f>ROUND(I93*H93,2)</f>
        <v>0</v>
      </c>
      <c r="K93" s="218" t="s">
        <v>222</v>
      </c>
      <c r="L93" s="47"/>
      <c r="M93" s="223" t="s">
        <v>19</v>
      </c>
      <c r="N93" s="224" t="s">
        <v>43</v>
      </c>
      <c r="O93" s="87"/>
      <c r="P93" s="225">
        <f>O93*H93</f>
        <v>0</v>
      </c>
      <c r="Q93" s="225">
        <v>0</v>
      </c>
      <c r="R93" s="225">
        <f>Q93*H93</f>
        <v>0</v>
      </c>
      <c r="S93" s="225">
        <v>0</v>
      </c>
      <c r="T93" s="226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7" t="s">
        <v>223</v>
      </c>
      <c r="AT93" s="227" t="s">
        <v>218</v>
      </c>
      <c r="AU93" s="227" t="s">
        <v>81</v>
      </c>
      <c r="AY93" s="20" t="s">
        <v>215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20" t="s">
        <v>79</v>
      </c>
      <c r="BK93" s="228">
        <f>ROUND(I93*H93,2)</f>
        <v>0</v>
      </c>
      <c r="BL93" s="20" t="s">
        <v>223</v>
      </c>
      <c r="BM93" s="227" t="s">
        <v>81</v>
      </c>
    </row>
    <row r="94" s="2" customFormat="1">
      <c r="A94" s="41"/>
      <c r="B94" s="42"/>
      <c r="C94" s="43"/>
      <c r="D94" s="229" t="s">
        <v>224</v>
      </c>
      <c r="E94" s="43"/>
      <c r="F94" s="230" t="s">
        <v>2137</v>
      </c>
      <c r="G94" s="43"/>
      <c r="H94" s="43"/>
      <c r="I94" s="231"/>
      <c r="J94" s="43"/>
      <c r="K94" s="43"/>
      <c r="L94" s="47"/>
      <c r="M94" s="232"/>
      <c r="N94" s="233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224</v>
      </c>
      <c r="AU94" s="20" t="s">
        <v>81</v>
      </c>
    </row>
    <row r="95" s="13" customFormat="1">
      <c r="A95" s="13"/>
      <c r="B95" s="234"/>
      <c r="C95" s="235"/>
      <c r="D95" s="236" t="s">
        <v>226</v>
      </c>
      <c r="E95" s="237" t="s">
        <v>19</v>
      </c>
      <c r="F95" s="238" t="s">
        <v>2136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226</v>
      </c>
      <c r="AU95" s="244" t="s">
        <v>81</v>
      </c>
      <c r="AV95" s="13" t="s">
        <v>79</v>
      </c>
      <c r="AW95" s="13" t="s">
        <v>33</v>
      </c>
      <c r="AX95" s="13" t="s">
        <v>72</v>
      </c>
      <c r="AY95" s="244" t="s">
        <v>215</v>
      </c>
    </row>
    <row r="96" s="14" customFormat="1">
      <c r="A96" s="14"/>
      <c r="B96" s="245"/>
      <c r="C96" s="246"/>
      <c r="D96" s="236" t="s">
        <v>226</v>
      </c>
      <c r="E96" s="247" t="s">
        <v>19</v>
      </c>
      <c r="F96" s="248" t="s">
        <v>81</v>
      </c>
      <c r="G96" s="246"/>
      <c r="H96" s="249">
        <v>2</v>
      </c>
      <c r="I96" s="250"/>
      <c r="J96" s="246"/>
      <c r="K96" s="246"/>
      <c r="L96" s="251"/>
      <c r="M96" s="252"/>
      <c r="N96" s="253"/>
      <c r="O96" s="253"/>
      <c r="P96" s="253"/>
      <c r="Q96" s="253"/>
      <c r="R96" s="253"/>
      <c r="S96" s="253"/>
      <c r="T96" s="25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5" t="s">
        <v>226</v>
      </c>
      <c r="AU96" s="255" t="s">
        <v>81</v>
      </c>
      <c r="AV96" s="14" t="s">
        <v>81</v>
      </c>
      <c r="AW96" s="14" t="s">
        <v>33</v>
      </c>
      <c r="AX96" s="14" t="s">
        <v>72</v>
      </c>
      <c r="AY96" s="255" t="s">
        <v>215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2138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2139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5" customFormat="1">
      <c r="A99" s="15"/>
      <c r="B99" s="256"/>
      <c r="C99" s="257"/>
      <c r="D99" s="236" t="s">
        <v>226</v>
      </c>
      <c r="E99" s="258" t="s">
        <v>19</v>
      </c>
      <c r="F99" s="259" t="s">
        <v>233</v>
      </c>
      <c r="G99" s="257"/>
      <c r="H99" s="260">
        <v>2</v>
      </c>
      <c r="I99" s="261"/>
      <c r="J99" s="257"/>
      <c r="K99" s="257"/>
      <c r="L99" s="262"/>
      <c r="M99" s="263"/>
      <c r="N99" s="264"/>
      <c r="O99" s="264"/>
      <c r="P99" s="264"/>
      <c r="Q99" s="264"/>
      <c r="R99" s="264"/>
      <c r="S99" s="264"/>
      <c r="T99" s="26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6" t="s">
        <v>226</v>
      </c>
      <c r="AU99" s="266" t="s">
        <v>81</v>
      </c>
      <c r="AV99" s="15" t="s">
        <v>223</v>
      </c>
      <c r="AW99" s="15" t="s">
        <v>33</v>
      </c>
      <c r="AX99" s="15" t="s">
        <v>79</v>
      </c>
      <c r="AY99" s="266" t="s">
        <v>215</v>
      </c>
    </row>
    <row r="100" s="12" customFormat="1" ht="22.8" customHeight="1">
      <c r="A100" s="12"/>
      <c r="B100" s="200"/>
      <c r="C100" s="201"/>
      <c r="D100" s="202" t="s">
        <v>71</v>
      </c>
      <c r="E100" s="214" t="s">
        <v>2140</v>
      </c>
      <c r="F100" s="214" t="s">
        <v>2141</v>
      </c>
      <c r="G100" s="201"/>
      <c r="H100" s="201"/>
      <c r="I100" s="204"/>
      <c r="J100" s="215">
        <f>BK100</f>
        <v>0</v>
      </c>
      <c r="K100" s="201"/>
      <c r="L100" s="206"/>
      <c r="M100" s="207"/>
      <c r="N100" s="208"/>
      <c r="O100" s="208"/>
      <c r="P100" s="209">
        <f>SUM(P101:P117)</f>
        <v>0</v>
      </c>
      <c r="Q100" s="208"/>
      <c r="R100" s="209">
        <f>SUM(R101:R117)</f>
        <v>0</v>
      </c>
      <c r="S100" s="208"/>
      <c r="T100" s="210">
        <f>SUM(T101:T117)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79</v>
      </c>
      <c r="AT100" s="212" t="s">
        <v>71</v>
      </c>
      <c r="AU100" s="212" t="s">
        <v>79</v>
      </c>
      <c r="AY100" s="211" t="s">
        <v>215</v>
      </c>
      <c r="BK100" s="213">
        <f>SUM(BK101:BK117)</f>
        <v>0</v>
      </c>
    </row>
    <row r="101" s="2" customFormat="1" ht="33" customHeight="1">
      <c r="A101" s="41"/>
      <c r="B101" s="42"/>
      <c r="C101" s="216" t="s">
        <v>81</v>
      </c>
      <c r="D101" s="216" t="s">
        <v>218</v>
      </c>
      <c r="E101" s="217" t="s">
        <v>2142</v>
      </c>
      <c r="F101" s="218" t="s">
        <v>2143</v>
      </c>
      <c r="G101" s="219" t="s">
        <v>221</v>
      </c>
      <c r="H101" s="220">
        <v>48</v>
      </c>
      <c r="I101" s="221"/>
      <c r="J101" s="222">
        <f>ROUND(I101*H101,2)</f>
        <v>0</v>
      </c>
      <c r="K101" s="218" t="s">
        <v>222</v>
      </c>
      <c r="L101" s="47"/>
      <c r="M101" s="223" t="s">
        <v>19</v>
      </c>
      <c r="N101" s="224" t="s">
        <v>43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223</v>
      </c>
      <c r="AT101" s="227" t="s">
        <v>218</v>
      </c>
      <c r="AU101" s="227" t="s">
        <v>81</v>
      </c>
      <c r="AY101" s="20" t="s">
        <v>215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223</v>
      </c>
      <c r="BM101" s="227" t="s">
        <v>223</v>
      </c>
    </row>
    <row r="102" s="2" customFormat="1">
      <c r="A102" s="41"/>
      <c r="B102" s="42"/>
      <c r="C102" s="43"/>
      <c r="D102" s="229" t="s">
        <v>224</v>
      </c>
      <c r="E102" s="43"/>
      <c r="F102" s="230" t="s">
        <v>2144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224</v>
      </c>
      <c r="AU102" s="20" t="s">
        <v>81</v>
      </c>
    </row>
    <row r="103" s="13" customFormat="1">
      <c r="A103" s="13"/>
      <c r="B103" s="234"/>
      <c r="C103" s="235"/>
      <c r="D103" s="236" t="s">
        <v>226</v>
      </c>
      <c r="E103" s="237" t="s">
        <v>19</v>
      </c>
      <c r="F103" s="238" t="s">
        <v>2145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226</v>
      </c>
      <c r="AU103" s="244" t="s">
        <v>81</v>
      </c>
      <c r="AV103" s="13" t="s">
        <v>79</v>
      </c>
      <c r="AW103" s="13" t="s">
        <v>33</v>
      </c>
      <c r="AX103" s="13" t="s">
        <v>72</v>
      </c>
      <c r="AY103" s="244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2146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4" customFormat="1">
      <c r="A105" s="14"/>
      <c r="B105" s="245"/>
      <c r="C105" s="246"/>
      <c r="D105" s="236" t="s">
        <v>226</v>
      </c>
      <c r="E105" s="247" t="s">
        <v>19</v>
      </c>
      <c r="F105" s="248" t="s">
        <v>452</v>
      </c>
      <c r="G105" s="246"/>
      <c r="H105" s="249">
        <v>48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226</v>
      </c>
      <c r="AU105" s="255" t="s">
        <v>81</v>
      </c>
      <c r="AV105" s="14" t="s">
        <v>81</v>
      </c>
      <c r="AW105" s="14" t="s">
        <v>33</v>
      </c>
      <c r="AX105" s="14" t="s">
        <v>72</v>
      </c>
      <c r="AY105" s="255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2147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5" customFormat="1">
      <c r="A107" s="15"/>
      <c r="B107" s="256"/>
      <c r="C107" s="257"/>
      <c r="D107" s="236" t="s">
        <v>226</v>
      </c>
      <c r="E107" s="258" t="s">
        <v>19</v>
      </c>
      <c r="F107" s="259" t="s">
        <v>233</v>
      </c>
      <c r="G107" s="257"/>
      <c r="H107" s="260">
        <v>48</v>
      </c>
      <c r="I107" s="261"/>
      <c r="J107" s="257"/>
      <c r="K107" s="257"/>
      <c r="L107" s="262"/>
      <c r="M107" s="263"/>
      <c r="N107" s="264"/>
      <c r="O107" s="264"/>
      <c r="P107" s="264"/>
      <c r="Q107" s="264"/>
      <c r="R107" s="264"/>
      <c r="S107" s="264"/>
      <c r="T107" s="26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6" t="s">
        <v>226</v>
      </c>
      <c r="AU107" s="266" t="s">
        <v>81</v>
      </c>
      <c r="AV107" s="15" t="s">
        <v>223</v>
      </c>
      <c r="AW107" s="15" t="s">
        <v>33</v>
      </c>
      <c r="AX107" s="15" t="s">
        <v>79</v>
      </c>
      <c r="AY107" s="266" t="s">
        <v>215</v>
      </c>
    </row>
    <row r="108" s="2" customFormat="1" ht="37.8" customHeight="1">
      <c r="A108" s="41"/>
      <c r="B108" s="42"/>
      <c r="C108" s="216" t="s">
        <v>105</v>
      </c>
      <c r="D108" s="216" t="s">
        <v>218</v>
      </c>
      <c r="E108" s="217" t="s">
        <v>2148</v>
      </c>
      <c r="F108" s="218" t="s">
        <v>2149</v>
      </c>
      <c r="G108" s="219" t="s">
        <v>221</v>
      </c>
      <c r="H108" s="220">
        <v>48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43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223</v>
      </c>
      <c r="AT108" s="227" t="s">
        <v>218</v>
      </c>
      <c r="AU108" s="227" t="s">
        <v>81</v>
      </c>
      <c r="AY108" s="20" t="s">
        <v>215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223</v>
      </c>
      <c r="BM108" s="227" t="s">
        <v>275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2145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2146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4" customFormat="1">
      <c r="A111" s="14"/>
      <c r="B111" s="245"/>
      <c r="C111" s="246"/>
      <c r="D111" s="236" t="s">
        <v>226</v>
      </c>
      <c r="E111" s="247" t="s">
        <v>19</v>
      </c>
      <c r="F111" s="248" t="s">
        <v>452</v>
      </c>
      <c r="G111" s="246"/>
      <c r="H111" s="249">
        <v>48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226</v>
      </c>
      <c r="AU111" s="255" t="s">
        <v>81</v>
      </c>
      <c r="AV111" s="14" t="s">
        <v>81</v>
      </c>
      <c r="AW111" s="14" t="s">
        <v>33</v>
      </c>
      <c r="AX111" s="14" t="s">
        <v>72</v>
      </c>
      <c r="AY111" s="255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2147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5" customFormat="1">
      <c r="A113" s="15"/>
      <c r="B113" s="256"/>
      <c r="C113" s="257"/>
      <c r="D113" s="236" t="s">
        <v>226</v>
      </c>
      <c r="E113" s="258" t="s">
        <v>19</v>
      </c>
      <c r="F113" s="259" t="s">
        <v>233</v>
      </c>
      <c r="G113" s="257"/>
      <c r="H113" s="260">
        <v>48</v>
      </c>
      <c r="I113" s="261"/>
      <c r="J113" s="257"/>
      <c r="K113" s="257"/>
      <c r="L113" s="262"/>
      <c r="M113" s="263"/>
      <c r="N113" s="264"/>
      <c r="O113" s="264"/>
      <c r="P113" s="264"/>
      <c r="Q113" s="264"/>
      <c r="R113" s="264"/>
      <c r="S113" s="264"/>
      <c r="T113" s="26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6" t="s">
        <v>226</v>
      </c>
      <c r="AU113" s="266" t="s">
        <v>81</v>
      </c>
      <c r="AV113" s="15" t="s">
        <v>223</v>
      </c>
      <c r="AW113" s="15" t="s">
        <v>33</v>
      </c>
      <c r="AX113" s="15" t="s">
        <v>79</v>
      </c>
      <c r="AY113" s="266" t="s">
        <v>215</v>
      </c>
    </row>
    <row r="114" s="2" customFormat="1" ht="44.25" customHeight="1">
      <c r="A114" s="41"/>
      <c r="B114" s="42"/>
      <c r="C114" s="216" t="s">
        <v>223</v>
      </c>
      <c r="D114" s="216" t="s">
        <v>218</v>
      </c>
      <c r="E114" s="217" t="s">
        <v>436</v>
      </c>
      <c r="F114" s="218" t="s">
        <v>437</v>
      </c>
      <c r="G114" s="219" t="s">
        <v>331</v>
      </c>
      <c r="H114" s="220">
        <v>9.7889999999999997</v>
      </c>
      <c r="I114" s="221"/>
      <c r="J114" s="222">
        <f>ROUND(I114*H114,2)</f>
        <v>0</v>
      </c>
      <c r="K114" s="218" t="s">
        <v>222</v>
      </c>
      <c r="L114" s="47"/>
      <c r="M114" s="223" t="s">
        <v>19</v>
      </c>
      <c r="N114" s="224" t="s">
        <v>43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223</v>
      </c>
      <c r="AT114" s="227" t="s">
        <v>218</v>
      </c>
      <c r="AU114" s="227" t="s">
        <v>81</v>
      </c>
      <c r="AY114" s="20" t="s">
        <v>215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223</v>
      </c>
      <c r="BM114" s="227" t="s">
        <v>298</v>
      </c>
    </row>
    <row r="115" s="2" customFormat="1">
      <c r="A115" s="41"/>
      <c r="B115" s="42"/>
      <c r="C115" s="43"/>
      <c r="D115" s="229" t="s">
        <v>224</v>
      </c>
      <c r="E115" s="43"/>
      <c r="F115" s="230" t="s">
        <v>438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224</v>
      </c>
      <c r="AU115" s="20" t="s">
        <v>81</v>
      </c>
    </row>
    <row r="116" s="14" customFormat="1">
      <c r="A116" s="14"/>
      <c r="B116" s="245"/>
      <c r="C116" s="246"/>
      <c r="D116" s="236" t="s">
        <v>226</v>
      </c>
      <c r="E116" s="247" t="s">
        <v>19</v>
      </c>
      <c r="F116" s="248" t="s">
        <v>2150</v>
      </c>
      <c r="G116" s="246"/>
      <c r="H116" s="249">
        <v>9.7889999999999997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226</v>
      </c>
      <c r="AU116" s="255" t="s">
        <v>81</v>
      </c>
      <c r="AV116" s="14" t="s">
        <v>81</v>
      </c>
      <c r="AW116" s="14" t="s">
        <v>33</v>
      </c>
      <c r="AX116" s="14" t="s">
        <v>72</v>
      </c>
      <c r="AY116" s="255" t="s">
        <v>215</v>
      </c>
    </row>
    <row r="117" s="15" customFormat="1">
      <c r="A117" s="15"/>
      <c r="B117" s="256"/>
      <c r="C117" s="257"/>
      <c r="D117" s="236" t="s">
        <v>226</v>
      </c>
      <c r="E117" s="258" t="s">
        <v>19</v>
      </c>
      <c r="F117" s="259" t="s">
        <v>233</v>
      </c>
      <c r="G117" s="257"/>
      <c r="H117" s="260">
        <v>9.7889999999999997</v>
      </c>
      <c r="I117" s="261"/>
      <c r="J117" s="257"/>
      <c r="K117" s="257"/>
      <c r="L117" s="262"/>
      <c r="M117" s="263"/>
      <c r="N117" s="264"/>
      <c r="O117" s="264"/>
      <c r="P117" s="264"/>
      <c r="Q117" s="264"/>
      <c r="R117" s="264"/>
      <c r="S117" s="264"/>
      <c r="T117" s="26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6" t="s">
        <v>226</v>
      </c>
      <c r="AU117" s="266" t="s">
        <v>81</v>
      </c>
      <c r="AV117" s="15" t="s">
        <v>223</v>
      </c>
      <c r="AW117" s="15" t="s">
        <v>33</v>
      </c>
      <c r="AX117" s="15" t="s">
        <v>79</v>
      </c>
      <c r="AY117" s="266" t="s">
        <v>215</v>
      </c>
    </row>
    <row r="118" s="12" customFormat="1" ht="22.8" customHeight="1">
      <c r="A118" s="12"/>
      <c r="B118" s="200"/>
      <c r="C118" s="201"/>
      <c r="D118" s="202" t="s">
        <v>71</v>
      </c>
      <c r="E118" s="214" t="s">
        <v>2151</v>
      </c>
      <c r="F118" s="214" t="s">
        <v>2152</v>
      </c>
      <c r="G118" s="201"/>
      <c r="H118" s="201"/>
      <c r="I118" s="204"/>
      <c r="J118" s="215">
        <f>BK118</f>
        <v>0</v>
      </c>
      <c r="K118" s="201"/>
      <c r="L118" s="206"/>
      <c r="M118" s="207"/>
      <c r="N118" s="208"/>
      <c r="O118" s="208"/>
      <c r="P118" s="209">
        <f>SUM(P119:P159)</f>
        <v>0</v>
      </c>
      <c r="Q118" s="208"/>
      <c r="R118" s="209">
        <f>SUM(R119:R159)</f>
        <v>0.152</v>
      </c>
      <c r="S118" s="208"/>
      <c r="T118" s="210">
        <f>SUM(T119:T159)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1" t="s">
        <v>79</v>
      </c>
      <c r="AT118" s="212" t="s">
        <v>71</v>
      </c>
      <c r="AU118" s="212" t="s">
        <v>79</v>
      </c>
      <c r="AY118" s="211" t="s">
        <v>215</v>
      </c>
      <c r="BK118" s="213">
        <f>SUM(BK119:BK159)</f>
        <v>0</v>
      </c>
    </row>
    <row r="119" s="2" customFormat="1" ht="33" customHeight="1">
      <c r="A119" s="41"/>
      <c r="B119" s="42"/>
      <c r="C119" s="216" t="s">
        <v>256</v>
      </c>
      <c r="D119" s="216" t="s">
        <v>218</v>
      </c>
      <c r="E119" s="217" t="s">
        <v>2142</v>
      </c>
      <c r="F119" s="218" t="s">
        <v>2143</v>
      </c>
      <c r="G119" s="219" t="s">
        <v>221</v>
      </c>
      <c r="H119" s="220">
        <v>1.6499999999999999</v>
      </c>
      <c r="I119" s="221"/>
      <c r="J119" s="222">
        <f>ROUND(I119*H119,2)</f>
        <v>0</v>
      </c>
      <c r="K119" s="218" t="s">
        <v>222</v>
      </c>
      <c r="L119" s="47"/>
      <c r="M119" s="223" t="s">
        <v>19</v>
      </c>
      <c r="N119" s="224" t="s">
        <v>43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223</v>
      </c>
      <c r="AT119" s="227" t="s">
        <v>218</v>
      </c>
      <c r="AU119" s="227" t="s">
        <v>81</v>
      </c>
      <c r="AY119" s="20" t="s">
        <v>215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223</v>
      </c>
      <c r="BM119" s="227" t="s">
        <v>313</v>
      </c>
    </row>
    <row r="120" s="2" customFormat="1">
      <c r="A120" s="41"/>
      <c r="B120" s="42"/>
      <c r="C120" s="43"/>
      <c r="D120" s="229" t="s">
        <v>224</v>
      </c>
      <c r="E120" s="43"/>
      <c r="F120" s="230" t="s">
        <v>2144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224</v>
      </c>
      <c r="AU120" s="20" t="s">
        <v>81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2153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4" customFormat="1">
      <c r="A122" s="14"/>
      <c r="B122" s="245"/>
      <c r="C122" s="246"/>
      <c r="D122" s="236" t="s">
        <v>226</v>
      </c>
      <c r="E122" s="247" t="s">
        <v>19</v>
      </c>
      <c r="F122" s="248" t="s">
        <v>2154</v>
      </c>
      <c r="G122" s="246"/>
      <c r="H122" s="249">
        <v>1.6499999999999999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226</v>
      </c>
      <c r="AU122" s="255" t="s">
        <v>81</v>
      </c>
      <c r="AV122" s="14" t="s">
        <v>81</v>
      </c>
      <c r="AW122" s="14" t="s">
        <v>33</v>
      </c>
      <c r="AX122" s="14" t="s">
        <v>72</v>
      </c>
      <c r="AY122" s="255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2147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5" customFormat="1">
      <c r="A124" s="15"/>
      <c r="B124" s="256"/>
      <c r="C124" s="257"/>
      <c r="D124" s="236" t="s">
        <v>226</v>
      </c>
      <c r="E124" s="258" t="s">
        <v>19</v>
      </c>
      <c r="F124" s="259" t="s">
        <v>233</v>
      </c>
      <c r="G124" s="257"/>
      <c r="H124" s="260">
        <v>1.6499999999999999</v>
      </c>
      <c r="I124" s="261"/>
      <c r="J124" s="257"/>
      <c r="K124" s="257"/>
      <c r="L124" s="262"/>
      <c r="M124" s="263"/>
      <c r="N124" s="264"/>
      <c r="O124" s="264"/>
      <c r="P124" s="264"/>
      <c r="Q124" s="264"/>
      <c r="R124" s="264"/>
      <c r="S124" s="264"/>
      <c r="T124" s="26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6" t="s">
        <v>226</v>
      </c>
      <c r="AU124" s="266" t="s">
        <v>81</v>
      </c>
      <c r="AV124" s="15" t="s">
        <v>223</v>
      </c>
      <c r="AW124" s="15" t="s">
        <v>33</v>
      </c>
      <c r="AX124" s="15" t="s">
        <v>79</v>
      </c>
      <c r="AY124" s="266" t="s">
        <v>215</v>
      </c>
    </row>
    <row r="125" s="2" customFormat="1" ht="37.8" customHeight="1">
      <c r="A125" s="41"/>
      <c r="B125" s="42"/>
      <c r="C125" s="216" t="s">
        <v>275</v>
      </c>
      <c r="D125" s="216" t="s">
        <v>218</v>
      </c>
      <c r="E125" s="217" t="s">
        <v>2155</v>
      </c>
      <c r="F125" s="218" t="s">
        <v>2156</v>
      </c>
      <c r="G125" s="219" t="s">
        <v>221</v>
      </c>
      <c r="H125" s="220">
        <v>1.6499999999999999</v>
      </c>
      <c r="I125" s="221"/>
      <c r="J125" s="222">
        <f>ROUND(I125*H125,2)</f>
        <v>0</v>
      </c>
      <c r="K125" s="218" t="s">
        <v>19</v>
      </c>
      <c r="L125" s="47"/>
      <c r="M125" s="223" t="s">
        <v>19</v>
      </c>
      <c r="N125" s="224" t="s">
        <v>43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223</v>
      </c>
      <c r="AT125" s="227" t="s">
        <v>218</v>
      </c>
      <c r="AU125" s="227" t="s">
        <v>81</v>
      </c>
      <c r="AY125" s="20" t="s">
        <v>215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223</v>
      </c>
      <c r="BM125" s="227" t="s">
        <v>8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2157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2153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4" customFormat="1">
      <c r="A128" s="14"/>
      <c r="B128" s="245"/>
      <c r="C128" s="246"/>
      <c r="D128" s="236" t="s">
        <v>226</v>
      </c>
      <c r="E128" s="247" t="s">
        <v>19</v>
      </c>
      <c r="F128" s="248" t="s">
        <v>2154</v>
      </c>
      <c r="G128" s="246"/>
      <c r="H128" s="249">
        <v>1.6499999999999999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226</v>
      </c>
      <c r="AU128" s="255" t="s">
        <v>81</v>
      </c>
      <c r="AV128" s="14" t="s">
        <v>81</v>
      </c>
      <c r="AW128" s="14" t="s">
        <v>33</v>
      </c>
      <c r="AX128" s="14" t="s">
        <v>72</v>
      </c>
      <c r="AY128" s="255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2147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5" customFormat="1">
      <c r="A130" s="15"/>
      <c r="B130" s="256"/>
      <c r="C130" s="257"/>
      <c r="D130" s="236" t="s">
        <v>226</v>
      </c>
      <c r="E130" s="258" t="s">
        <v>19</v>
      </c>
      <c r="F130" s="259" t="s">
        <v>233</v>
      </c>
      <c r="G130" s="257"/>
      <c r="H130" s="260">
        <v>1.6499999999999999</v>
      </c>
      <c r="I130" s="261"/>
      <c r="J130" s="257"/>
      <c r="K130" s="257"/>
      <c r="L130" s="262"/>
      <c r="M130" s="263"/>
      <c r="N130" s="264"/>
      <c r="O130" s="264"/>
      <c r="P130" s="264"/>
      <c r="Q130" s="264"/>
      <c r="R130" s="264"/>
      <c r="S130" s="264"/>
      <c r="T130" s="26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6" t="s">
        <v>226</v>
      </c>
      <c r="AU130" s="266" t="s">
        <v>81</v>
      </c>
      <c r="AV130" s="15" t="s">
        <v>223</v>
      </c>
      <c r="AW130" s="15" t="s">
        <v>33</v>
      </c>
      <c r="AX130" s="15" t="s">
        <v>79</v>
      </c>
      <c r="AY130" s="266" t="s">
        <v>215</v>
      </c>
    </row>
    <row r="131" s="2" customFormat="1" ht="33" customHeight="1">
      <c r="A131" s="41"/>
      <c r="B131" s="42"/>
      <c r="C131" s="281" t="s">
        <v>292</v>
      </c>
      <c r="D131" s="281" t="s">
        <v>412</v>
      </c>
      <c r="E131" s="282" t="s">
        <v>2158</v>
      </c>
      <c r="F131" s="283" t="s">
        <v>2159</v>
      </c>
      <c r="G131" s="284" t="s">
        <v>221</v>
      </c>
      <c r="H131" s="285">
        <v>1.6499999999999999</v>
      </c>
      <c r="I131" s="286"/>
      <c r="J131" s="287">
        <f>ROUND(I131*H131,2)</f>
        <v>0</v>
      </c>
      <c r="K131" s="283" t="s">
        <v>19</v>
      </c>
      <c r="L131" s="288"/>
      <c r="M131" s="289" t="s">
        <v>19</v>
      </c>
      <c r="N131" s="290" t="s">
        <v>43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298</v>
      </c>
      <c r="AT131" s="227" t="s">
        <v>412</v>
      </c>
      <c r="AU131" s="227" t="s">
        <v>81</v>
      </c>
      <c r="AY131" s="20" t="s">
        <v>215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223</v>
      </c>
      <c r="BM131" s="227" t="s">
        <v>337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2160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3" customFormat="1">
      <c r="A133" s="13"/>
      <c r="B133" s="234"/>
      <c r="C133" s="235"/>
      <c r="D133" s="236" t="s">
        <v>226</v>
      </c>
      <c r="E133" s="237" t="s">
        <v>19</v>
      </c>
      <c r="F133" s="238" t="s">
        <v>2153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226</v>
      </c>
      <c r="AU133" s="244" t="s">
        <v>81</v>
      </c>
      <c r="AV133" s="13" t="s">
        <v>79</v>
      </c>
      <c r="AW133" s="13" t="s">
        <v>33</v>
      </c>
      <c r="AX133" s="13" t="s">
        <v>72</v>
      </c>
      <c r="AY133" s="244" t="s">
        <v>215</v>
      </c>
    </row>
    <row r="134" s="14" customFormat="1">
      <c r="A134" s="14"/>
      <c r="B134" s="245"/>
      <c r="C134" s="246"/>
      <c r="D134" s="236" t="s">
        <v>226</v>
      </c>
      <c r="E134" s="247" t="s">
        <v>19</v>
      </c>
      <c r="F134" s="248" t="s">
        <v>2154</v>
      </c>
      <c r="G134" s="246"/>
      <c r="H134" s="249">
        <v>1.6499999999999999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226</v>
      </c>
      <c r="AU134" s="255" t="s">
        <v>81</v>
      </c>
      <c r="AV134" s="14" t="s">
        <v>81</v>
      </c>
      <c r="AW134" s="14" t="s">
        <v>33</v>
      </c>
      <c r="AX134" s="14" t="s">
        <v>72</v>
      </c>
      <c r="AY134" s="255" t="s">
        <v>215</v>
      </c>
    </row>
    <row r="135" s="13" customFormat="1">
      <c r="A135" s="13"/>
      <c r="B135" s="234"/>
      <c r="C135" s="235"/>
      <c r="D135" s="236" t="s">
        <v>226</v>
      </c>
      <c r="E135" s="237" t="s">
        <v>19</v>
      </c>
      <c r="F135" s="238" t="s">
        <v>2147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226</v>
      </c>
      <c r="AU135" s="244" t="s">
        <v>81</v>
      </c>
      <c r="AV135" s="13" t="s">
        <v>79</v>
      </c>
      <c r="AW135" s="13" t="s">
        <v>33</v>
      </c>
      <c r="AX135" s="13" t="s">
        <v>72</v>
      </c>
      <c r="AY135" s="244" t="s">
        <v>215</v>
      </c>
    </row>
    <row r="136" s="15" customFormat="1">
      <c r="A136" s="15"/>
      <c r="B136" s="256"/>
      <c r="C136" s="257"/>
      <c r="D136" s="236" t="s">
        <v>226</v>
      </c>
      <c r="E136" s="258" t="s">
        <v>19</v>
      </c>
      <c r="F136" s="259" t="s">
        <v>233</v>
      </c>
      <c r="G136" s="257"/>
      <c r="H136" s="260">
        <v>1.6499999999999999</v>
      </c>
      <c r="I136" s="261"/>
      <c r="J136" s="257"/>
      <c r="K136" s="257"/>
      <c r="L136" s="262"/>
      <c r="M136" s="263"/>
      <c r="N136" s="264"/>
      <c r="O136" s="264"/>
      <c r="P136" s="264"/>
      <c r="Q136" s="264"/>
      <c r="R136" s="264"/>
      <c r="S136" s="264"/>
      <c r="T136" s="26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6" t="s">
        <v>226</v>
      </c>
      <c r="AU136" s="266" t="s">
        <v>81</v>
      </c>
      <c r="AV136" s="15" t="s">
        <v>223</v>
      </c>
      <c r="AW136" s="15" t="s">
        <v>33</v>
      </c>
      <c r="AX136" s="15" t="s">
        <v>79</v>
      </c>
      <c r="AY136" s="266" t="s">
        <v>215</v>
      </c>
    </row>
    <row r="137" s="2" customFormat="1" ht="16.5" customHeight="1">
      <c r="A137" s="41"/>
      <c r="B137" s="42"/>
      <c r="C137" s="281" t="s">
        <v>298</v>
      </c>
      <c r="D137" s="281" t="s">
        <v>412</v>
      </c>
      <c r="E137" s="282" t="s">
        <v>2161</v>
      </c>
      <c r="F137" s="283" t="s">
        <v>2162</v>
      </c>
      <c r="G137" s="284" t="s">
        <v>331</v>
      </c>
      <c r="H137" s="285">
        <v>0.152</v>
      </c>
      <c r="I137" s="286"/>
      <c r="J137" s="287">
        <f>ROUND(I137*H137,2)</f>
        <v>0</v>
      </c>
      <c r="K137" s="283" t="s">
        <v>222</v>
      </c>
      <c r="L137" s="288"/>
      <c r="M137" s="289" t="s">
        <v>19</v>
      </c>
      <c r="N137" s="290" t="s">
        <v>43</v>
      </c>
      <c r="O137" s="87"/>
      <c r="P137" s="225">
        <f>O137*H137</f>
        <v>0</v>
      </c>
      <c r="Q137" s="225">
        <v>1</v>
      </c>
      <c r="R137" s="225">
        <f>Q137*H137</f>
        <v>0.152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298</v>
      </c>
      <c r="AT137" s="227" t="s">
        <v>412</v>
      </c>
      <c r="AU137" s="227" t="s">
        <v>81</v>
      </c>
      <c r="AY137" s="20" t="s">
        <v>215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223</v>
      </c>
      <c r="BM137" s="227" t="s">
        <v>306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2159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4" customFormat="1">
      <c r="A139" s="14"/>
      <c r="B139" s="245"/>
      <c r="C139" s="246"/>
      <c r="D139" s="236" t="s">
        <v>226</v>
      </c>
      <c r="E139" s="247" t="s">
        <v>19</v>
      </c>
      <c r="F139" s="248" t="s">
        <v>2163</v>
      </c>
      <c r="G139" s="246"/>
      <c r="H139" s="249">
        <v>0.152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226</v>
      </c>
      <c r="AU139" s="255" t="s">
        <v>81</v>
      </c>
      <c r="AV139" s="14" t="s">
        <v>81</v>
      </c>
      <c r="AW139" s="14" t="s">
        <v>33</v>
      </c>
      <c r="AX139" s="14" t="s">
        <v>72</v>
      </c>
      <c r="AY139" s="255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2164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5" customFormat="1">
      <c r="A141" s="15"/>
      <c r="B141" s="256"/>
      <c r="C141" s="257"/>
      <c r="D141" s="236" t="s">
        <v>226</v>
      </c>
      <c r="E141" s="258" t="s">
        <v>19</v>
      </c>
      <c r="F141" s="259" t="s">
        <v>233</v>
      </c>
      <c r="G141" s="257"/>
      <c r="H141" s="260">
        <v>0.152</v>
      </c>
      <c r="I141" s="261"/>
      <c r="J141" s="257"/>
      <c r="K141" s="257"/>
      <c r="L141" s="262"/>
      <c r="M141" s="263"/>
      <c r="N141" s="264"/>
      <c r="O141" s="264"/>
      <c r="P141" s="264"/>
      <c r="Q141" s="264"/>
      <c r="R141" s="264"/>
      <c r="S141" s="264"/>
      <c r="T141" s="26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6" t="s">
        <v>226</v>
      </c>
      <c r="AU141" s="266" t="s">
        <v>81</v>
      </c>
      <c r="AV141" s="15" t="s">
        <v>223</v>
      </c>
      <c r="AW141" s="15" t="s">
        <v>33</v>
      </c>
      <c r="AX141" s="15" t="s">
        <v>79</v>
      </c>
      <c r="AY141" s="266" t="s">
        <v>215</v>
      </c>
    </row>
    <row r="142" s="2" customFormat="1" ht="33" customHeight="1">
      <c r="A142" s="41"/>
      <c r="B142" s="42"/>
      <c r="C142" s="216" t="s">
        <v>308</v>
      </c>
      <c r="D142" s="216" t="s">
        <v>218</v>
      </c>
      <c r="E142" s="217" t="s">
        <v>2165</v>
      </c>
      <c r="F142" s="218" t="s">
        <v>2166</v>
      </c>
      <c r="G142" s="219" t="s">
        <v>259</v>
      </c>
      <c r="H142" s="220">
        <v>7</v>
      </c>
      <c r="I142" s="221"/>
      <c r="J142" s="222">
        <f>ROUND(I142*H142,2)</f>
        <v>0</v>
      </c>
      <c r="K142" s="218" t="s">
        <v>19</v>
      </c>
      <c r="L142" s="47"/>
      <c r="M142" s="223" t="s">
        <v>19</v>
      </c>
      <c r="N142" s="224" t="s">
        <v>43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223</v>
      </c>
      <c r="AT142" s="227" t="s">
        <v>218</v>
      </c>
      <c r="AU142" s="227" t="s">
        <v>81</v>
      </c>
      <c r="AY142" s="20" t="s">
        <v>215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223</v>
      </c>
      <c r="BM142" s="227" t="s">
        <v>360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2166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2160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2167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4" customFormat="1">
      <c r="A146" s="14"/>
      <c r="B146" s="245"/>
      <c r="C146" s="246"/>
      <c r="D146" s="236" t="s">
        <v>226</v>
      </c>
      <c r="E146" s="247" t="s">
        <v>19</v>
      </c>
      <c r="F146" s="248" t="s">
        <v>292</v>
      </c>
      <c r="G146" s="246"/>
      <c r="H146" s="249">
        <v>7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226</v>
      </c>
      <c r="AU146" s="255" t="s">
        <v>81</v>
      </c>
      <c r="AV146" s="14" t="s">
        <v>81</v>
      </c>
      <c r="AW146" s="14" t="s">
        <v>33</v>
      </c>
      <c r="AX146" s="14" t="s">
        <v>72</v>
      </c>
      <c r="AY146" s="255" t="s">
        <v>215</v>
      </c>
    </row>
    <row r="147" s="13" customFormat="1">
      <c r="A147" s="13"/>
      <c r="B147" s="234"/>
      <c r="C147" s="235"/>
      <c r="D147" s="236" t="s">
        <v>226</v>
      </c>
      <c r="E147" s="237" t="s">
        <v>19</v>
      </c>
      <c r="F147" s="238" t="s">
        <v>968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226</v>
      </c>
      <c r="AU147" s="244" t="s">
        <v>81</v>
      </c>
      <c r="AV147" s="13" t="s">
        <v>79</v>
      </c>
      <c r="AW147" s="13" t="s">
        <v>33</v>
      </c>
      <c r="AX147" s="13" t="s">
        <v>72</v>
      </c>
      <c r="AY147" s="244" t="s">
        <v>215</v>
      </c>
    </row>
    <row r="148" s="15" customFormat="1">
      <c r="A148" s="15"/>
      <c r="B148" s="256"/>
      <c r="C148" s="257"/>
      <c r="D148" s="236" t="s">
        <v>226</v>
      </c>
      <c r="E148" s="258" t="s">
        <v>19</v>
      </c>
      <c r="F148" s="259" t="s">
        <v>233</v>
      </c>
      <c r="G148" s="257"/>
      <c r="H148" s="260">
        <v>7</v>
      </c>
      <c r="I148" s="261"/>
      <c r="J148" s="257"/>
      <c r="K148" s="257"/>
      <c r="L148" s="262"/>
      <c r="M148" s="263"/>
      <c r="N148" s="264"/>
      <c r="O148" s="264"/>
      <c r="P148" s="264"/>
      <c r="Q148" s="264"/>
      <c r="R148" s="264"/>
      <c r="S148" s="264"/>
      <c r="T148" s="26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6" t="s">
        <v>226</v>
      </c>
      <c r="AU148" s="266" t="s">
        <v>81</v>
      </c>
      <c r="AV148" s="15" t="s">
        <v>223</v>
      </c>
      <c r="AW148" s="15" t="s">
        <v>33</v>
      </c>
      <c r="AX148" s="15" t="s">
        <v>79</v>
      </c>
      <c r="AY148" s="266" t="s">
        <v>215</v>
      </c>
    </row>
    <row r="149" s="2" customFormat="1" ht="16.5" customHeight="1">
      <c r="A149" s="41"/>
      <c r="B149" s="42"/>
      <c r="C149" s="281" t="s">
        <v>313</v>
      </c>
      <c r="D149" s="281" t="s">
        <v>412</v>
      </c>
      <c r="E149" s="282" t="s">
        <v>2168</v>
      </c>
      <c r="F149" s="283" t="s">
        <v>2169</v>
      </c>
      <c r="G149" s="284" t="s">
        <v>259</v>
      </c>
      <c r="H149" s="285">
        <v>7</v>
      </c>
      <c r="I149" s="286"/>
      <c r="J149" s="287">
        <f>ROUND(I149*H149,2)</f>
        <v>0</v>
      </c>
      <c r="K149" s="283" t="s">
        <v>19</v>
      </c>
      <c r="L149" s="288"/>
      <c r="M149" s="289" t="s">
        <v>19</v>
      </c>
      <c r="N149" s="290" t="s">
        <v>43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298</v>
      </c>
      <c r="AT149" s="227" t="s">
        <v>412</v>
      </c>
      <c r="AU149" s="227" t="s">
        <v>81</v>
      </c>
      <c r="AY149" s="20" t="s">
        <v>215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223</v>
      </c>
      <c r="BM149" s="227" t="s">
        <v>376</v>
      </c>
    </row>
    <row r="150" s="13" customFormat="1">
      <c r="A150" s="13"/>
      <c r="B150" s="234"/>
      <c r="C150" s="235"/>
      <c r="D150" s="236" t="s">
        <v>226</v>
      </c>
      <c r="E150" s="237" t="s">
        <v>19</v>
      </c>
      <c r="F150" s="238" t="s">
        <v>2169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226</v>
      </c>
      <c r="AU150" s="244" t="s">
        <v>81</v>
      </c>
      <c r="AV150" s="13" t="s">
        <v>79</v>
      </c>
      <c r="AW150" s="13" t="s">
        <v>33</v>
      </c>
      <c r="AX150" s="13" t="s">
        <v>72</v>
      </c>
      <c r="AY150" s="244" t="s">
        <v>215</v>
      </c>
    </row>
    <row r="151" s="13" customFormat="1">
      <c r="A151" s="13"/>
      <c r="B151" s="234"/>
      <c r="C151" s="235"/>
      <c r="D151" s="236" t="s">
        <v>226</v>
      </c>
      <c r="E151" s="237" t="s">
        <v>19</v>
      </c>
      <c r="F151" s="238" t="s">
        <v>2160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226</v>
      </c>
      <c r="AU151" s="244" t="s">
        <v>81</v>
      </c>
      <c r="AV151" s="13" t="s">
        <v>79</v>
      </c>
      <c r="AW151" s="13" t="s">
        <v>33</v>
      </c>
      <c r="AX151" s="13" t="s">
        <v>72</v>
      </c>
      <c r="AY151" s="244" t="s">
        <v>215</v>
      </c>
    </row>
    <row r="152" s="13" customFormat="1">
      <c r="A152" s="13"/>
      <c r="B152" s="234"/>
      <c r="C152" s="235"/>
      <c r="D152" s="236" t="s">
        <v>226</v>
      </c>
      <c r="E152" s="237" t="s">
        <v>19</v>
      </c>
      <c r="F152" s="238" t="s">
        <v>2167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226</v>
      </c>
      <c r="AU152" s="244" t="s">
        <v>81</v>
      </c>
      <c r="AV152" s="13" t="s">
        <v>79</v>
      </c>
      <c r="AW152" s="13" t="s">
        <v>33</v>
      </c>
      <c r="AX152" s="13" t="s">
        <v>72</v>
      </c>
      <c r="AY152" s="244" t="s">
        <v>215</v>
      </c>
    </row>
    <row r="153" s="14" customFormat="1">
      <c r="A153" s="14"/>
      <c r="B153" s="245"/>
      <c r="C153" s="246"/>
      <c r="D153" s="236" t="s">
        <v>226</v>
      </c>
      <c r="E153" s="247" t="s">
        <v>19</v>
      </c>
      <c r="F153" s="248" t="s">
        <v>292</v>
      </c>
      <c r="G153" s="246"/>
      <c r="H153" s="249">
        <v>7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226</v>
      </c>
      <c r="AU153" s="255" t="s">
        <v>81</v>
      </c>
      <c r="AV153" s="14" t="s">
        <v>81</v>
      </c>
      <c r="AW153" s="14" t="s">
        <v>33</v>
      </c>
      <c r="AX153" s="14" t="s">
        <v>72</v>
      </c>
      <c r="AY153" s="255" t="s">
        <v>215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968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5" customFormat="1">
      <c r="A155" s="15"/>
      <c r="B155" s="256"/>
      <c r="C155" s="257"/>
      <c r="D155" s="236" t="s">
        <v>226</v>
      </c>
      <c r="E155" s="258" t="s">
        <v>19</v>
      </c>
      <c r="F155" s="259" t="s">
        <v>233</v>
      </c>
      <c r="G155" s="257"/>
      <c r="H155" s="260">
        <v>7</v>
      </c>
      <c r="I155" s="261"/>
      <c r="J155" s="257"/>
      <c r="K155" s="257"/>
      <c r="L155" s="262"/>
      <c r="M155" s="263"/>
      <c r="N155" s="264"/>
      <c r="O155" s="264"/>
      <c r="P155" s="264"/>
      <c r="Q155" s="264"/>
      <c r="R155" s="264"/>
      <c r="S155" s="264"/>
      <c r="T155" s="26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6" t="s">
        <v>226</v>
      </c>
      <c r="AU155" s="266" t="s">
        <v>81</v>
      </c>
      <c r="AV155" s="15" t="s">
        <v>223</v>
      </c>
      <c r="AW155" s="15" t="s">
        <v>33</v>
      </c>
      <c r="AX155" s="15" t="s">
        <v>79</v>
      </c>
      <c r="AY155" s="266" t="s">
        <v>215</v>
      </c>
    </row>
    <row r="156" s="2" customFormat="1" ht="44.25" customHeight="1">
      <c r="A156" s="41"/>
      <c r="B156" s="42"/>
      <c r="C156" s="216" t="s">
        <v>216</v>
      </c>
      <c r="D156" s="216" t="s">
        <v>218</v>
      </c>
      <c r="E156" s="217" t="s">
        <v>436</v>
      </c>
      <c r="F156" s="218" t="s">
        <v>437</v>
      </c>
      <c r="G156" s="219" t="s">
        <v>331</v>
      </c>
      <c r="H156" s="220">
        <v>0.159</v>
      </c>
      <c r="I156" s="221"/>
      <c r="J156" s="222">
        <f>ROUND(I156*H156,2)</f>
        <v>0</v>
      </c>
      <c r="K156" s="218" t="s">
        <v>222</v>
      </c>
      <c r="L156" s="47"/>
      <c r="M156" s="223" t="s">
        <v>19</v>
      </c>
      <c r="N156" s="224" t="s">
        <v>43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223</v>
      </c>
      <c r="AT156" s="227" t="s">
        <v>218</v>
      </c>
      <c r="AU156" s="227" t="s">
        <v>81</v>
      </c>
      <c r="AY156" s="20" t="s">
        <v>215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223</v>
      </c>
      <c r="BM156" s="227" t="s">
        <v>596</v>
      </c>
    </row>
    <row r="157" s="2" customFormat="1">
      <c r="A157" s="41"/>
      <c r="B157" s="42"/>
      <c r="C157" s="43"/>
      <c r="D157" s="229" t="s">
        <v>224</v>
      </c>
      <c r="E157" s="43"/>
      <c r="F157" s="230" t="s">
        <v>438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224</v>
      </c>
      <c r="AU157" s="20" t="s">
        <v>81</v>
      </c>
    </row>
    <row r="158" s="14" customFormat="1">
      <c r="A158" s="14"/>
      <c r="B158" s="245"/>
      <c r="C158" s="246"/>
      <c r="D158" s="236" t="s">
        <v>226</v>
      </c>
      <c r="E158" s="247" t="s">
        <v>19</v>
      </c>
      <c r="F158" s="248" t="s">
        <v>2170</v>
      </c>
      <c r="G158" s="246"/>
      <c r="H158" s="249">
        <v>0.159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226</v>
      </c>
      <c r="AU158" s="255" t="s">
        <v>81</v>
      </c>
      <c r="AV158" s="14" t="s">
        <v>81</v>
      </c>
      <c r="AW158" s="14" t="s">
        <v>33</v>
      </c>
      <c r="AX158" s="14" t="s">
        <v>72</v>
      </c>
      <c r="AY158" s="255" t="s">
        <v>215</v>
      </c>
    </row>
    <row r="159" s="15" customFormat="1">
      <c r="A159" s="15"/>
      <c r="B159" s="256"/>
      <c r="C159" s="257"/>
      <c r="D159" s="236" t="s">
        <v>226</v>
      </c>
      <c r="E159" s="258" t="s">
        <v>19</v>
      </c>
      <c r="F159" s="259" t="s">
        <v>233</v>
      </c>
      <c r="G159" s="257"/>
      <c r="H159" s="260">
        <v>0.159</v>
      </c>
      <c r="I159" s="261"/>
      <c r="J159" s="257"/>
      <c r="K159" s="257"/>
      <c r="L159" s="262"/>
      <c r="M159" s="263"/>
      <c r="N159" s="264"/>
      <c r="O159" s="264"/>
      <c r="P159" s="264"/>
      <c r="Q159" s="264"/>
      <c r="R159" s="264"/>
      <c r="S159" s="264"/>
      <c r="T159" s="26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6" t="s">
        <v>226</v>
      </c>
      <c r="AU159" s="266" t="s">
        <v>81</v>
      </c>
      <c r="AV159" s="15" t="s">
        <v>223</v>
      </c>
      <c r="AW159" s="15" t="s">
        <v>33</v>
      </c>
      <c r="AX159" s="15" t="s">
        <v>79</v>
      </c>
      <c r="AY159" s="266" t="s">
        <v>215</v>
      </c>
    </row>
    <row r="160" s="12" customFormat="1" ht="22.8" customHeight="1">
      <c r="A160" s="12"/>
      <c r="B160" s="200"/>
      <c r="C160" s="201"/>
      <c r="D160" s="202" t="s">
        <v>71</v>
      </c>
      <c r="E160" s="214" t="s">
        <v>2171</v>
      </c>
      <c r="F160" s="214" t="s">
        <v>2172</v>
      </c>
      <c r="G160" s="201"/>
      <c r="H160" s="201"/>
      <c r="I160" s="204"/>
      <c r="J160" s="215">
        <f>BK160</f>
        <v>0</v>
      </c>
      <c r="K160" s="201"/>
      <c r="L160" s="206"/>
      <c r="M160" s="207"/>
      <c r="N160" s="208"/>
      <c r="O160" s="208"/>
      <c r="P160" s="209">
        <f>SUM(P161:P193)</f>
        <v>0</v>
      </c>
      <c r="Q160" s="208"/>
      <c r="R160" s="209">
        <f>SUM(R161:R193)</f>
        <v>0</v>
      </c>
      <c r="S160" s="208"/>
      <c r="T160" s="210">
        <f>SUM(T161:T193)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1" t="s">
        <v>79</v>
      </c>
      <c r="AT160" s="212" t="s">
        <v>71</v>
      </c>
      <c r="AU160" s="212" t="s">
        <v>79</v>
      </c>
      <c r="AY160" s="211" t="s">
        <v>215</v>
      </c>
      <c r="BK160" s="213">
        <f>SUM(BK161:BK193)</f>
        <v>0</v>
      </c>
    </row>
    <row r="161" s="2" customFormat="1" ht="33" customHeight="1">
      <c r="A161" s="41"/>
      <c r="B161" s="42"/>
      <c r="C161" s="216" t="s">
        <v>8</v>
      </c>
      <c r="D161" s="216" t="s">
        <v>218</v>
      </c>
      <c r="E161" s="217" t="s">
        <v>2142</v>
      </c>
      <c r="F161" s="218" t="s">
        <v>2143</v>
      </c>
      <c r="G161" s="219" t="s">
        <v>221</v>
      </c>
      <c r="H161" s="220">
        <v>2.7999999999999998</v>
      </c>
      <c r="I161" s="221"/>
      <c r="J161" s="222">
        <f>ROUND(I161*H161,2)</f>
        <v>0</v>
      </c>
      <c r="K161" s="218" t="s">
        <v>222</v>
      </c>
      <c r="L161" s="47"/>
      <c r="M161" s="223" t="s">
        <v>19</v>
      </c>
      <c r="N161" s="224" t="s">
        <v>43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223</v>
      </c>
      <c r="AT161" s="227" t="s">
        <v>218</v>
      </c>
      <c r="AU161" s="227" t="s">
        <v>81</v>
      </c>
      <c r="AY161" s="20" t="s">
        <v>215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223</v>
      </c>
      <c r="BM161" s="227" t="s">
        <v>449</v>
      </c>
    </row>
    <row r="162" s="2" customFormat="1">
      <c r="A162" s="41"/>
      <c r="B162" s="42"/>
      <c r="C162" s="43"/>
      <c r="D162" s="229" t="s">
        <v>224</v>
      </c>
      <c r="E162" s="43"/>
      <c r="F162" s="230" t="s">
        <v>2144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224</v>
      </c>
      <c r="AU162" s="20" t="s">
        <v>81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2173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3" customFormat="1">
      <c r="A164" s="13"/>
      <c r="B164" s="234"/>
      <c r="C164" s="235"/>
      <c r="D164" s="236" t="s">
        <v>226</v>
      </c>
      <c r="E164" s="237" t="s">
        <v>19</v>
      </c>
      <c r="F164" s="238" t="s">
        <v>2174</v>
      </c>
      <c r="G164" s="235"/>
      <c r="H164" s="237" t="s">
        <v>19</v>
      </c>
      <c r="I164" s="239"/>
      <c r="J164" s="235"/>
      <c r="K164" s="235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226</v>
      </c>
      <c r="AU164" s="244" t="s">
        <v>81</v>
      </c>
      <c r="AV164" s="13" t="s">
        <v>79</v>
      </c>
      <c r="AW164" s="13" t="s">
        <v>33</v>
      </c>
      <c r="AX164" s="13" t="s">
        <v>72</v>
      </c>
      <c r="AY164" s="244" t="s">
        <v>215</v>
      </c>
    </row>
    <row r="165" s="14" customFormat="1">
      <c r="A165" s="14"/>
      <c r="B165" s="245"/>
      <c r="C165" s="246"/>
      <c r="D165" s="236" t="s">
        <v>226</v>
      </c>
      <c r="E165" s="247" t="s">
        <v>19</v>
      </c>
      <c r="F165" s="248" t="s">
        <v>2175</v>
      </c>
      <c r="G165" s="246"/>
      <c r="H165" s="249">
        <v>1.3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226</v>
      </c>
      <c r="AU165" s="255" t="s">
        <v>81</v>
      </c>
      <c r="AV165" s="14" t="s">
        <v>81</v>
      </c>
      <c r="AW165" s="14" t="s">
        <v>33</v>
      </c>
      <c r="AX165" s="14" t="s">
        <v>72</v>
      </c>
      <c r="AY165" s="255" t="s">
        <v>215</v>
      </c>
    </row>
    <row r="166" s="13" customFormat="1">
      <c r="A166" s="13"/>
      <c r="B166" s="234"/>
      <c r="C166" s="235"/>
      <c r="D166" s="236" t="s">
        <v>226</v>
      </c>
      <c r="E166" s="237" t="s">
        <v>19</v>
      </c>
      <c r="F166" s="238" t="s">
        <v>2147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226</v>
      </c>
      <c r="AU166" s="244" t="s">
        <v>81</v>
      </c>
      <c r="AV166" s="13" t="s">
        <v>79</v>
      </c>
      <c r="AW166" s="13" t="s">
        <v>33</v>
      </c>
      <c r="AX166" s="13" t="s">
        <v>72</v>
      </c>
      <c r="AY166" s="244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2173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2176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4" customFormat="1">
      <c r="A169" s="14"/>
      <c r="B169" s="245"/>
      <c r="C169" s="246"/>
      <c r="D169" s="236" t="s">
        <v>226</v>
      </c>
      <c r="E169" s="247" t="s">
        <v>19</v>
      </c>
      <c r="F169" s="248" t="s">
        <v>2177</v>
      </c>
      <c r="G169" s="246"/>
      <c r="H169" s="249">
        <v>0.69999999999999996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226</v>
      </c>
      <c r="AU169" s="255" t="s">
        <v>81</v>
      </c>
      <c r="AV169" s="14" t="s">
        <v>81</v>
      </c>
      <c r="AW169" s="14" t="s">
        <v>33</v>
      </c>
      <c r="AX169" s="14" t="s">
        <v>72</v>
      </c>
      <c r="AY169" s="255" t="s">
        <v>215</v>
      </c>
    </row>
    <row r="170" s="13" customFormat="1">
      <c r="A170" s="13"/>
      <c r="B170" s="234"/>
      <c r="C170" s="235"/>
      <c r="D170" s="236" t="s">
        <v>226</v>
      </c>
      <c r="E170" s="237" t="s">
        <v>19</v>
      </c>
      <c r="F170" s="238" t="s">
        <v>2147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226</v>
      </c>
      <c r="AU170" s="244" t="s">
        <v>81</v>
      </c>
      <c r="AV170" s="13" t="s">
        <v>79</v>
      </c>
      <c r="AW170" s="13" t="s">
        <v>33</v>
      </c>
      <c r="AX170" s="13" t="s">
        <v>72</v>
      </c>
      <c r="AY170" s="244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2173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2178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4" customFormat="1">
      <c r="A173" s="14"/>
      <c r="B173" s="245"/>
      <c r="C173" s="246"/>
      <c r="D173" s="236" t="s">
        <v>226</v>
      </c>
      <c r="E173" s="247" t="s">
        <v>19</v>
      </c>
      <c r="F173" s="248" t="s">
        <v>2179</v>
      </c>
      <c r="G173" s="246"/>
      <c r="H173" s="249">
        <v>0.80000000000000004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226</v>
      </c>
      <c r="AU173" s="255" t="s">
        <v>81</v>
      </c>
      <c r="AV173" s="14" t="s">
        <v>81</v>
      </c>
      <c r="AW173" s="14" t="s">
        <v>33</v>
      </c>
      <c r="AX173" s="14" t="s">
        <v>72</v>
      </c>
      <c r="AY173" s="255" t="s">
        <v>215</v>
      </c>
    </row>
    <row r="174" s="13" customFormat="1">
      <c r="A174" s="13"/>
      <c r="B174" s="234"/>
      <c r="C174" s="235"/>
      <c r="D174" s="236" t="s">
        <v>226</v>
      </c>
      <c r="E174" s="237" t="s">
        <v>19</v>
      </c>
      <c r="F174" s="238" t="s">
        <v>2147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226</v>
      </c>
      <c r="AU174" s="244" t="s">
        <v>81</v>
      </c>
      <c r="AV174" s="13" t="s">
        <v>79</v>
      </c>
      <c r="AW174" s="13" t="s">
        <v>33</v>
      </c>
      <c r="AX174" s="13" t="s">
        <v>72</v>
      </c>
      <c r="AY174" s="244" t="s">
        <v>215</v>
      </c>
    </row>
    <row r="175" s="15" customFormat="1">
      <c r="A175" s="15"/>
      <c r="B175" s="256"/>
      <c r="C175" s="257"/>
      <c r="D175" s="236" t="s">
        <v>226</v>
      </c>
      <c r="E175" s="258" t="s">
        <v>19</v>
      </c>
      <c r="F175" s="259" t="s">
        <v>233</v>
      </c>
      <c r="G175" s="257"/>
      <c r="H175" s="260">
        <v>2.7999999999999998</v>
      </c>
      <c r="I175" s="261"/>
      <c r="J175" s="257"/>
      <c r="K175" s="257"/>
      <c r="L175" s="262"/>
      <c r="M175" s="263"/>
      <c r="N175" s="264"/>
      <c r="O175" s="264"/>
      <c r="P175" s="264"/>
      <c r="Q175" s="264"/>
      <c r="R175" s="264"/>
      <c r="S175" s="264"/>
      <c r="T175" s="26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6" t="s">
        <v>226</v>
      </c>
      <c r="AU175" s="266" t="s">
        <v>81</v>
      </c>
      <c r="AV175" s="15" t="s">
        <v>223</v>
      </c>
      <c r="AW175" s="15" t="s">
        <v>33</v>
      </c>
      <c r="AX175" s="15" t="s">
        <v>79</v>
      </c>
      <c r="AY175" s="266" t="s">
        <v>215</v>
      </c>
    </row>
    <row r="176" s="2" customFormat="1" ht="37.8" customHeight="1">
      <c r="A176" s="41"/>
      <c r="B176" s="42"/>
      <c r="C176" s="216" t="s">
        <v>328</v>
      </c>
      <c r="D176" s="216" t="s">
        <v>218</v>
      </c>
      <c r="E176" s="217" t="s">
        <v>2148</v>
      </c>
      <c r="F176" s="218" t="s">
        <v>2149</v>
      </c>
      <c r="G176" s="219" t="s">
        <v>221</v>
      </c>
      <c r="H176" s="220">
        <v>2.7999999999999998</v>
      </c>
      <c r="I176" s="221"/>
      <c r="J176" s="222">
        <f>ROUND(I176*H176,2)</f>
        <v>0</v>
      </c>
      <c r="K176" s="218" t="s">
        <v>19</v>
      </c>
      <c r="L176" s="47"/>
      <c r="M176" s="223" t="s">
        <v>19</v>
      </c>
      <c r="N176" s="224" t="s">
        <v>43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223</v>
      </c>
      <c r="AT176" s="227" t="s">
        <v>218</v>
      </c>
      <c r="AU176" s="227" t="s">
        <v>81</v>
      </c>
      <c r="AY176" s="20" t="s">
        <v>215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79</v>
      </c>
      <c r="BK176" s="228">
        <f>ROUND(I176*H176,2)</f>
        <v>0</v>
      </c>
      <c r="BL176" s="20" t="s">
        <v>223</v>
      </c>
      <c r="BM176" s="227" t="s">
        <v>459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2173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2174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4" customFormat="1">
      <c r="A179" s="14"/>
      <c r="B179" s="245"/>
      <c r="C179" s="246"/>
      <c r="D179" s="236" t="s">
        <v>226</v>
      </c>
      <c r="E179" s="247" t="s">
        <v>19</v>
      </c>
      <c r="F179" s="248" t="s">
        <v>2175</v>
      </c>
      <c r="G179" s="246"/>
      <c r="H179" s="249">
        <v>1.3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226</v>
      </c>
      <c r="AU179" s="255" t="s">
        <v>81</v>
      </c>
      <c r="AV179" s="14" t="s">
        <v>81</v>
      </c>
      <c r="AW179" s="14" t="s">
        <v>33</v>
      </c>
      <c r="AX179" s="14" t="s">
        <v>72</v>
      </c>
      <c r="AY179" s="255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2147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3" customFormat="1">
      <c r="A181" s="13"/>
      <c r="B181" s="234"/>
      <c r="C181" s="235"/>
      <c r="D181" s="236" t="s">
        <v>226</v>
      </c>
      <c r="E181" s="237" t="s">
        <v>19</v>
      </c>
      <c r="F181" s="238" t="s">
        <v>2173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226</v>
      </c>
      <c r="AU181" s="244" t="s">
        <v>81</v>
      </c>
      <c r="AV181" s="13" t="s">
        <v>79</v>
      </c>
      <c r="AW181" s="13" t="s">
        <v>33</v>
      </c>
      <c r="AX181" s="13" t="s">
        <v>72</v>
      </c>
      <c r="AY181" s="244" t="s">
        <v>215</v>
      </c>
    </row>
    <row r="182" s="13" customFormat="1">
      <c r="A182" s="13"/>
      <c r="B182" s="234"/>
      <c r="C182" s="235"/>
      <c r="D182" s="236" t="s">
        <v>226</v>
      </c>
      <c r="E182" s="237" t="s">
        <v>19</v>
      </c>
      <c r="F182" s="238" t="s">
        <v>2176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226</v>
      </c>
      <c r="AU182" s="244" t="s">
        <v>81</v>
      </c>
      <c r="AV182" s="13" t="s">
        <v>79</v>
      </c>
      <c r="AW182" s="13" t="s">
        <v>33</v>
      </c>
      <c r="AX182" s="13" t="s">
        <v>72</v>
      </c>
      <c r="AY182" s="244" t="s">
        <v>215</v>
      </c>
    </row>
    <row r="183" s="14" customFormat="1">
      <c r="A183" s="14"/>
      <c r="B183" s="245"/>
      <c r="C183" s="246"/>
      <c r="D183" s="236" t="s">
        <v>226</v>
      </c>
      <c r="E183" s="247" t="s">
        <v>19</v>
      </c>
      <c r="F183" s="248" t="s">
        <v>2177</v>
      </c>
      <c r="G183" s="246"/>
      <c r="H183" s="249">
        <v>0.69999999999999996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226</v>
      </c>
      <c r="AU183" s="255" t="s">
        <v>81</v>
      </c>
      <c r="AV183" s="14" t="s">
        <v>81</v>
      </c>
      <c r="AW183" s="14" t="s">
        <v>33</v>
      </c>
      <c r="AX183" s="14" t="s">
        <v>72</v>
      </c>
      <c r="AY183" s="255" t="s">
        <v>215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2147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2173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3" customFormat="1">
      <c r="A186" s="13"/>
      <c r="B186" s="234"/>
      <c r="C186" s="235"/>
      <c r="D186" s="236" t="s">
        <v>226</v>
      </c>
      <c r="E186" s="237" t="s">
        <v>19</v>
      </c>
      <c r="F186" s="238" t="s">
        <v>2178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226</v>
      </c>
      <c r="AU186" s="244" t="s">
        <v>81</v>
      </c>
      <c r="AV186" s="13" t="s">
        <v>79</v>
      </c>
      <c r="AW186" s="13" t="s">
        <v>33</v>
      </c>
      <c r="AX186" s="13" t="s">
        <v>72</v>
      </c>
      <c r="AY186" s="244" t="s">
        <v>215</v>
      </c>
    </row>
    <row r="187" s="14" customFormat="1">
      <c r="A187" s="14"/>
      <c r="B187" s="245"/>
      <c r="C187" s="246"/>
      <c r="D187" s="236" t="s">
        <v>226</v>
      </c>
      <c r="E187" s="247" t="s">
        <v>19</v>
      </c>
      <c r="F187" s="248" t="s">
        <v>2179</v>
      </c>
      <c r="G187" s="246"/>
      <c r="H187" s="249">
        <v>0.80000000000000004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226</v>
      </c>
      <c r="AU187" s="255" t="s">
        <v>81</v>
      </c>
      <c r="AV187" s="14" t="s">
        <v>81</v>
      </c>
      <c r="AW187" s="14" t="s">
        <v>33</v>
      </c>
      <c r="AX187" s="14" t="s">
        <v>72</v>
      </c>
      <c r="AY187" s="255" t="s">
        <v>215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2147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5" customFormat="1">
      <c r="A189" s="15"/>
      <c r="B189" s="256"/>
      <c r="C189" s="257"/>
      <c r="D189" s="236" t="s">
        <v>226</v>
      </c>
      <c r="E189" s="258" t="s">
        <v>19</v>
      </c>
      <c r="F189" s="259" t="s">
        <v>233</v>
      </c>
      <c r="G189" s="257"/>
      <c r="H189" s="260">
        <v>2.7999999999999998</v>
      </c>
      <c r="I189" s="261"/>
      <c r="J189" s="257"/>
      <c r="K189" s="257"/>
      <c r="L189" s="262"/>
      <c r="M189" s="263"/>
      <c r="N189" s="264"/>
      <c r="O189" s="264"/>
      <c r="P189" s="264"/>
      <c r="Q189" s="264"/>
      <c r="R189" s="264"/>
      <c r="S189" s="264"/>
      <c r="T189" s="26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6" t="s">
        <v>226</v>
      </c>
      <c r="AU189" s="266" t="s">
        <v>81</v>
      </c>
      <c r="AV189" s="15" t="s">
        <v>223</v>
      </c>
      <c r="AW189" s="15" t="s">
        <v>33</v>
      </c>
      <c r="AX189" s="15" t="s">
        <v>79</v>
      </c>
      <c r="AY189" s="266" t="s">
        <v>215</v>
      </c>
    </row>
    <row r="190" s="2" customFormat="1" ht="37.8" customHeight="1">
      <c r="A190" s="41"/>
      <c r="B190" s="42"/>
      <c r="C190" s="216" t="s">
        <v>337</v>
      </c>
      <c r="D190" s="216" t="s">
        <v>218</v>
      </c>
      <c r="E190" s="217" t="s">
        <v>931</v>
      </c>
      <c r="F190" s="218" t="s">
        <v>932</v>
      </c>
      <c r="G190" s="219" t="s">
        <v>331</v>
      </c>
      <c r="H190" s="220">
        <v>0.57099999999999995</v>
      </c>
      <c r="I190" s="221"/>
      <c r="J190" s="222">
        <f>ROUND(I190*H190,2)</f>
        <v>0</v>
      </c>
      <c r="K190" s="218" t="s">
        <v>222</v>
      </c>
      <c r="L190" s="47"/>
      <c r="M190" s="223" t="s">
        <v>19</v>
      </c>
      <c r="N190" s="224" t="s">
        <v>43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223</v>
      </c>
      <c r="AT190" s="227" t="s">
        <v>218</v>
      </c>
      <c r="AU190" s="227" t="s">
        <v>81</v>
      </c>
      <c r="AY190" s="20" t="s">
        <v>215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223</v>
      </c>
      <c r="BM190" s="227" t="s">
        <v>340</v>
      </c>
    </row>
    <row r="191" s="2" customFormat="1">
      <c r="A191" s="41"/>
      <c r="B191" s="42"/>
      <c r="C191" s="43"/>
      <c r="D191" s="229" t="s">
        <v>224</v>
      </c>
      <c r="E191" s="43"/>
      <c r="F191" s="230" t="s">
        <v>933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224</v>
      </c>
      <c r="AU191" s="20" t="s">
        <v>81</v>
      </c>
    </row>
    <row r="192" s="14" customFormat="1">
      <c r="A192" s="14"/>
      <c r="B192" s="245"/>
      <c r="C192" s="246"/>
      <c r="D192" s="236" t="s">
        <v>226</v>
      </c>
      <c r="E192" s="247" t="s">
        <v>19</v>
      </c>
      <c r="F192" s="248" t="s">
        <v>2180</v>
      </c>
      <c r="G192" s="246"/>
      <c r="H192" s="249">
        <v>0.57099999999999995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226</v>
      </c>
      <c r="AU192" s="255" t="s">
        <v>81</v>
      </c>
      <c r="AV192" s="14" t="s">
        <v>81</v>
      </c>
      <c r="AW192" s="14" t="s">
        <v>33</v>
      </c>
      <c r="AX192" s="14" t="s">
        <v>72</v>
      </c>
      <c r="AY192" s="255" t="s">
        <v>215</v>
      </c>
    </row>
    <row r="193" s="15" customFormat="1">
      <c r="A193" s="15"/>
      <c r="B193" s="256"/>
      <c r="C193" s="257"/>
      <c r="D193" s="236" t="s">
        <v>226</v>
      </c>
      <c r="E193" s="258" t="s">
        <v>19</v>
      </c>
      <c r="F193" s="259" t="s">
        <v>233</v>
      </c>
      <c r="G193" s="257"/>
      <c r="H193" s="260">
        <v>0.57099999999999995</v>
      </c>
      <c r="I193" s="261"/>
      <c r="J193" s="257"/>
      <c r="K193" s="257"/>
      <c r="L193" s="262"/>
      <c r="M193" s="278"/>
      <c r="N193" s="279"/>
      <c r="O193" s="279"/>
      <c r="P193" s="279"/>
      <c r="Q193" s="279"/>
      <c r="R193" s="279"/>
      <c r="S193" s="279"/>
      <c r="T193" s="280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226</v>
      </c>
      <c r="AU193" s="266" t="s">
        <v>81</v>
      </c>
      <c r="AV193" s="15" t="s">
        <v>223</v>
      </c>
      <c r="AW193" s="15" t="s">
        <v>33</v>
      </c>
      <c r="AX193" s="15" t="s">
        <v>79</v>
      </c>
      <c r="AY193" s="266" t="s">
        <v>215</v>
      </c>
    </row>
    <row r="194" s="2" customFormat="1" ht="6.96" customHeight="1">
      <c r="A194" s="41"/>
      <c r="B194" s="62"/>
      <c r="C194" s="63"/>
      <c r="D194" s="63"/>
      <c r="E194" s="63"/>
      <c r="F194" s="63"/>
      <c r="G194" s="63"/>
      <c r="H194" s="63"/>
      <c r="I194" s="63"/>
      <c r="J194" s="63"/>
      <c r="K194" s="63"/>
      <c r="L194" s="47"/>
      <c r="M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</row>
  </sheetData>
  <sheetProtection sheet="1" autoFilter="0" formatColumns="0" formatRows="0" objects="1" scenarios="1" spinCount="100000" saltValue="FwmiFZrWlQcrTnY5pTKjk7HuxVKrKt6DDsAbDdLZMvDcX9bNjfnZ4R4UbGbgxgrpGtGZsFk52CRlhgid2op+TQ==" hashValue="Eu4e6tRzikkGwvbQbJQNp1G+0opQbVHiyW9MWN7OrVmQdA1QMyN/Sh0Vu2PHMzknFRiDHEAlwX90j8mpsOLiaw==" algorithmName="SHA-512" password="CC35"/>
  <autoFilter ref="C89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3_02/184852233"/>
    <hyperlink ref="F102" r:id="rId2" display="https://podminky.urs.cz/item/CS_URS_2023_02/181912112"/>
    <hyperlink ref="F115" r:id="rId3" display="https://podminky.urs.cz/item/CS_URS_2023_02/998229111"/>
    <hyperlink ref="F120" r:id="rId4" display="https://podminky.urs.cz/item/CS_URS_2023_02/181912112"/>
    <hyperlink ref="F157" r:id="rId5" display="https://podminky.urs.cz/item/CS_URS_2023_02/998229111"/>
    <hyperlink ref="F162" r:id="rId6" display="https://podminky.urs.cz/item/CS_URS_2023_02/181912112"/>
    <hyperlink ref="F191" r:id="rId7" display="https://podminky.urs.cz/item/CS_URS_2023_02/998231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2181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ROUND((SUM(BE88:BE248)),  2)</f>
        <v>0</v>
      </c>
      <c r="G35" s="41"/>
      <c r="H35" s="41"/>
      <c r="I35" s="161">
        <v>0.20999999999999999</v>
      </c>
      <c r="J35" s="160">
        <f>ROUND(((SUM(BE88:BE248))*I35),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ROUND((SUM(BF88:BF248)),  2)</f>
        <v>0</v>
      </c>
      <c r="G36" s="41"/>
      <c r="H36" s="41"/>
      <c r="I36" s="161">
        <v>0.12</v>
      </c>
      <c r="J36" s="160">
        <f>ROUND(((SUM(BF88:BF248))*I36),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ROUND((SUM(BG88:BG248)),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ROUND((SUM(BH88:BH248)),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ROUND((SUM(BI88:BI248)),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2023-065-04-06 - SO-04 - Krajinářské úpravy- drobné prvky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J89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669</v>
      </c>
      <c r="E65" s="186"/>
      <c r="F65" s="186"/>
      <c r="G65" s="186"/>
      <c r="H65" s="186"/>
      <c r="I65" s="186"/>
      <c r="J65" s="187">
        <f>J90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599</v>
      </c>
      <c r="E66" s="186"/>
      <c r="F66" s="186"/>
      <c r="G66" s="186"/>
      <c r="H66" s="186"/>
      <c r="I66" s="186"/>
      <c r="J66" s="187">
        <f>J196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200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Vědomice - Úprava ulice Na Zavadilce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186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3" t="s">
        <v>1852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188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2023-065-04-06 - SO-04 - Krajinářské úpravy- drobné prvky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16. 4. 2024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201</v>
      </c>
      <c r="D87" s="192" t="s">
        <v>57</v>
      </c>
      <c r="E87" s="192" t="s">
        <v>53</v>
      </c>
      <c r="F87" s="192" t="s">
        <v>54</v>
      </c>
      <c r="G87" s="192" t="s">
        <v>202</v>
      </c>
      <c r="H87" s="192" t="s">
        <v>203</v>
      </c>
      <c r="I87" s="192" t="s">
        <v>204</v>
      </c>
      <c r="J87" s="192" t="s">
        <v>192</v>
      </c>
      <c r="K87" s="193" t="s">
        <v>205</v>
      </c>
      <c r="L87" s="194"/>
      <c r="M87" s="95" t="s">
        <v>19</v>
      </c>
      <c r="N87" s="96" t="s">
        <v>42</v>
      </c>
      <c r="O87" s="96" t="s">
        <v>206</v>
      </c>
      <c r="P87" s="96" t="s">
        <v>207</v>
      </c>
      <c r="Q87" s="96" t="s">
        <v>208</v>
      </c>
      <c r="R87" s="96" t="s">
        <v>209</v>
      </c>
      <c r="S87" s="96" t="s">
        <v>210</v>
      </c>
      <c r="T87" s="97" t="s">
        <v>211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212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</f>
        <v>0</v>
      </c>
      <c r="Q88" s="99"/>
      <c r="R88" s="197">
        <f>R89</f>
        <v>0</v>
      </c>
      <c r="S88" s="99"/>
      <c r="T88" s="198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193</v>
      </c>
      <c r="BK88" s="199">
        <f>BK89</f>
        <v>0</v>
      </c>
    </row>
    <row r="89" s="12" customFormat="1" ht="25.92" customHeight="1">
      <c r="A89" s="12"/>
      <c r="B89" s="200"/>
      <c r="C89" s="201"/>
      <c r="D89" s="202" t="s">
        <v>71</v>
      </c>
      <c r="E89" s="203" t="s">
        <v>213</v>
      </c>
      <c r="F89" s="203" t="s">
        <v>214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P90+P196</f>
        <v>0</v>
      </c>
      <c r="Q89" s="208"/>
      <c r="R89" s="209">
        <f>R90+R196</f>
        <v>0</v>
      </c>
      <c r="S89" s="208"/>
      <c r="T89" s="210">
        <f>T90+T196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71</v>
      </c>
      <c r="AU89" s="212" t="s">
        <v>72</v>
      </c>
      <c r="AY89" s="211" t="s">
        <v>215</v>
      </c>
      <c r="BK89" s="213">
        <f>BK90+BK196</f>
        <v>0</v>
      </c>
    </row>
    <row r="90" s="12" customFormat="1" ht="22.8" customHeight="1">
      <c r="A90" s="12"/>
      <c r="B90" s="200"/>
      <c r="C90" s="201"/>
      <c r="D90" s="202" t="s">
        <v>71</v>
      </c>
      <c r="E90" s="214" t="s">
        <v>79</v>
      </c>
      <c r="F90" s="214" t="s">
        <v>672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SUM(P91:P195)</f>
        <v>0</v>
      </c>
      <c r="Q90" s="208"/>
      <c r="R90" s="209">
        <f>SUM(R91:R195)</f>
        <v>0</v>
      </c>
      <c r="S90" s="208"/>
      <c r="T90" s="210">
        <f>SUM(T91:T195)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79</v>
      </c>
      <c r="AY90" s="211" t="s">
        <v>215</v>
      </c>
      <c r="BK90" s="213">
        <f>SUM(BK91:BK195)</f>
        <v>0</v>
      </c>
    </row>
    <row r="91" s="2" customFormat="1" ht="37.8" customHeight="1">
      <c r="A91" s="41"/>
      <c r="B91" s="42"/>
      <c r="C91" s="216" t="s">
        <v>79</v>
      </c>
      <c r="D91" s="216" t="s">
        <v>218</v>
      </c>
      <c r="E91" s="217" t="s">
        <v>1420</v>
      </c>
      <c r="F91" s="218" t="s">
        <v>1421</v>
      </c>
      <c r="G91" s="219" t="s">
        <v>278</v>
      </c>
      <c r="H91" s="220">
        <v>3.7330000000000001</v>
      </c>
      <c r="I91" s="221"/>
      <c r="J91" s="222">
        <f>ROUND(I91*H91,2)</f>
        <v>0</v>
      </c>
      <c r="K91" s="218" t="s">
        <v>222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81</v>
      </c>
    </row>
    <row r="92" s="2" customFormat="1">
      <c r="A92" s="41"/>
      <c r="B92" s="42"/>
      <c r="C92" s="43"/>
      <c r="D92" s="229" t="s">
        <v>224</v>
      </c>
      <c r="E92" s="43"/>
      <c r="F92" s="230" t="s">
        <v>1422</v>
      </c>
      <c r="G92" s="43"/>
      <c r="H92" s="43"/>
      <c r="I92" s="231"/>
      <c r="J92" s="43"/>
      <c r="K92" s="43"/>
      <c r="L92" s="47"/>
      <c r="M92" s="232"/>
      <c r="N92" s="233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224</v>
      </c>
      <c r="AU92" s="20" t="s">
        <v>81</v>
      </c>
    </row>
    <row r="93" s="13" customFormat="1">
      <c r="A93" s="13"/>
      <c r="B93" s="234"/>
      <c r="C93" s="235"/>
      <c r="D93" s="236" t="s">
        <v>226</v>
      </c>
      <c r="E93" s="237" t="s">
        <v>19</v>
      </c>
      <c r="F93" s="238" t="s">
        <v>2182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226</v>
      </c>
      <c r="AU93" s="244" t="s">
        <v>81</v>
      </c>
      <c r="AV93" s="13" t="s">
        <v>79</v>
      </c>
      <c r="AW93" s="13" t="s">
        <v>33</v>
      </c>
      <c r="AX93" s="13" t="s">
        <v>72</v>
      </c>
      <c r="AY93" s="244" t="s">
        <v>215</v>
      </c>
    </row>
    <row r="94" s="13" customFormat="1">
      <c r="A94" s="13"/>
      <c r="B94" s="234"/>
      <c r="C94" s="235"/>
      <c r="D94" s="236" t="s">
        <v>226</v>
      </c>
      <c r="E94" s="237" t="s">
        <v>19</v>
      </c>
      <c r="F94" s="238" t="s">
        <v>2183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226</v>
      </c>
      <c r="AU94" s="244" t="s">
        <v>81</v>
      </c>
      <c r="AV94" s="13" t="s">
        <v>79</v>
      </c>
      <c r="AW94" s="13" t="s">
        <v>33</v>
      </c>
      <c r="AX94" s="13" t="s">
        <v>72</v>
      </c>
      <c r="AY94" s="244" t="s">
        <v>215</v>
      </c>
    </row>
    <row r="95" s="14" customFormat="1">
      <c r="A95" s="14"/>
      <c r="B95" s="245"/>
      <c r="C95" s="246"/>
      <c r="D95" s="236" t="s">
        <v>226</v>
      </c>
      <c r="E95" s="247" t="s">
        <v>19</v>
      </c>
      <c r="F95" s="248" t="s">
        <v>2184</v>
      </c>
      <c r="G95" s="246"/>
      <c r="H95" s="249">
        <v>1.5</v>
      </c>
      <c r="I95" s="250"/>
      <c r="J95" s="246"/>
      <c r="K95" s="246"/>
      <c r="L95" s="251"/>
      <c r="M95" s="252"/>
      <c r="N95" s="253"/>
      <c r="O95" s="253"/>
      <c r="P95" s="253"/>
      <c r="Q95" s="253"/>
      <c r="R95" s="253"/>
      <c r="S95" s="253"/>
      <c r="T95" s="25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5" t="s">
        <v>226</v>
      </c>
      <c r="AU95" s="255" t="s">
        <v>81</v>
      </c>
      <c r="AV95" s="14" t="s">
        <v>81</v>
      </c>
      <c r="AW95" s="14" t="s">
        <v>33</v>
      </c>
      <c r="AX95" s="14" t="s">
        <v>72</v>
      </c>
      <c r="AY95" s="255" t="s">
        <v>215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2182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2185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4" customFormat="1">
      <c r="A98" s="14"/>
      <c r="B98" s="245"/>
      <c r="C98" s="246"/>
      <c r="D98" s="236" t="s">
        <v>226</v>
      </c>
      <c r="E98" s="247" t="s">
        <v>19</v>
      </c>
      <c r="F98" s="248" t="s">
        <v>2186</v>
      </c>
      <c r="G98" s="246"/>
      <c r="H98" s="249">
        <v>1.5129999999999999</v>
      </c>
      <c r="I98" s="250"/>
      <c r="J98" s="246"/>
      <c r="K98" s="246"/>
      <c r="L98" s="251"/>
      <c r="M98" s="252"/>
      <c r="N98" s="253"/>
      <c r="O98" s="253"/>
      <c r="P98" s="253"/>
      <c r="Q98" s="253"/>
      <c r="R98" s="253"/>
      <c r="S98" s="253"/>
      <c r="T98" s="25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5" t="s">
        <v>226</v>
      </c>
      <c r="AU98" s="255" t="s">
        <v>81</v>
      </c>
      <c r="AV98" s="14" t="s">
        <v>81</v>
      </c>
      <c r="AW98" s="14" t="s">
        <v>33</v>
      </c>
      <c r="AX98" s="14" t="s">
        <v>72</v>
      </c>
      <c r="AY98" s="255" t="s">
        <v>215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2182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2187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4" customFormat="1">
      <c r="A101" s="14"/>
      <c r="B101" s="245"/>
      <c r="C101" s="246"/>
      <c r="D101" s="236" t="s">
        <v>226</v>
      </c>
      <c r="E101" s="247" t="s">
        <v>19</v>
      </c>
      <c r="F101" s="248" t="s">
        <v>2188</v>
      </c>
      <c r="G101" s="246"/>
      <c r="H101" s="249">
        <v>0.71999999999999997</v>
      </c>
      <c r="I101" s="250"/>
      <c r="J101" s="246"/>
      <c r="K101" s="246"/>
      <c r="L101" s="251"/>
      <c r="M101" s="252"/>
      <c r="N101" s="253"/>
      <c r="O101" s="253"/>
      <c r="P101" s="253"/>
      <c r="Q101" s="253"/>
      <c r="R101" s="253"/>
      <c r="S101" s="253"/>
      <c r="T101" s="25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5" t="s">
        <v>226</v>
      </c>
      <c r="AU101" s="255" t="s">
        <v>81</v>
      </c>
      <c r="AV101" s="14" t="s">
        <v>81</v>
      </c>
      <c r="AW101" s="14" t="s">
        <v>33</v>
      </c>
      <c r="AX101" s="14" t="s">
        <v>72</v>
      </c>
      <c r="AY101" s="255" t="s">
        <v>215</v>
      </c>
    </row>
    <row r="102" s="15" customFormat="1">
      <c r="A102" s="15"/>
      <c r="B102" s="256"/>
      <c r="C102" s="257"/>
      <c r="D102" s="236" t="s">
        <v>226</v>
      </c>
      <c r="E102" s="258" t="s">
        <v>19</v>
      </c>
      <c r="F102" s="259" t="s">
        <v>233</v>
      </c>
      <c r="G102" s="257"/>
      <c r="H102" s="260">
        <v>3.7329999999999997</v>
      </c>
      <c r="I102" s="261"/>
      <c r="J102" s="257"/>
      <c r="K102" s="257"/>
      <c r="L102" s="262"/>
      <c r="M102" s="263"/>
      <c r="N102" s="264"/>
      <c r="O102" s="264"/>
      <c r="P102" s="264"/>
      <c r="Q102" s="264"/>
      <c r="R102" s="264"/>
      <c r="S102" s="264"/>
      <c r="T102" s="26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6" t="s">
        <v>226</v>
      </c>
      <c r="AU102" s="266" t="s">
        <v>81</v>
      </c>
      <c r="AV102" s="15" t="s">
        <v>223</v>
      </c>
      <c r="AW102" s="15" t="s">
        <v>33</v>
      </c>
      <c r="AX102" s="15" t="s">
        <v>79</v>
      </c>
      <c r="AY102" s="266" t="s">
        <v>215</v>
      </c>
    </row>
    <row r="103" s="2" customFormat="1" ht="55.5" customHeight="1">
      <c r="A103" s="41"/>
      <c r="B103" s="42"/>
      <c r="C103" s="216" t="s">
        <v>81</v>
      </c>
      <c r="D103" s="216" t="s">
        <v>218</v>
      </c>
      <c r="E103" s="217" t="s">
        <v>677</v>
      </c>
      <c r="F103" s="218" t="s">
        <v>678</v>
      </c>
      <c r="G103" s="219" t="s">
        <v>278</v>
      </c>
      <c r="H103" s="220">
        <v>0.83999999999999997</v>
      </c>
      <c r="I103" s="221"/>
      <c r="J103" s="222">
        <f>ROUND(I103*H103,2)</f>
        <v>0</v>
      </c>
      <c r="K103" s="218" t="s">
        <v>222</v>
      </c>
      <c r="L103" s="47"/>
      <c r="M103" s="223" t="s">
        <v>19</v>
      </c>
      <c r="N103" s="224" t="s">
        <v>43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223</v>
      </c>
      <c r="AT103" s="227" t="s">
        <v>218</v>
      </c>
      <c r="AU103" s="227" t="s">
        <v>81</v>
      </c>
      <c r="AY103" s="20" t="s">
        <v>215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223</v>
      </c>
      <c r="BM103" s="227" t="s">
        <v>223</v>
      </c>
    </row>
    <row r="104" s="2" customFormat="1">
      <c r="A104" s="41"/>
      <c r="B104" s="42"/>
      <c r="C104" s="43"/>
      <c r="D104" s="229" t="s">
        <v>224</v>
      </c>
      <c r="E104" s="43"/>
      <c r="F104" s="230" t="s">
        <v>2080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224</v>
      </c>
      <c r="AU104" s="20" t="s">
        <v>81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2189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2190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3" customFormat="1">
      <c r="A107" s="13"/>
      <c r="B107" s="234"/>
      <c r="C107" s="235"/>
      <c r="D107" s="236" t="s">
        <v>226</v>
      </c>
      <c r="E107" s="237" t="s">
        <v>19</v>
      </c>
      <c r="F107" s="238" t="s">
        <v>2191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226</v>
      </c>
      <c r="AU107" s="244" t="s">
        <v>81</v>
      </c>
      <c r="AV107" s="13" t="s">
        <v>79</v>
      </c>
      <c r="AW107" s="13" t="s">
        <v>33</v>
      </c>
      <c r="AX107" s="13" t="s">
        <v>72</v>
      </c>
      <c r="AY107" s="244" t="s">
        <v>215</v>
      </c>
    </row>
    <row r="108" s="14" customFormat="1">
      <c r="A108" s="14"/>
      <c r="B108" s="245"/>
      <c r="C108" s="246"/>
      <c r="D108" s="236" t="s">
        <v>226</v>
      </c>
      <c r="E108" s="247" t="s">
        <v>19</v>
      </c>
      <c r="F108" s="248" t="s">
        <v>2192</v>
      </c>
      <c r="G108" s="246"/>
      <c r="H108" s="249">
        <v>0.29499999999999998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226</v>
      </c>
      <c r="AU108" s="255" t="s">
        <v>81</v>
      </c>
      <c r="AV108" s="14" t="s">
        <v>81</v>
      </c>
      <c r="AW108" s="14" t="s">
        <v>33</v>
      </c>
      <c r="AX108" s="14" t="s">
        <v>72</v>
      </c>
      <c r="AY108" s="255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2193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4" customFormat="1">
      <c r="A110" s="14"/>
      <c r="B110" s="245"/>
      <c r="C110" s="246"/>
      <c r="D110" s="236" t="s">
        <v>226</v>
      </c>
      <c r="E110" s="247" t="s">
        <v>19</v>
      </c>
      <c r="F110" s="248" t="s">
        <v>2194</v>
      </c>
      <c r="G110" s="246"/>
      <c r="H110" s="249">
        <v>0.35299999999999998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226</v>
      </c>
      <c r="AU110" s="255" t="s">
        <v>81</v>
      </c>
      <c r="AV110" s="14" t="s">
        <v>81</v>
      </c>
      <c r="AW110" s="14" t="s">
        <v>33</v>
      </c>
      <c r="AX110" s="14" t="s">
        <v>72</v>
      </c>
      <c r="AY110" s="255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2195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4" customFormat="1">
      <c r="A112" s="14"/>
      <c r="B112" s="245"/>
      <c r="C112" s="246"/>
      <c r="D112" s="236" t="s">
        <v>226</v>
      </c>
      <c r="E112" s="247" t="s">
        <v>19</v>
      </c>
      <c r="F112" s="248" t="s">
        <v>2196</v>
      </c>
      <c r="G112" s="246"/>
      <c r="H112" s="249">
        <v>0.192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226</v>
      </c>
      <c r="AU112" s="255" t="s">
        <v>81</v>
      </c>
      <c r="AV112" s="14" t="s">
        <v>81</v>
      </c>
      <c r="AW112" s="14" t="s">
        <v>33</v>
      </c>
      <c r="AX112" s="14" t="s">
        <v>72</v>
      </c>
      <c r="AY112" s="255" t="s">
        <v>215</v>
      </c>
    </row>
    <row r="113" s="16" customFormat="1">
      <c r="A113" s="16"/>
      <c r="B113" s="267"/>
      <c r="C113" s="268"/>
      <c r="D113" s="236" t="s">
        <v>226</v>
      </c>
      <c r="E113" s="269" t="s">
        <v>19</v>
      </c>
      <c r="F113" s="270" t="s">
        <v>283</v>
      </c>
      <c r="G113" s="268"/>
      <c r="H113" s="271">
        <v>0.83999999999999986</v>
      </c>
      <c r="I113" s="272"/>
      <c r="J113" s="268"/>
      <c r="K113" s="268"/>
      <c r="L113" s="273"/>
      <c r="M113" s="274"/>
      <c r="N113" s="275"/>
      <c r="O113" s="275"/>
      <c r="P113" s="275"/>
      <c r="Q113" s="275"/>
      <c r="R113" s="275"/>
      <c r="S113" s="275"/>
      <c r="T113" s="27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77" t="s">
        <v>226</v>
      </c>
      <c r="AU113" s="277" t="s">
        <v>81</v>
      </c>
      <c r="AV113" s="16" t="s">
        <v>105</v>
      </c>
      <c r="AW113" s="16" t="s">
        <v>33</v>
      </c>
      <c r="AX113" s="16" t="s">
        <v>72</v>
      </c>
      <c r="AY113" s="277" t="s">
        <v>215</v>
      </c>
    </row>
    <row r="114" s="15" customFormat="1">
      <c r="A114" s="15"/>
      <c r="B114" s="256"/>
      <c r="C114" s="257"/>
      <c r="D114" s="236" t="s">
        <v>226</v>
      </c>
      <c r="E114" s="258" t="s">
        <v>19</v>
      </c>
      <c r="F114" s="259" t="s">
        <v>233</v>
      </c>
      <c r="G114" s="257"/>
      <c r="H114" s="260">
        <v>0.83999999999999986</v>
      </c>
      <c r="I114" s="261"/>
      <c r="J114" s="257"/>
      <c r="K114" s="257"/>
      <c r="L114" s="262"/>
      <c r="M114" s="263"/>
      <c r="N114" s="264"/>
      <c r="O114" s="264"/>
      <c r="P114" s="264"/>
      <c r="Q114" s="264"/>
      <c r="R114" s="264"/>
      <c r="S114" s="264"/>
      <c r="T114" s="26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6" t="s">
        <v>226</v>
      </c>
      <c r="AU114" s="266" t="s">
        <v>81</v>
      </c>
      <c r="AV114" s="15" t="s">
        <v>223</v>
      </c>
      <c r="AW114" s="15" t="s">
        <v>33</v>
      </c>
      <c r="AX114" s="15" t="s">
        <v>79</v>
      </c>
      <c r="AY114" s="266" t="s">
        <v>215</v>
      </c>
    </row>
    <row r="115" s="2" customFormat="1" ht="62.7" customHeight="1">
      <c r="A115" s="41"/>
      <c r="B115" s="42"/>
      <c r="C115" s="216" t="s">
        <v>105</v>
      </c>
      <c r="D115" s="216" t="s">
        <v>218</v>
      </c>
      <c r="E115" s="217" t="s">
        <v>309</v>
      </c>
      <c r="F115" s="218" t="s">
        <v>310</v>
      </c>
      <c r="G115" s="219" t="s">
        <v>278</v>
      </c>
      <c r="H115" s="220">
        <v>0.83999999999999997</v>
      </c>
      <c r="I115" s="221"/>
      <c r="J115" s="222">
        <f>ROUND(I115*H115,2)</f>
        <v>0</v>
      </c>
      <c r="K115" s="218" t="s">
        <v>222</v>
      </c>
      <c r="L115" s="47"/>
      <c r="M115" s="223" t="s">
        <v>19</v>
      </c>
      <c r="N115" s="224" t="s">
        <v>43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223</v>
      </c>
      <c r="AT115" s="227" t="s">
        <v>218</v>
      </c>
      <c r="AU115" s="227" t="s">
        <v>81</v>
      </c>
      <c r="AY115" s="20" t="s">
        <v>215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223</v>
      </c>
      <c r="BM115" s="227" t="s">
        <v>275</v>
      </c>
    </row>
    <row r="116" s="2" customFormat="1">
      <c r="A116" s="41"/>
      <c r="B116" s="42"/>
      <c r="C116" s="43"/>
      <c r="D116" s="229" t="s">
        <v>224</v>
      </c>
      <c r="E116" s="43"/>
      <c r="F116" s="230" t="s">
        <v>312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224</v>
      </c>
      <c r="AU116" s="20" t="s">
        <v>81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2189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2190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2191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4" customFormat="1">
      <c r="A120" s="14"/>
      <c r="B120" s="245"/>
      <c r="C120" s="246"/>
      <c r="D120" s="236" t="s">
        <v>226</v>
      </c>
      <c r="E120" s="247" t="s">
        <v>19</v>
      </c>
      <c r="F120" s="248" t="s">
        <v>2192</v>
      </c>
      <c r="G120" s="246"/>
      <c r="H120" s="249">
        <v>0.29499999999999998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226</v>
      </c>
      <c r="AU120" s="255" t="s">
        <v>81</v>
      </c>
      <c r="AV120" s="14" t="s">
        <v>81</v>
      </c>
      <c r="AW120" s="14" t="s">
        <v>33</v>
      </c>
      <c r="AX120" s="14" t="s">
        <v>72</v>
      </c>
      <c r="AY120" s="255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2193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4" customFormat="1">
      <c r="A122" s="14"/>
      <c r="B122" s="245"/>
      <c r="C122" s="246"/>
      <c r="D122" s="236" t="s">
        <v>226</v>
      </c>
      <c r="E122" s="247" t="s">
        <v>19</v>
      </c>
      <c r="F122" s="248" t="s">
        <v>2194</v>
      </c>
      <c r="G122" s="246"/>
      <c r="H122" s="249">
        <v>0.35299999999999998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226</v>
      </c>
      <c r="AU122" s="255" t="s">
        <v>81</v>
      </c>
      <c r="AV122" s="14" t="s">
        <v>81</v>
      </c>
      <c r="AW122" s="14" t="s">
        <v>33</v>
      </c>
      <c r="AX122" s="14" t="s">
        <v>72</v>
      </c>
      <c r="AY122" s="255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2195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4" customFormat="1">
      <c r="A124" s="14"/>
      <c r="B124" s="245"/>
      <c r="C124" s="246"/>
      <c r="D124" s="236" t="s">
        <v>226</v>
      </c>
      <c r="E124" s="247" t="s">
        <v>19</v>
      </c>
      <c r="F124" s="248" t="s">
        <v>2196</v>
      </c>
      <c r="G124" s="246"/>
      <c r="H124" s="249">
        <v>0.192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226</v>
      </c>
      <c r="AU124" s="255" t="s">
        <v>81</v>
      </c>
      <c r="AV124" s="14" t="s">
        <v>81</v>
      </c>
      <c r="AW124" s="14" t="s">
        <v>33</v>
      </c>
      <c r="AX124" s="14" t="s">
        <v>72</v>
      </c>
      <c r="AY124" s="255" t="s">
        <v>215</v>
      </c>
    </row>
    <row r="125" s="16" customFormat="1">
      <c r="A125" s="16"/>
      <c r="B125" s="267"/>
      <c r="C125" s="268"/>
      <c r="D125" s="236" t="s">
        <v>226</v>
      </c>
      <c r="E125" s="269" t="s">
        <v>19</v>
      </c>
      <c r="F125" s="270" t="s">
        <v>283</v>
      </c>
      <c r="G125" s="268"/>
      <c r="H125" s="271">
        <v>0.83999999999999986</v>
      </c>
      <c r="I125" s="272"/>
      <c r="J125" s="268"/>
      <c r="K125" s="268"/>
      <c r="L125" s="273"/>
      <c r="M125" s="274"/>
      <c r="N125" s="275"/>
      <c r="O125" s="275"/>
      <c r="P125" s="275"/>
      <c r="Q125" s="275"/>
      <c r="R125" s="275"/>
      <c r="S125" s="275"/>
      <c r="T125" s="27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77" t="s">
        <v>226</v>
      </c>
      <c r="AU125" s="277" t="s">
        <v>81</v>
      </c>
      <c r="AV125" s="16" t="s">
        <v>105</v>
      </c>
      <c r="AW125" s="16" t="s">
        <v>33</v>
      </c>
      <c r="AX125" s="16" t="s">
        <v>72</v>
      </c>
      <c r="AY125" s="277" t="s">
        <v>215</v>
      </c>
    </row>
    <row r="126" s="15" customFormat="1">
      <c r="A126" s="15"/>
      <c r="B126" s="256"/>
      <c r="C126" s="257"/>
      <c r="D126" s="236" t="s">
        <v>226</v>
      </c>
      <c r="E126" s="258" t="s">
        <v>19</v>
      </c>
      <c r="F126" s="259" t="s">
        <v>233</v>
      </c>
      <c r="G126" s="257"/>
      <c r="H126" s="260">
        <v>0.83999999999999986</v>
      </c>
      <c r="I126" s="261"/>
      <c r="J126" s="257"/>
      <c r="K126" s="257"/>
      <c r="L126" s="262"/>
      <c r="M126" s="263"/>
      <c r="N126" s="264"/>
      <c r="O126" s="264"/>
      <c r="P126" s="264"/>
      <c r="Q126" s="264"/>
      <c r="R126" s="264"/>
      <c r="S126" s="264"/>
      <c r="T126" s="26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6" t="s">
        <v>226</v>
      </c>
      <c r="AU126" s="266" t="s">
        <v>81</v>
      </c>
      <c r="AV126" s="15" t="s">
        <v>223</v>
      </c>
      <c r="AW126" s="15" t="s">
        <v>33</v>
      </c>
      <c r="AX126" s="15" t="s">
        <v>79</v>
      </c>
      <c r="AY126" s="266" t="s">
        <v>215</v>
      </c>
    </row>
    <row r="127" s="2" customFormat="1" ht="66.75" customHeight="1">
      <c r="A127" s="41"/>
      <c r="B127" s="42"/>
      <c r="C127" s="216" t="s">
        <v>223</v>
      </c>
      <c r="D127" s="216" t="s">
        <v>218</v>
      </c>
      <c r="E127" s="217" t="s">
        <v>314</v>
      </c>
      <c r="F127" s="218" t="s">
        <v>315</v>
      </c>
      <c r="G127" s="219" t="s">
        <v>278</v>
      </c>
      <c r="H127" s="220">
        <v>0.83999999999999997</v>
      </c>
      <c r="I127" s="221"/>
      <c r="J127" s="222">
        <f>ROUND(I127*H127,2)</f>
        <v>0</v>
      </c>
      <c r="K127" s="218" t="s">
        <v>222</v>
      </c>
      <c r="L127" s="47"/>
      <c r="M127" s="223" t="s">
        <v>19</v>
      </c>
      <c r="N127" s="224" t="s">
        <v>43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223</v>
      </c>
      <c r="AT127" s="227" t="s">
        <v>218</v>
      </c>
      <c r="AU127" s="227" t="s">
        <v>81</v>
      </c>
      <c r="AY127" s="20" t="s">
        <v>215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223</v>
      </c>
      <c r="BM127" s="227" t="s">
        <v>298</v>
      </c>
    </row>
    <row r="128" s="2" customFormat="1">
      <c r="A128" s="41"/>
      <c r="B128" s="42"/>
      <c r="C128" s="43"/>
      <c r="D128" s="229" t="s">
        <v>224</v>
      </c>
      <c r="E128" s="43"/>
      <c r="F128" s="230" t="s">
        <v>317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224</v>
      </c>
      <c r="AU128" s="20" t="s">
        <v>81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2189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2190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2191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4" customFormat="1">
      <c r="A132" s="14"/>
      <c r="B132" s="245"/>
      <c r="C132" s="246"/>
      <c r="D132" s="236" t="s">
        <v>226</v>
      </c>
      <c r="E132" s="247" t="s">
        <v>19</v>
      </c>
      <c r="F132" s="248" t="s">
        <v>2192</v>
      </c>
      <c r="G132" s="246"/>
      <c r="H132" s="249">
        <v>0.29499999999999998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226</v>
      </c>
      <c r="AU132" s="255" t="s">
        <v>81</v>
      </c>
      <c r="AV132" s="14" t="s">
        <v>81</v>
      </c>
      <c r="AW132" s="14" t="s">
        <v>33</v>
      </c>
      <c r="AX132" s="14" t="s">
        <v>72</v>
      </c>
      <c r="AY132" s="255" t="s">
        <v>215</v>
      </c>
    </row>
    <row r="133" s="13" customFormat="1">
      <c r="A133" s="13"/>
      <c r="B133" s="234"/>
      <c r="C133" s="235"/>
      <c r="D133" s="236" t="s">
        <v>226</v>
      </c>
      <c r="E133" s="237" t="s">
        <v>19</v>
      </c>
      <c r="F133" s="238" t="s">
        <v>2193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226</v>
      </c>
      <c r="AU133" s="244" t="s">
        <v>81</v>
      </c>
      <c r="AV133" s="13" t="s">
        <v>79</v>
      </c>
      <c r="AW133" s="13" t="s">
        <v>33</v>
      </c>
      <c r="AX133" s="13" t="s">
        <v>72</v>
      </c>
      <c r="AY133" s="244" t="s">
        <v>215</v>
      </c>
    </row>
    <row r="134" s="14" customFormat="1">
      <c r="A134" s="14"/>
      <c r="B134" s="245"/>
      <c r="C134" s="246"/>
      <c r="D134" s="236" t="s">
        <v>226</v>
      </c>
      <c r="E134" s="247" t="s">
        <v>19</v>
      </c>
      <c r="F134" s="248" t="s">
        <v>2194</v>
      </c>
      <c r="G134" s="246"/>
      <c r="H134" s="249">
        <v>0.35299999999999998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226</v>
      </c>
      <c r="AU134" s="255" t="s">
        <v>81</v>
      </c>
      <c r="AV134" s="14" t="s">
        <v>81</v>
      </c>
      <c r="AW134" s="14" t="s">
        <v>33</v>
      </c>
      <c r="AX134" s="14" t="s">
        <v>72</v>
      </c>
      <c r="AY134" s="255" t="s">
        <v>215</v>
      </c>
    </row>
    <row r="135" s="13" customFormat="1">
      <c r="A135" s="13"/>
      <c r="B135" s="234"/>
      <c r="C135" s="235"/>
      <c r="D135" s="236" t="s">
        <v>226</v>
      </c>
      <c r="E135" s="237" t="s">
        <v>19</v>
      </c>
      <c r="F135" s="238" t="s">
        <v>2195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226</v>
      </c>
      <c r="AU135" s="244" t="s">
        <v>81</v>
      </c>
      <c r="AV135" s="13" t="s">
        <v>79</v>
      </c>
      <c r="AW135" s="13" t="s">
        <v>33</v>
      </c>
      <c r="AX135" s="13" t="s">
        <v>72</v>
      </c>
      <c r="AY135" s="244" t="s">
        <v>215</v>
      </c>
    </row>
    <row r="136" s="14" customFormat="1">
      <c r="A136" s="14"/>
      <c r="B136" s="245"/>
      <c r="C136" s="246"/>
      <c r="D136" s="236" t="s">
        <v>226</v>
      </c>
      <c r="E136" s="247" t="s">
        <v>19</v>
      </c>
      <c r="F136" s="248" t="s">
        <v>2196</v>
      </c>
      <c r="G136" s="246"/>
      <c r="H136" s="249">
        <v>0.192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226</v>
      </c>
      <c r="AU136" s="255" t="s">
        <v>81</v>
      </c>
      <c r="AV136" s="14" t="s">
        <v>81</v>
      </c>
      <c r="AW136" s="14" t="s">
        <v>33</v>
      </c>
      <c r="AX136" s="14" t="s">
        <v>72</v>
      </c>
      <c r="AY136" s="255" t="s">
        <v>215</v>
      </c>
    </row>
    <row r="137" s="16" customFormat="1">
      <c r="A137" s="16"/>
      <c r="B137" s="267"/>
      <c r="C137" s="268"/>
      <c r="D137" s="236" t="s">
        <v>226</v>
      </c>
      <c r="E137" s="269" t="s">
        <v>19</v>
      </c>
      <c r="F137" s="270" t="s">
        <v>283</v>
      </c>
      <c r="G137" s="268"/>
      <c r="H137" s="271">
        <v>0.83999999999999986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7" t="s">
        <v>226</v>
      </c>
      <c r="AU137" s="277" t="s">
        <v>81</v>
      </c>
      <c r="AV137" s="16" t="s">
        <v>105</v>
      </c>
      <c r="AW137" s="16" t="s">
        <v>33</v>
      </c>
      <c r="AX137" s="16" t="s">
        <v>72</v>
      </c>
      <c r="AY137" s="277" t="s">
        <v>215</v>
      </c>
    </row>
    <row r="138" s="15" customFormat="1">
      <c r="A138" s="15"/>
      <c r="B138" s="256"/>
      <c r="C138" s="257"/>
      <c r="D138" s="236" t="s">
        <v>226</v>
      </c>
      <c r="E138" s="258" t="s">
        <v>19</v>
      </c>
      <c r="F138" s="259" t="s">
        <v>233</v>
      </c>
      <c r="G138" s="257"/>
      <c r="H138" s="260">
        <v>0.83999999999999986</v>
      </c>
      <c r="I138" s="261"/>
      <c r="J138" s="257"/>
      <c r="K138" s="257"/>
      <c r="L138" s="262"/>
      <c r="M138" s="263"/>
      <c r="N138" s="264"/>
      <c r="O138" s="264"/>
      <c r="P138" s="264"/>
      <c r="Q138" s="264"/>
      <c r="R138" s="264"/>
      <c r="S138" s="264"/>
      <c r="T138" s="26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6" t="s">
        <v>226</v>
      </c>
      <c r="AU138" s="266" t="s">
        <v>81</v>
      </c>
      <c r="AV138" s="15" t="s">
        <v>223</v>
      </c>
      <c r="AW138" s="15" t="s">
        <v>33</v>
      </c>
      <c r="AX138" s="15" t="s">
        <v>79</v>
      </c>
      <c r="AY138" s="266" t="s">
        <v>215</v>
      </c>
    </row>
    <row r="139" s="2" customFormat="1" ht="37.8" customHeight="1">
      <c r="A139" s="41"/>
      <c r="B139" s="42"/>
      <c r="C139" s="216" t="s">
        <v>256</v>
      </c>
      <c r="D139" s="216" t="s">
        <v>218</v>
      </c>
      <c r="E139" s="217" t="s">
        <v>1426</v>
      </c>
      <c r="F139" s="218" t="s">
        <v>1427</v>
      </c>
      <c r="G139" s="219" t="s">
        <v>278</v>
      </c>
      <c r="H139" s="220">
        <v>0.83999999999999997</v>
      </c>
      <c r="I139" s="221"/>
      <c r="J139" s="222">
        <f>ROUND(I139*H139,2)</f>
        <v>0</v>
      </c>
      <c r="K139" s="218" t="s">
        <v>222</v>
      </c>
      <c r="L139" s="47"/>
      <c r="M139" s="223" t="s">
        <v>19</v>
      </c>
      <c r="N139" s="224" t="s">
        <v>43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223</v>
      </c>
      <c r="AT139" s="227" t="s">
        <v>218</v>
      </c>
      <c r="AU139" s="227" t="s">
        <v>81</v>
      </c>
      <c r="AY139" s="20" t="s">
        <v>215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223</v>
      </c>
      <c r="BM139" s="227" t="s">
        <v>313</v>
      </c>
    </row>
    <row r="140" s="2" customFormat="1">
      <c r="A140" s="41"/>
      <c r="B140" s="42"/>
      <c r="C140" s="43"/>
      <c r="D140" s="229" t="s">
        <v>224</v>
      </c>
      <c r="E140" s="43"/>
      <c r="F140" s="230" t="s">
        <v>1428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224</v>
      </c>
      <c r="AU140" s="20" t="s">
        <v>81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2189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2190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2191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4" customFormat="1">
      <c r="A144" s="14"/>
      <c r="B144" s="245"/>
      <c r="C144" s="246"/>
      <c r="D144" s="236" t="s">
        <v>226</v>
      </c>
      <c r="E144" s="247" t="s">
        <v>19</v>
      </c>
      <c r="F144" s="248" t="s">
        <v>2192</v>
      </c>
      <c r="G144" s="246"/>
      <c r="H144" s="249">
        <v>0.29499999999999998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226</v>
      </c>
      <c r="AU144" s="255" t="s">
        <v>81</v>
      </c>
      <c r="AV144" s="14" t="s">
        <v>81</v>
      </c>
      <c r="AW144" s="14" t="s">
        <v>33</v>
      </c>
      <c r="AX144" s="14" t="s">
        <v>72</v>
      </c>
      <c r="AY144" s="255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2193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4" customFormat="1">
      <c r="A146" s="14"/>
      <c r="B146" s="245"/>
      <c r="C146" s="246"/>
      <c r="D146" s="236" t="s">
        <v>226</v>
      </c>
      <c r="E146" s="247" t="s">
        <v>19</v>
      </c>
      <c r="F146" s="248" t="s">
        <v>2194</v>
      </c>
      <c r="G146" s="246"/>
      <c r="H146" s="249">
        <v>0.35299999999999998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226</v>
      </c>
      <c r="AU146" s="255" t="s">
        <v>81</v>
      </c>
      <c r="AV146" s="14" t="s">
        <v>81</v>
      </c>
      <c r="AW146" s="14" t="s">
        <v>33</v>
      </c>
      <c r="AX146" s="14" t="s">
        <v>72</v>
      </c>
      <c r="AY146" s="255" t="s">
        <v>215</v>
      </c>
    </row>
    <row r="147" s="13" customFormat="1">
      <c r="A147" s="13"/>
      <c r="B147" s="234"/>
      <c r="C147" s="235"/>
      <c r="D147" s="236" t="s">
        <v>226</v>
      </c>
      <c r="E147" s="237" t="s">
        <v>19</v>
      </c>
      <c r="F147" s="238" t="s">
        <v>2195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226</v>
      </c>
      <c r="AU147" s="244" t="s">
        <v>81</v>
      </c>
      <c r="AV147" s="13" t="s">
        <v>79</v>
      </c>
      <c r="AW147" s="13" t="s">
        <v>33</v>
      </c>
      <c r="AX147" s="13" t="s">
        <v>72</v>
      </c>
      <c r="AY147" s="244" t="s">
        <v>215</v>
      </c>
    </row>
    <row r="148" s="14" customFormat="1">
      <c r="A148" s="14"/>
      <c r="B148" s="245"/>
      <c r="C148" s="246"/>
      <c r="D148" s="236" t="s">
        <v>226</v>
      </c>
      <c r="E148" s="247" t="s">
        <v>19</v>
      </c>
      <c r="F148" s="248" t="s">
        <v>2196</v>
      </c>
      <c r="G148" s="246"/>
      <c r="H148" s="249">
        <v>0.192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226</v>
      </c>
      <c r="AU148" s="255" t="s">
        <v>81</v>
      </c>
      <c r="AV148" s="14" t="s">
        <v>81</v>
      </c>
      <c r="AW148" s="14" t="s">
        <v>33</v>
      </c>
      <c r="AX148" s="14" t="s">
        <v>72</v>
      </c>
      <c r="AY148" s="255" t="s">
        <v>215</v>
      </c>
    </row>
    <row r="149" s="16" customFormat="1">
      <c r="A149" s="16"/>
      <c r="B149" s="267"/>
      <c r="C149" s="268"/>
      <c r="D149" s="236" t="s">
        <v>226</v>
      </c>
      <c r="E149" s="269" t="s">
        <v>19</v>
      </c>
      <c r="F149" s="270" t="s">
        <v>283</v>
      </c>
      <c r="G149" s="268"/>
      <c r="H149" s="271">
        <v>0.83999999999999986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77" t="s">
        <v>226</v>
      </c>
      <c r="AU149" s="277" t="s">
        <v>81</v>
      </c>
      <c r="AV149" s="16" t="s">
        <v>105</v>
      </c>
      <c r="AW149" s="16" t="s">
        <v>33</v>
      </c>
      <c r="AX149" s="16" t="s">
        <v>72</v>
      </c>
      <c r="AY149" s="277" t="s">
        <v>215</v>
      </c>
    </row>
    <row r="150" s="15" customFormat="1">
      <c r="A150" s="15"/>
      <c r="B150" s="256"/>
      <c r="C150" s="257"/>
      <c r="D150" s="236" t="s">
        <v>226</v>
      </c>
      <c r="E150" s="258" t="s">
        <v>19</v>
      </c>
      <c r="F150" s="259" t="s">
        <v>233</v>
      </c>
      <c r="G150" s="257"/>
      <c r="H150" s="260">
        <v>0.83999999999999986</v>
      </c>
      <c r="I150" s="261"/>
      <c r="J150" s="257"/>
      <c r="K150" s="257"/>
      <c r="L150" s="262"/>
      <c r="M150" s="263"/>
      <c r="N150" s="264"/>
      <c r="O150" s="264"/>
      <c r="P150" s="264"/>
      <c r="Q150" s="264"/>
      <c r="R150" s="264"/>
      <c r="S150" s="264"/>
      <c r="T150" s="26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6" t="s">
        <v>226</v>
      </c>
      <c r="AU150" s="266" t="s">
        <v>81</v>
      </c>
      <c r="AV150" s="15" t="s">
        <v>223</v>
      </c>
      <c r="AW150" s="15" t="s">
        <v>33</v>
      </c>
      <c r="AX150" s="15" t="s">
        <v>79</v>
      </c>
      <c r="AY150" s="266" t="s">
        <v>215</v>
      </c>
    </row>
    <row r="151" s="2" customFormat="1" ht="37.8" customHeight="1">
      <c r="A151" s="41"/>
      <c r="B151" s="42"/>
      <c r="C151" s="216" t="s">
        <v>275</v>
      </c>
      <c r="D151" s="216" t="s">
        <v>218</v>
      </c>
      <c r="E151" s="217" t="s">
        <v>324</v>
      </c>
      <c r="F151" s="218" t="s">
        <v>325</v>
      </c>
      <c r="G151" s="219" t="s">
        <v>278</v>
      </c>
      <c r="H151" s="220">
        <v>0.83999999999999997</v>
      </c>
      <c r="I151" s="221"/>
      <c r="J151" s="222">
        <f>ROUND(I151*H151,2)</f>
        <v>0</v>
      </c>
      <c r="K151" s="218" t="s">
        <v>222</v>
      </c>
      <c r="L151" s="47"/>
      <c r="M151" s="223" t="s">
        <v>19</v>
      </c>
      <c r="N151" s="224" t="s">
        <v>43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223</v>
      </c>
      <c r="AT151" s="227" t="s">
        <v>218</v>
      </c>
      <c r="AU151" s="227" t="s">
        <v>81</v>
      </c>
      <c r="AY151" s="20" t="s">
        <v>215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223</v>
      </c>
      <c r="BM151" s="227" t="s">
        <v>8</v>
      </c>
    </row>
    <row r="152" s="2" customFormat="1">
      <c r="A152" s="41"/>
      <c r="B152" s="42"/>
      <c r="C152" s="43"/>
      <c r="D152" s="229" t="s">
        <v>224</v>
      </c>
      <c r="E152" s="43"/>
      <c r="F152" s="230" t="s">
        <v>327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224</v>
      </c>
      <c r="AU152" s="20" t="s">
        <v>81</v>
      </c>
    </row>
    <row r="153" s="13" customFormat="1">
      <c r="A153" s="13"/>
      <c r="B153" s="234"/>
      <c r="C153" s="235"/>
      <c r="D153" s="236" t="s">
        <v>226</v>
      </c>
      <c r="E153" s="237" t="s">
        <v>19</v>
      </c>
      <c r="F153" s="238" t="s">
        <v>2189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226</v>
      </c>
      <c r="AU153" s="244" t="s">
        <v>81</v>
      </c>
      <c r="AV153" s="13" t="s">
        <v>79</v>
      </c>
      <c r="AW153" s="13" t="s">
        <v>33</v>
      </c>
      <c r="AX153" s="13" t="s">
        <v>72</v>
      </c>
      <c r="AY153" s="244" t="s">
        <v>215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2190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3" customFormat="1">
      <c r="A155" s="13"/>
      <c r="B155" s="234"/>
      <c r="C155" s="235"/>
      <c r="D155" s="236" t="s">
        <v>226</v>
      </c>
      <c r="E155" s="237" t="s">
        <v>19</v>
      </c>
      <c r="F155" s="238" t="s">
        <v>2191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226</v>
      </c>
      <c r="AU155" s="244" t="s">
        <v>81</v>
      </c>
      <c r="AV155" s="13" t="s">
        <v>79</v>
      </c>
      <c r="AW155" s="13" t="s">
        <v>33</v>
      </c>
      <c r="AX155" s="13" t="s">
        <v>72</v>
      </c>
      <c r="AY155" s="244" t="s">
        <v>215</v>
      </c>
    </row>
    <row r="156" s="14" customFormat="1">
      <c r="A156" s="14"/>
      <c r="B156" s="245"/>
      <c r="C156" s="246"/>
      <c r="D156" s="236" t="s">
        <v>226</v>
      </c>
      <c r="E156" s="247" t="s">
        <v>19</v>
      </c>
      <c r="F156" s="248" t="s">
        <v>2192</v>
      </c>
      <c r="G156" s="246"/>
      <c r="H156" s="249">
        <v>0.29499999999999998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226</v>
      </c>
      <c r="AU156" s="255" t="s">
        <v>81</v>
      </c>
      <c r="AV156" s="14" t="s">
        <v>81</v>
      </c>
      <c r="AW156" s="14" t="s">
        <v>33</v>
      </c>
      <c r="AX156" s="14" t="s">
        <v>72</v>
      </c>
      <c r="AY156" s="255" t="s">
        <v>215</v>
      </c>
    </row>
    <row r="157" s="13" customFormat="1">
      <c r="A157" s="13"/>
      <c r="B157" s="234"/>
      <c r="C157" s="235"/>
      <c r="D157" s="236" t="s">
        <v>226</v>
      </c>
      <c r="E157" s="237" t="s">
        <v>19</v>
      </c>
      <c r="F157" s="238" t="s">
        <v>2193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226</v>
      </c>
      <c r="AU157" s="244" t="s">
        <v>81</v>
      </c>
      <c r="AV157" s="13" t="s">
        <v>79</v>
      </c>
      <c r="AW157" s="13" t="s">
        <v>33</v>
      </c>
      <c r="AX157" s="13" t="s">
        <v>72</v>
      </c>
      <c r="AY157" s="244" t="s">
        <v>215</v>
      </c>
    </row>
    <row r="158" s="14" customFormat="1">
      <c r="A158" s="14"/>
      <c r="B158" s="245"/>
      <c r="C158" s="246"/>
      <c r="D158" s="236" t="s">
        <v>226</v>
      </c>
      <c r="E158" s="247" t="s">
        <v>19</v>
      </c>
      <c r="F158" s="248" t="s">
        <v>2194</v>
      </c>
      <c r="G158" s="246"/>
      <c r="H158" s="249">
        <v>0.35299999999999998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226</v>
      </c>
      <c r="AU158" s="255" t="s">
        <v>81</v>
      </c>
      <c r="AV158" s="14" t="s">
        <v>81</v>
      </c>
      <c r="AW158" s="14" t="s">
        <v>33</v>
      </c>
      <c r="AX158" s="14" t="s">
        <v>72</v>
      </c>
      <c r="AY158" s="255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2195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4" customFormat="1">
      <c r="A160" s="14"/>
      <c r="B160" s="245"/>
      <c r="C160" s="246"/>
      <c r="D160" s="236" t="s">
        <v>226</v>
      </c>
      <c r="E160" s="247" t="s">
        <v>19</v>
      </c>
      <c r="F160" s="248" t="s">
        <v>2196</v>
      </c>
      <c r="G160" s="246"/>
      <c r="H160" s="249">
        <v>0.192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226</v>
      </c>
      <c r="AU160" s="255" t="s">
        <v>81</v>
      </c>
      <c r="AV160" s="14" t="s">
        <v>81</v>
      </c>
      <c r="AW160" s="14" t="s">
        <v>33</v>
      </c>
      <c r="AX160" s="14" t="s">
        <v>72</v>
      </c>
      <c r="AY160" s="255" t="s">
        <v>215</v>
      </c>
    </row>
    <row r="161" s="16" customFormat="1">
      <c r="A161" s="16"/>
      <c r="B161" s="267"/>
      <c r="C161" s="268"/>
      <c r="D161" s="236" t="s">
        <v>226</v>
      </c>
      <c r="E161" s="269" t="s">
        <v>19</v>
      </c>
      <c r="F161" s="270" t="s">
        <v>283</v>
      </c>
      <c r="G161" s="268"/>
      <c r="H161" s="271">
        <v>0.83999999999999986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7" t="s">
        <v>226</v>
      </c>
      <c r="AU161" s="277" t="s">
        <v>81</v>
      </c>
      <c r="AV161" s="16" t="s">
        <v>105</v>
      </c>
      <c r="AW161" s="16" t="s">
        <v>33</v>
      </c>
      <c r="AX161" s="16" t="s">
        <v>72</v>
      </c>
      <c r="AY161" s="277" t="s">
        <v>215</v>
      </c>
    </row>
    <row r="162" s="15" customFormat="1">
      <c r="A162" s="15"/>
      <c r="B162" s="256"/>
      <c r="C162" s="257"/>
      <c r="D162" s="236" t="s">
        <v>226</v>
      </c>
      <c r="E162" s="258" t="s">
        <v>19</v>
      </c>
      <c r="F162" s="259" t="s">
        <v>233</v>
      </c>
      <c r="G162" s="257"/>
      <c r="H162" s="260">
        <v>0.83999999999999986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226</v>
      </c>
      <c r="AU162" s="266" t="s">
        <v>81</v>
      </c>
      <c r="AV162" s="15" t="s">
        <v>223</v>
      </c>
      <c r="AW162" s="15" t="s">
        <v>33</v>
      </c>
      <c r="AX162" s="15" t="s">
        <v>79</v>
      </c>
      <c r="AY162" s="266" t="s">
        <v>215</v>
      </c>
    </row>
    <row r="163" s="2" customFormat="1" ht="44.25" customHeight="1">
      <c r="A163" s="41"/>
      <c r="B163" s="42"/>
      <c r="C163" s="216" t="s">
        <v>292</v>
      </c>
      <c r="D163" s="216" t="s">
        <v>218</v>
      </c>
      <c r="E163" s="217" t="s">
        <v>329</v>
      </c>
      <c r="F163" s="218" t="s">
        <v>330</v>
      </c>
      <c r="G163" s="219" t="s">
        <v>331</v>
      </c>
      <c r="H163" s="220">
        <v>1.3440000000000001</v>
      </c>
      <c r="I163" s="221"/>
      <c r="J163" s="222">
        <f>ROUND(I163*H163,2)</f>
        <v>0</v>
      </c>
      <c r="K163" s="218" t="s">
        <v>222</v>
      </c>
      <c r="L163" s="47"/>
      <c r="M163" s="223" t="s">
        <v>19</v>
      </c>
      <c r="N163" s="224" t="s">
        <v>43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223</v>
      </c>
      <c r="AT163" s="227" t="s">
        <v>218</v>
      </c>
      <c r="AU163" s="227" t="s">
        <v>81</v>
      </c>
      <c r="AY163" s="20" t="s">
        <v>215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223</v>
      </c>
      <c r="BM163" s="227" t="s">
        <v>337</v>
      </c>
    </row>
    <row r="164" s="2" customFormat="1">
      <c r="A164" s="41"/>
      <c r="B164" s="42"/>
      <c r="C164" s="43"/>
      <c r="D164" s="229" t="s">
        <v>224</v>
      </c>
      <c r="E164" s="43"/>
      <c r="F164" s="230" t="s">
        <v>333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224</v>
      </c>
      <c r="AU164" s="20" t="s">
        <v>81</v>
      </c>
    </row>
    <row r="165" s="13" customFormat="1">
      <c r="A165" s="13"/>
      <c r="B165" s="234"/>
      <c r="C165" s="235"/>
      <c r="D165" s="236" t="s">
        <v>226</v>
      </c>
      <c r="E165" s="237" t="s">
        <v>19</v>
      </c>
      <c r="F165" s="238" t="s">
        <v>2189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226</v>
      </c>
      <c r="AU165" s="244" t="s">
        <v>81</v>
      </c>
      <c r="AV165" s="13" t="s">
        <v>79</v>
      </c>
      <c r="AW165" s="13" t="s">
        <v>33</v>
      </c>
      <c r="AX165" s="13" t="s">
        <v>72</v>
      </c>
      <c r="AY165" s="244" t="s">
        <v>215</v>
      </c>
    </row>
    <row r="166" s="13" customFormat="1">
      <c r="A166" s="13"/>
      <c r="B166" s="234"/>
      <c r="C166" s="235"/>
      <c r="D166" s="236" t="s">
        <v>226</v>
      </c>
      <c r="E166" s="237" t="s">
        <v>19</v>
      </c>
      <c r="F166" s="238" t="s">
        <v>2190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226</v>
      </c>
      <c r="AU166" s="244" t="s">
        <v>81</v>
      </c>
      <c r="AV166" s="13" t="s">
        <v>79</v>
      </c>
      <c r="AW166" s="13" t="s">
        <v>33</v>
      </c>
      <c r="AX166" s="13" t="s">
        <v>72</v>
      </c>
      <c r="AY166" s="244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2191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4" customFormat="1">
      <c r="A168" s="14"/>
      <c r="B168" s="245"/>
      <c r="C168" s="246"/>
      <c r="D168" s="236" t="s">
        <v>226</v>
      </c>
      <c r="E168" s="247" t="s">
        <v>19</v>
      </c>
      <c r="F168" s="248" t="s">
        <v>2197</v>
      </c>
      <c r="G168" s="246"/>
      <c r="H168" s="249">
        <v>0.47099999999999997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226</v>
      </c>
      <c r="AU168" s="255" t="s">
        <v>81</v>
      </c>
      <c r="AV168" s="14" t="s">
        <v>81</v>
      </c>
      <c r="AW168" s="14" t="s">
        <v>33</v>
      </c>
      <c r="AX168" s="14" t="s">
        <v>72</v>
      </c>
      <c r="AY168" s="255" t="s">
        <v>215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2193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4" customFormat="1">
      <c r="A170" s="14"/>
      <c r="B170" s="245"/>
      <c r="C170" s="246"/>
      <c r="D170" s="236" t="s">
        <v>226</v>
      </c>
      <c r="E170" s="247" t="s">
        <v>19</v>
      </c>
      <c r="F170" s="248" t="s">
        <v>2198</v>
      </c>
      <c r="G170" s="246"/>
      <c r="H170" s="249">
        <v>0.56499999999999995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226</v>
      </c>
      <c r="AU170" s="255" t="s">
        <v>81</v>
      </c>
      <c r="AV170" s="14" t="s">
        <v>81</v>
      </c>
      <c r="AW170" s="14" t="s">
        <v>33</v>
      </c>
      <c r="AX170" s="14" t="s">
        <v>72</v>
      </c>
      <c r="AY170" s="255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2195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4" customFormat="1">
      <c r="A172" s="14"/>
      <c r="B172" s="245"/>
      <c r="C172" s="246"/>
      <c r="D172" s="236" t="s">
        <v>226</v>
      </c>
      <c r="E172" s="247" t="s">
        <v>19</v>
      </c>
      <c r="F172" s="248" t="s">
        <v>2199</v>
      </c>
      <c r="G172" s="246"/>
      <c r="H172" s="249">
        <v>0.308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226</v>
      </c>
      <c r="AU172" s="255" t="s">
        <v>81</v>
      </c>
      <c r="AV172" s="14" t="s">
        <v>81</v>
      </c>
      <c r="AW172" s="14" t="s">
        <v>33</v>
      </c>
      <c r="AX172" s="14" t="s">
        <v>72</v>
      </c>
      <c r="AY172" s="255" t="s">
        <v>215</v>
      </c>
    </row>
    <row r="173" s="16" customFormat="1">
      <c r="A173" s="16"/>
      <c r="B173" s="267"/>
      <c r="C173" s="268"/>
      <c r="D173" s="236" t="s">
        <v>226</v>
      </c>
      <c r="E173" s="269" t="s">
        <v>19</v>
      </c>
      <c r="F173" s="270" t="s">
        <v>283</v>
      </c>
      <c r="G173" s="268"/>
      <c r="H173" s="271">
        <v>1.3440000000000001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226</v>
      </c>
      <c r="AU173" s="277" t="s">
        <v>81</v>
      </c>
      <c r="AV173" s="16" t="s">
        <v>105</v>
      </c>
      <c r="AW173" s="16" t="s">
        <v>33</v>
      </c>
      <c r="AX173" s="16" t="s">
        <v>72</v>
      </c>
      <c r="AY173" s="277" t="s">
        <v>215</v>
      </c>
    </row>
    <row r="174" s="15" customFormat="1">
      <c r="A174" s="15"/>
      <c r="B174" s="256"/>
      <c r="C174" s="257"/>
      <c r="D174" s="236" t="s">
        <v>226</v>
      </c>
      <c r="E174" s="258" t="s">
        <v>19</v>
      </c>
      <c r="F174" s="259" t="s">
        <v>233</v>
      </c>
      <c r="G174" s="257"/>
      <c r="H174" s="260">
        <v>1.3440000000000001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226</v>
      </c>
      <c r="AU174" s="266" t="s">
        <v>81</v>
      </c>
      <c r="AV174" s="15" t="s">
        <v>223</v>
      </c>
      <c r="AW174" s="15" t="s">
        <v>33</v>
      </c>
      <c r="AX174" s="15" t="s">
        <v>79</v>
      </c>
      <c r="AY174" s="266" t="s">
        <v>215</v>
      </c>
    </row>
    <row r="175" s="2" customFormat="1" ht="44.25" customHeight="1">
      <c r="A175" s="41"/>
      <c r="B175" s="42"/>
      <c r="C175" s="216" t="s">
        <v>298</v>
      </c>
      <c r="D175" s="216" t="s">
        <v>218</v>
      </c>
      <c r="E175" s="217" t="s">
        <v>2200</v>
      </c>
      <c r="F175" s="218" t="s">
        <v>2201</v>
      </c>
      <c r="G175" s="219" t="s">
        <v>278</v>
      </c>
      <c r="H175" s="220">
        <v>2.8929999999999998</v>
      </c>
      <c r="I175" s="221"/>
      <c r="J175" s="222">
        <f>ROUND(I175*H175,2)</f>
        <v>0</v>
      </c>
      <c r="K175" s="218" t="s">
        <v>222</v>
      </c>
      <c r="L175" s="47"/>
      <c r="M175" s="223" t="s">
        <v>19</v>
      </c>
      <c r="N175" s="224" t="s">
        <v>43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223</v>
      </c>
      <c r="AT175" s="227" t="s">
        <v>218</v>
      </c>
      <c r="AU175" s="227" t="s">
        <v>81</v>
      </c>
      <c r="AY175" s="20" t="s">
        <v>215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223</v>
      </c>
      <c r="BM175" s="227" t="s">
        <v>306</v>
      </c>
    </row>
    <row r="176" s="2" customFormat="1">
      <c r="A176" s="41"/>
      <c r="B176" s="42"/>
      <c r="C176" s="43"/>
      <c r="D176" s="229" t="s">
        <v>224</v>
      </c>
      <c r="E176" s="43"/>
      <c r="F176" s="230" t="s">
        <v>2202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224</v>
      </c>
      <c r="AU176" s="20" t="s">
        <v>81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2182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2183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4" customFormat="1">
      <c r="A179" s="14"/>
      <c r="B179" s="245"/>
      <c r="C179" s="246"/>
      <c r="D179" s="236" t="s">
        <v>226</v>
      </c>
      <c r="E179" s="247" t="s">
        <v>19</v>
      </c>
      <c r="F179" s="248" t="s">
        <v>2184</v>
      </c>
      <c r="G179" s="246"/>
      <c r="H179" s="249">
        <v>1.5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226</v>
      </c>
      <c r="AU179" s="255" t="s">
        <v>81</v>
      </c>
      <c r="AV179" s="14" t="s">
        <v>81</v>
      </c>
      <c r="AW179" s="14" t="s">
        <v>33</v>
      </c>
      <c r="AX179" s="14" t="s">
        <v>72</v>
      </c>
      <c r="AY179" s="255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2182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3" customFormat="1">
      <c r="A181" s="13"/>
      <c r="B181" s="234"/>
      <c r="C181" s="235"/>
      <c r="D181" s="236" t="s">
        <v>226</v>
      </c>
      <c r="E181" s="237" t="s">
        <v>19</v>
      </c>
      <c r="F181" s="238" t="s">
        <v>2185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226</v>
      </c>
      <c r="AU181" s="244" t="s">
        <v>81</v>
      </c>
      <c r="AV181" s="13" t="s">
        <v>79</v>
      </c>
      <c r="AW181" s="13" t="s">
        <v>33</v>
      </c>
      <c r="AX181" s="13" t="s">
        <v>72</v>
      </c>
      <c r="AY181" s="244" t="s">
        <v>215</v>
      </c>
    </row>
    <row r="182" s="14" customFormat="1">
      <c r="A182" s="14"/>
      <c r="B182" s="245"/>
      <c r="C182" s="246"/>
      <c r="D182" s="236" t="s">
        <v>226</v>
      </c>
      <c r="E182" s="247" t="s">
        <v>19</v>
      </c>
      <c r="F182" s="248" t="s">
        <v>2186</v>
      </c>
      <c r="G182" s="246"/>
      <c r="H182" s="249">
        <v>1.5129999999999999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226</v>
      </c>
      <c r="AU182" s="255" t="s">
        <v>81</v>
      </c>
      <c r="AV182" s="14" t="s">
        <v>81</v>
      </c>
      <c r="AW182" s="14" t="s">
        <v>33</v>
      </c>
      <c r="AX182" s="14" t="s">
        <v>72</v>
      </c>
      <c r="AY182" s="255" t="s">
        <v>215</v>
      </c>
    </row>
    <row r="183" s="13" customFormat="1">
      <c r="A183" s="13"/>
      <c r="B183" s="234"/>
      <c r="C183" s="235"/>
      <c r="D183" s="236" t="s">
        <v>226</v>
      </c>
      <c r="E183" s="237" t="s">
        <v>19</v>
      </c>
      <c r="F183" s="238" t="s">
        <v>2182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226</v>
      </c>
      <c r="AU183" s="244" t="s">
        <v>81</v>
      </c>
      <c r="AV183" s="13" t="s">
        <v>79</v>
      </c>
      <c r="AW183" s="13" t="s">
        <v>33</v>
      </c>
      <c r="AX183" s="13" t="s">
        <v>72</v>
      </c>
      <c r="AY183" s="244" t="s">
        <v>215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2187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4" customFormat="1">
      <c r="A185" s="14"/>
      <c r="B185" s="245"/>
      <c r="C185" s="246"/>
      <c r="D185" s="236" t="s">
        <v>226</v>
      </c>
      <c r="E185" s="247" t="s">
        <v>19</v>
      </c>
      <c r="F185" s="248" t="s">
        <v>2188</v>
      </c>
      <c r="G185" s="246"/>
      <c r="H185" s="249">
        <v>0.71999999999999997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226</v>
      </c>
      <c r="AU185" s="255" t="s">
        <v>81</v>
      </c>
      <c r="AV185" s="14" t="s">
        <v>81</v>
      </c>
      <c r="AW185" s="14" t="s">
        <v>33</v>
      </c>
      <c r="AX185" s="14" t="s">
        <v>72</v>
      </c>
      <c r="AY185" s="255" t="s">
        <v>215</v>
      </c>
    </row>
    <row r="186" s="16" customFormat="1">
      <c r="A186" s="16"/>
      <c r="B186" s="267"/>
      <c r="C186" s="268"/>
      <c r="D186" s="236" t="s">
        <v>226</v>
      </c>
      <c r="E186" s="269" t="s">
        <v>19</v>
      </c>
      <c r="F186" s="270" t="s">
        <v>283</v>
      </c>
      <c r="G186" s="268"/>
      <c r="H186" s="271">
        <v>3.7329999999999997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277" t="s">
        <v>226</v>
      </c>
      <c r="AU186" s="277" t="s">
        <v>81</v>
      </c>
      <c r="AV186" s="16" t="s">
        <v>105</v>
      </c>
      <c r="AW186" s="16" t="s">
        <v>33</v>
      </c>
      <c r="AX186" s="16" t="s">
        <v>72</v>
      </c>
      <c r="AY186" s="277" t="s">
        <v>215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2190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2191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4" customFormat="1">
      <c r="A189" s="14"/>
      <c r="B189" s="245"/>
      <c r="C189" s="246"/>
      <c r="D189" s="236" t="s">
        <v>226</v>
      </c>
      <c r="E189" s="247" t="s">
        <v>19</v>
      </c>
      <c r="F189" s="248" t="s">
        <v>2203</v>
      </c>
      <c r="G189" s="246"/>
      <c r="H189" s="249">
        <v>-0.29499999999999998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226</v>
      </c>
      <c r="AU189" s="255" t="s">
        <v>81</v>
      </c>
      <c r="AV189" s="14" t="s">
        <v>81</v>
      </c>
      <c r="AW189" s="14" t="s">
        <v>33</v>
      </c>
      <c r="AX189" s="14" t="s">
        <v>72</v>
      </c>
      <c r="AY189" s="255" t="s">
        <v>215</v>
      </c>
    </row>
    <row r="190" s="13" customFormat="1">
      <c r="A190" s="13"/>
      <c r="B190" s="234"/>
      <c r="C190" s="235"/>
      <c r="D190" s="236" t="s">
        <v>226</v>
      </c>
      <c r="E190" s="237" t="s">
        <v>19</v>
      </c>
      <c r="F190" s="238" t="s">
        <v>2193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226</v>
      </c>
      <c r="AU190" s="244" t="s">
        <v>81</v>
      </c>
      <c r="AV190" s="13" t="s">
        <v>79</v>
      </c>
      <c r="AW190" s="13" t="s">
        <v>33</v>
      </c>
      <c r="AX190" s="13" t="s">
        <v>72</v>
      </c>
      <c r="AY190" s="244" t="s">
        <v>215</v>
      </c>
    </row>
    <row r="191" s="14" customFormat="1">
      <c r="A191" s="14"/>
      <c r="B191" s="245"/>
      <c r="C191" s="246"/>
      <c r="D191" s="236" t="s">
        <v>226</v>
      </c>
      <c r="E191" s="247" t="s">
        <v>19</v>
      </c>
      <c r="F191" s="248" t="s">
        <v>2204</v>
      </c>
      <c r="G191" s="246"/>
      <c r="H191" s="249">
        <v>-0.35299999999999998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226</v>
      </c>
      <c r="AU191" s="255" t="s">
        <v>81</v>
      </c>
      <c r="AV191" s="14" t="s">
        <v>81</v>
      </c>
      <c r="AW191" s="14" t="s">
        <v>33</v>
      </c>
      <c r="AX191" s="14" t="s">
        <v>72</v>
      </c>
      <c r="AY191" s="255" t="s">
        <v>215</v>
      </c>
    </row>
    <row r="192" s="13" customFormat="1">
      <c r="A192" s="13"/>
      <c r="B192" s="234"/>
      <c r="C192" s="235"/>
      <c r="D192" s="236" t="s">
        <v>226</v>
      </c>
      <c r="E192" s="237" t="s">
        <v>19</v>
      </c>
      <c r="F192" s="238" t="s">
        <v>2195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226</v>
      </c>
      <c r="AU192" s="244" t="s">
        <v>81</v>
      </c>
      <c r="AV192" s="13" t="s">
        <v>79</v>
      </c>
      <c r="AW192" s="13" t="s">
        <v>33</v>
      </c>
      <c r="AX192" s="13" t="s">
        <v>72</v>
      </c>
      <c r="AY192" s="244" t="s">
        <v>215</v>
      </c>
    </row>
    <row r="193" s="14" customFormat="1">
      <c r="A193" s="14"/>
      <c r="B193" s="245"/>
      <c r="C193" s="246"/>
      <c r="D193" s="236" t="s">
        <v>226</v>
      </c>
      <c r="E193" s="247" t="s">
        <v>19</v>
      </c>
      <c r="F193" s="248" t="s">
        <v>2205</v>
      </c>
      <c r="G193" s="246"/>
      <c r="H193" s="249">
        <v>-0.192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226</v>
      </c>
      <c r="AU193" s="255" t="s">
        <v>81</v>
      </c>
      <c r="AV193" s="14" t="s">
        <v>81</v>
      </c>
      <c r="AW193" s="14" t="s">
        <v>33</v>
      </c>
      <c r="AX193" s="14" t="s">
        <v>72</v>
      </c>
      <c r="AY193" s="255" t="s">
        <v>215</v>
      </c>
    </row>
    <row r="194" s="16" customFormat="1">
      <c r="A194" s="16"/>
      <c r="B194" s="267"/>
      <c r="C194" s="268"/>
      <c r="D194" s="236" t="s">
        <v>226</v>
      </c>
      <c r="E194" s="269" t="s">
        <v>19</v>
      </c>
      <c r="F194" s="270" t="s">
        <v>283</v>
      </c>
      <c r="G194" s="268"/>
      <c r="H194" s="271">
        <v>-0.83999999999999986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77" t="s">
        <v>226</v>
      </c>
      <c r="AU194" s="277" t="s">
        <v>81</v>
      </c>
      <c r="AV194" s="16" t="s">
        <v>105</v>
      </c>
      <c r="AW194" s="16" t="s">
        <v>33</v>
      </c>
      <c r="AX194" s="16" t="s">
        <v>72</v>
      </c>
      <c r="AY194" s="277" t="s">
        <v>215</v>
      </c>
    </row>
    <row r="195" s="15" customFormat="1">
      <c r="A195" s="15"/>
      <c r="B195" s="256"/>
      <c r="C195" s="257"/>
      <c r="D195" s="236" t="s">
        <v>226</v>
      </c>
      <c r="E195" s="258" t="s">
        <v>19</v>
      </c>
      <c r="F195" s="259" t="s">
        <v>233</v>
      </c>
      <c r="G195" s="257"/>
      <c r="H195" s="260">
        <v>2.8929999999999998</v>
      </c>
      <c r="I195" s="261"/>
      <c r="J195" s="257"/>
      <c r="K195" s="257"/>
      <c r="L195" s="262"/>
      <c r="M195" s="263"/>
      <c r="N195" s="264"/>
      <c r="O195" s="264"/>
      <c r="P195" s="264"/>
      <c r="Q195" s="264"/>
      <c r="R195" s="264"/>
      <c r="S195" s="264"/>
      <c r="T195" s="26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6" t="s">
        <v>226</v>
      </c>
      <c r="AU195" s="266" t="s">
        <v>81</v>
      </c>
      <c r="AV195" s="15" t="s">
        <v>223</v>
      </c>
      <c r="AW195" s="15" t="s">
        <v>33</v>
      </c>
      <c r="AX195" s="15" t="s">
        <v>79</v>
      </c>
      <c r="AY195" s="266" t="s">
        <v>215</v>
      </c>
    </row>
    <row r="196" s="12" customFormat="1" ht="22.8" customHeight="1">
      <c r="A196" s="12"/>
      <c r="B196" s="200"/>
      <c r="C196" s="201"/>
      <c r="D196" s="202" t="s">
        <v>71</v>
      </c>
      <c r="E196" s="214" t="s">
        <v>603</v>
      </c>
      <c r="F196" s="214" t="s">
        <v>604</v>
      </c>
      <c r="G196" s="201"/>
      <c r="H196" s="201"/>
      <c r="I196" s="204"/>
      <c r="J196" s="215">
        <f>BK196</f>
        <v>0</v>
      </c>
      <c r="K196" s="201"/>
      <c r="L196" s="206"/>
      <c r="M196" s="207"/>
      <c r="N196" s="208"/>
      <c r="O196" s="208"/>
      <c r="P196" s="209">
        <f>SUM(P197:P248)</f>
        <v>0</v>
      </c>
      <c r="Q196" s="208"/>
      <c r="R196" s="209">
        <f>SUM(R197:R248)</f>
        <v>0</v>
      </c>
      <c r="S196" s="208"/>
      <c r="T196" s="210">
        <f>SUM(T197:T248)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1" t="s">
        <v>79</v>
      </c>
      <c r="AT196" s="212" t="s">
        <v>71</v>
      </c>
      <c r="AU196" s="212" t="s">
        <v>79</v>
      </c>
      <c r="AY196" s="211" t="s">
        <v>215</v>
      </c>
      <c r="BK196" s="213">
        <f>SUM(BK197:BK248)</f>
        <v>0</v>
      </c>
    </row>
    <row r="197" s="2" customFormat="1" ht="24.15" customHeight="1">
      <c r="A197" s="41"/>
      <c r="B197" s="42"/>
      <c r="C197" s="216" t="s">
        <v>308</v>
      </c>
      <c r="D197" s="216" t="s">
        <v>218</v>
      </c>
      <c r="E197" s="217" t="s">
        <v>2206</v>
      </c>
      <c r="F197" s="218" t="s">
        <v>2207</v>
      </c>
      <c r="G197" s="219" t="s">
        <v>692</v>
      </c>
      <c r="H197" s="220">
        <v>25</v>
      </c>
      <c r="I197" s="221"/>
      <c r="J197" s="222">
        <f>ROUND(I197*H197,2)</f>
        <v>0</v>
      </c>
      <c r="K197" s="218" t="s">
        <v>222</v>
      </c>
      <c r="L197" s="47"/>
      <c r="M197" s="223" t="s">
        <v>19</v>
      </c>
      <c r="N197" s="224" t="s">
        <v>43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223</v>
      </c>
      <c r="AT197" s="227" t="s">
        <v>218</v>
      </c>
      <c r="AU197" s="227" t="s">
        <v>81</v>
      </c>
      <c r="AY197" s="20" t="s">
        <v>215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223</v>
      </c>
      <c r="BM197" s="227" t="s">
        <v>360</v>
      </c>
    </row>
    <row r="198" s="2" customFormat="1">
      <c r="A198" s="41"/>
      <c r="B198" s="42"/>
      <c r="C198" s="43"/>
      <c r="D198" s="229" t="s">
        <v>224</v>
      </c>
      <c r="E198" s="43"/>
      <c r="F198" s="230" t="s">
        <v>2208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224</v>
      </c>
      <c r="AU198" s="20" t="s">
        <v>81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2182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3" customFormat="1">
      <c r="A200" s="13"/>
      <c r="B200" s="234"/>
      <c r="C200" s="235"/>
      <c r="D200" s="236" t="s">
        <v>226</v>
      </c>
      <c r="E200" s="237" t="s">
        <v>19</v>
      </c>
      <c r="F200" s="238" t="s">
        <v>2209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226</v>
      </c>
      <c r="AU200" s="244" t="s">
        <v>81</v>
      </c>
      <c r="AV200" s="13" t="s">
        <v>79</v>
      </c>
      <c r="AW200" s="13" t="s">
        <v>33</v>
      </c>
      <c r="AX200" s="13" t="s">
        <v>72</v>
      </c>
      <c r="AY200" s="244" t="s">
        <v>215</v>
      </c>
    </row>
    <row r="201" s="14" customFormat="1">
      <c r="A201" s="14"/>
      <c r="B201" s="245"/>
      <c r="C201" s="246"/>
      <c r="D201" s="236" t="s">
        <v>226</v>
      </c>
      <c r="E201" s="247" t="s">
        <v>19</v>
      </c>
      <c r="F201" s="248" t="s">
        <v>454</v>
      </c>
      <c r="G201" s="246"/>
      <c r="H201" s="249">
        <v>25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226</v>
      </c>
      <c r="AU201" s="255" t="s">
        <v>81</v>
      </c>
      <c r="AV201" s="14" t="s">
        <v>81</v>
      </c>
      <c r="AW201" s="14" t="s">
        <v>33</v>
      </c>
      <c r="AX201" s="14" t="s">
        <v>72</v>
      </c>
      <c r="AY201" s="255" t="s">
        <v>215</v>
      </c>
    </row>
    <row r="202" s="13" customFormat="1">
      <c r="A202" s="13"/>
      <c r="B202" s="234"/>
      <c r="C202" s="235"/>
      <c r="D202" s="236" t="s">
        <v>226</v>
      </c>
      <c r="E202" s="237" t="s">
        <v>19</v>
      </c>
      <c r="F202" s="238" t="s">
        <v>635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226</v>
      </c>
      <c r="AU202" s="244" t="s">
        <v>81</v>
      </c>
      <c r="AV202" s="13" t="s">
        <v>79</v>
      </c>
      <c r="AW202" s="13" t="s">
        <v>33</v>
      </c>
      <c r="AX202" s="13" t="s">
        <v>72</v>
      </c>
      <c r="AY202" s="244" t="s">
        <v>215</v>
      </c>
    </row>
    <row r="203" s="15" customFormat="1">
      <c r="A203" s="15"/>
      <c r="B203" s="256"/>
      <c r="C203" s="257"/>
      <c r="D203" s="236" t="s">
        <v>226</v>
      </c>
      <c r="E203" s="258" t="s">
        <v>19</v>
      </c>
      <c r="F203" s="259" t="s">
        <v>233</v>
      </c>
      <c r="G203" s="257"/>
      <c r="H203" s="260">
        <v>25</v>
      </c>
      <c r="I203" s="261"/>
      <c r="J203" s="257"/>
      <c r="K203" s="257"/>
      <c r="L203" s="262"/>
      <c r="M203" s="263"/>
      <c r="N203" s="264"/>
      <c r="O203" s="264"/>
      <c r="P203" s="264"/>
      <c r="Q203" s="264"/>
      <c r="R203" s="264"/>
      <c r="S203" s="264"/>
      <c r="T203" s="26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6" t="s">
        <v>226</v>
      </c>
      <c r="AU203" s="266" t="s">
        <v>81</v>
      </c>
      <c r="AV203" s="15" t="s">
        <v>223</v>
      </c>
      <c r="AW203" s="15" t="s">
        <v>33</v>
      </c>
      <c r="AX203" s="15" t="s">
        <v>79</v>
      </c>
      <c r="AY203" s="266" t="s">
        <v>215</v>
      </c>
    </row>
    <row r="204" s="2" customFormat="1" ht="24.15" customHeight="1">
      <c r="A204" s="41"/>
      <c r="B204" s="42"/>
      <c r="C204" s="281" t="s">
        <v>313</v>
      </c>
      <c r="D204" s="281" t="s">
        <v>412</v>
      </c>
      <c r="E204" s="282" t="s">
        <v>2210</v>
      </c>
      <c r="F204" s="283" t="s">
        <v>2211</v>
      </c>
      <c r="G204" s="284" t="s">
        <v>635</v>
      </c>
      <c r="H204" s="285">
        <v>12</v>
      </c>
      <c r="I204" s="286"/>
      <c r="J204" s="287">
        <f>ROUND(I204*H204,2)</f>
        <v>0</v>
      </c>
      <c r="K204" s="283" t="s">
        <v>19</v>
      </c>
      <c r="L204" s="288"/>
      <c r="M204" s="289" t="s">
        <v>19</v>
      </c>
      <c r="N204" s="290" t="s">
        <v>43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298</v>
      </c>
      <c r="AT204" s="227" t="s">
        <v>412</v>
      </c>
      <c r="AU204" s="227" t="s">
        <v>81</v>
      </c>
      <c r="AY204" s="20" t="s">
        <v>215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223</v>
      </c>
      <c r="BM204" s="227" t="s">
        <v>376</v>
      </c>
    </row>
    <row r="205" s="13" customFormat="1">
      <c r="A205" s="13"/>
      <c r="B205" s="234"/>
      <c r="C205" s="235"/>
      <c r="D205" s="236" t="s">
        <v>226</v>
      </c>
      <c r="E205" s="237" t="s">
        <v>19</v>
      </c>
      <c r="F205" s="238" t="s">
        <v>2182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226</v>
      </c>
      <c r="AU205" s="244" t="s">
        <v>81</v>
      </c>
      <c r="AV205" s="13" t="s">
        <v>79</v>
      </c>
      <c r="AW205" s="13" t="s">
        <v>33</v>
      </c>
      <c r="AX205" s="13" t="s">
        <v>72</v>
      </c>
      <c r="AY205" s="244" t="s">
        <v>215</v>
      </c>
    </row>
    <row r="206" s="13" customFormat="1">
      <c r="A206" s="13"/>
      <c r="B206" s="234"/>
      <c r="C206" s="235"/>
      <c r="D206" s="236" t="s">
        <v>226</v>
      </c>
      <c r="E206" s="237" t="s">
        <v>19</v>
      </c>
      <c r="F206" s="238" t="s">
        <v>2212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226</v>
      </c>
      <c r="AU206" s="244" t="s">
        <v>81</v>
      </c>
      <c r="AV206" s="13" t="s">
        <v>79</v>
      </c>
      <c r="AW206" s="13" t="s">
        <v>33</v>
      </c>
      <c r="AX206" s="13" t="s">
        <v>72</v>
      </c>
      <c r="AY206" s="244" t="s">
        <v>215</v>
      </c>
    </row>
    <row r="207" s="14" customFormat="1">
      <c r="A207" s="14"/>
      <c r="B207" s="245"/>
      <c r="C207" s="246"/>
      <c r="D207" s="236" t="s">
        <v>226</v>
      </c>
      <c r="E207" s="247" t="s">
        <v>19</v>
      </c>
      <c r="F207" s="248" t="s">
        <v>8</v>
      </c>
      <c r="G207" s="246"/>
      <c r="H207" s="249">
        <v>12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226</v>
      </c>
      <c r="AU207" s="255" t="s">
        <v>81</v>
      </c>
      <c r="AV207" s="14" t="s">
        <v>81</v>
      </c>
      <c r="AW207" s="14" t="s">
        <v>33</v>
      </c>
      <c r="AX207" s="14" t="s">
        <v>72</v>
      </c>
      <c r="AY207" s="255" t="s">
        <v>215</v>
      </c>
    </row>
    <row r="208" s="13" customFormat="1">
      <c r="A208" s="13"/>
      <c r="B208" s="234"/>
      <c r="C208" s="235"/>
      <c r="D208" s="236" t="s">
        <v>226</v>
      </c>
      <c r="E208" s="237" t="s">
        <v>19</v>
      </c>
      <c r="F208" s="238" t="s">
        <v>635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226</v>
      </c>
      <c r="AU208" s="244" t="s">
        <v>81</v>
      </c>
      <c r="AV208" s="13" t="s">
        <v>79</v>
      </c>
      <c r="AW208" s="13" t="s">
        <v>33</v>
      </c>
      <c r="AX208" s="13" t="s">
        <v>72</v>
      </c>
      <c r="AY208" s="244" t="s">
        <v>215</v>
      </c>
    </row>
    <row r="209" s="15" customFormat="1">
      <c r="A209" s="15"/>
      <c r="B209" s="256"/>
      <c r="C209" s="257"/>
      <c r="D209" s="236" t="s">
        <v>226</v>
      </c>
      <c r="E209" s="258" t="s">
        <v>19</v>
      </c>
      <c r="F209" s="259" t="s">
        <v>233</v>
      </c>
      <c r="G209" s="257"/>
      <c r="H209" s="260">
        <v>12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226</v>
      </c>
      <c r="AU209" s="266" t="s">
        <v>81</v>
      </c>
      <c r="AV209" s="15" t="s">
        <v>223</v>
      </c>
      <c r="AW209" s="15" t="s">
        <v>33</v>
      </c>
      <c r="AX209" s="15" t="s">
        <v>79</v>
      </c>
      <c r="AY209" s="266" t="s">
        <v>215</v>
      </c>
    </row>
    <row r="210" s="2" customFormat="1" ht="24.15" customHeight="1">
      <c r="A210" s="41"/>
      <c r="B210" s="42"/>
      <c r="C210" s="281" t="s">
        <v>216</v>
      </c>
      <c r="D210" s="281" t="s">
        <v>412</v>
      </c>
      <c r="E210" s="282" t="s">
        <v>2213</v>
      </c>
      <c r="F210" s="283" t="s">
        <v>2214</v>
      </c>
      <c r="G210" s="284" t="s">
        <v>635</v>
      </c>
      <c r="H210" s="285">
        <v>10</v>
      </c>
      <c r="I210" s="286"/>
      <c r="J210" s="287">
        <f>ROUND(I210*H210,2)</f>
        <v>0</v>
      </c>
      <c r="K210" s="283" t="s">
        <v>19</v>
      </c>
      <c r="L210" s="288"/>
      <c r="M210" s="289" t="s">
        <v>19</v>
      </c>
      <c r="N210" s="290" t="s">
        <v>43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298</v>
      </c>
      <c r="AT210" s="227" t="s">
        <v>412</v>
      </c>
      <c r="AU210" s="227" t="s">
        <v>81</v>
      </c>
      <c r="AY210" s="20" t="s">
        <v>215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223</v>
      </c>
      <c r="BM210" s="227" t="s">
        <v>596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2182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3" customFormat="1">
      <c r="A212" s="13"/>
      <c r="B212" s="234"/>
      <c r="C212" s="235"/>
      <c r="D212" s="236" t="s">
        <v>226</v>
      </c>
      <c r="E212" s="237" t="s">
        <v>19</v>
      </c>
      <c r="F212" s="238" t="s">
        <v>2214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226</v>
      </c>
      <c r="AU212" s="244" t="s">
        <v>81</v>
      </c>
      <c r="AV212" s="13" t="s">
        <v>79</v>
      </c>
      <c r="AW212" s="13" t="s">
        <v>33</v>
      </c>
      <c r="AX212" s="13" t="s">
        <v>72</v>
      </c>
      <c r="AY212" s="244" t="s">
        <v>215</v>
      </c>
    </row>
    <row r="213" s="14" customFormat="1">
      <c r="A213" s="14"/>
      <c r="B213" s="245"/>
      <c r="C213" s="246"/>
      <c r="D213" s="236" t="s">
        <v>226</v>
      </c>
      <c r="E213" s="247" t="s">
        <v>19</v>
      </c>
      <c r="F213" s="248" t="s">
        <v>313</v>
      </c>
      <c r="G213" s="246"/>
      <c r="H213" s="249">
        <v>10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226</v>
      </c>
      <c r="AU213" s="255" t="s">
        <v>81</v>
      </c>
      <c r="AV213" s="14" t="s">
        <v>81</v>
      </c>
      <c r="AW213" s="14" t="s">
        <v>33</v>
      </c>
      <c r="AX213" s="14" t="s">
        <v>72</v>
      </c>
      <c r="AY213" s="255" t="s">
        <v>215</v>
      </c>
    </row>
    <row r="214" s="13" customFormat="1">
      <c r="A214" s="13"/>
      <c r="B214" s="234"/>
      <c r="C214" s="235"/>
      <c r="D214" s="236" t="s">
        <v>226</v>
      </c>
      <c r="E214" s="237" t="s">
        <v>19</v>
      </c>
      <c r="F214" s="238" t="s">
        <v>635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226</v>
      </c>
      <c r="AU214" s="244" t="s">
        <v>81</v>
      </c>
      <c r="AV214" s="13" t="s">
        <v>79</v>
      </c>
      <c r="AW214" s="13" t="s">
        <v>33</v>
      </c>
      <c r="AX214" s="13" t="s">
        <v>72</v>
      </c>
      <c r="AY214" s="244" t="s">
        <v>215</v>
      </c>
    </row>
    <row r="215" s="15" customFormat="1">
      <c r="A215" s="15"/>
      <c r="B215" s="256"/>
      <c r="C215" s="257"/>
      <c r="D215" s="236" t="s">
        <v>226</v>
      </c>
      <c r="E215" s="258" t="s">
        <v>19</v>
      </c>
      <c r="F215" s="259" t="s">
        <v>233</v>
      </c>
      <c r="G215" s="257"/>
      <c r="H215" s="260">
        <v>10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226</v>
      </c>
      <c r="AU215" s="266" t="s">
        <v>81</v>
      </c>
      <c r="AV215" s="15" t="s">
        <v>223</v>
      </c>
      <c r="AW215" s="15" t="s">
        <v>33</v>
      </c>
      <c r="AX215" s="15" t="s">
        <v>79</v>
      </c>
      <c r="AY215" s="266" t="s">
        <v>215</v>
      </c>
    </row>
    <row r="216" s="2" customFormat="1" ht="24.15" customHeight="1">
      <c r="A216" s="41"/>
      <c r="B216" s="42"/>
      <c r="C216" s="281" t="s">
        <v>8</v>
      </c>
      <c r="D216" s="281" t="s">
        <v>412</v>
      </c>
      <c r="E216" s="282" t="s">
        <v>2215</v>
      </c>
      <c r="F216" s="283" t="s">
        <v>2216</v>
      </c>
      <c r="G216" s="284" t="s">
        <v>635</v>
      </c>
      <c r="H216" s="285">
        <v>4</v>
      </c>
      <c r="I216" s="286"/>
      <c r="J216" s="287">
        <f>ROUND(I216*H216,2)</f>
        <v>0</v>
      </c>
      <c r="K216" s="283" t="s">
        <v>19</v>
      </c>
      <c r="L216" s="288"/>
      <c r="M216" s="289" t="s">
        <v>19</v>
      </c>
      <c r="N216" s="290" t="s">
        <v>43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298</v>
      </c>
      <c r="AT216" s="227" t="s">
        <v>412</v>
      </c>
      <c r="AU216" s="227" t="s">
        <v>81</v>
      </c>
      <c r="AY216" s="20" t="s">
        <v>215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223</v>
      </c>
      <c r="BM216" s="227" t="s">
        <v>449</v>
      </c>
    </row>
    <row r="217" s="13" customFormat="1">
      <c r="A217" s="13"/>
      <c r="B217" s="234"/>
      <c r="C217" s="235"/>
      <c r="D217" s="236" t="s">
        <v>226</v>
      </c>
      <c r="E217" s="237" t="s">
        <v>19</v>
      </c>
      <c r="F217" s="238" t="s">
        <v>2182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226</v>
      </c>
      <c r="AU217" s="244" t="s">
        <v>81</v>
      </c>
      <c r="AV217" s="13" t="s">
        <v>79</v>
      </c>
      <c r="AW217" s="13" t="s">
        <v>33</v>
      </c>
      <c r="AX217" s="13" t="s">
        <v>72</v>
      </c>
      <c r="AY217" s="244" t="s">
        <v>215</v>
      </c>
    </row>
    <row r="218" s="13" customFormat="1">
      <c r="A218" s="13"/>
      <c r="B218" s="234"/>
      <c r="C218" s="235"/>
      <c r="D218" s="236" t="s">
        <v>226</v>
      </c>
      <c r="E218" s="237" t="s">
        <v>19</v>
      </c>
      <c r="F218" s="238" t="s">
        <v>2216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226</v>
      </c>
      <c r="AU218" s="244" t="s">
        <v>81</v>
      </c>
      <c r="AV218" s="13" t="s">
        <v>79</v>
      </c>
      <c r="AW218" s="13" t="s">
        <v>33</v>
      </c>
      <c r="AX218" s="13" t="s">
        <v>72</v>
      </c>
      <c r="AY218" s="244" t="s">
        <v>215</v>
      </c>
    </row>
    <row r="219" s="14" customFormat="1">
      <c r="A219" s="14"/>
      <c r="B219" s="245"/>
      <c r="C219" s="246"/>
      <c r="D219" s="236" t="s">
        <v>226</v>
      </c>
      <c r="E219" s="247" t="s">
        <v>19</v>
      </c>
      <c r="F219" s="248" t="s">
        <v>223</v>
      </c>
      <c r="G219" s="246"/>
      <c r="H219" s="249">
        <v>4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226</v>
      </c>
      <c r="AU219" s="255" t="s">
        <v>81</v>
      </c>
      <c r="AV219" s="14" t="s">
        <v>81</v>
      </c>
      <c r="AW219" s="14" t="s">
        <v>33</v>
      </c>
      <c r="AX219" s="14" t="s">
        <v>72</v>
      </c>
      <c r="AY219" s="255" t="s">
        <v>215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635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5" customFormat="1">
      <c r="A221" s="15"/>
      <c r="B221" s="256"/>
      <c r="C221" s="257"/>
      <c r="D221" s="236" t="s">
        <v>226</v>
      </c>
      <c r="E221" s="258" t="s">
        <v>19</v>
      </c>
      <c r="F221" s="259" t="s">
        <v>233</v>
      </c>
      <c r="G221" s="257"/>
      <c r="H221" s="260">
        <v>4</v>
      </c>
      <c r="I221" s="261"/>
      <c r="J221" s="257"/>
      <c r="K221" s="257"/>
      <c r="L221" s="262"/>
      <c r="M221" s="263"/>
      <c r="N221" s="264"/>
      <c r="O221" s="264"/>
      <c r="P221" s="264"/>
      <c r="Q221" s="264"/>
      <c r="R221" s="264"/>
      <c r="S221" s="264"/>
      <c r="T221" s="26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6" t="s">
        <v>226</v>
      </c>
      <c r="AU221" s="266" t="s">
        <v>81</v>
      </c>
      <c r="AV221" s="15" t="s">
        <v>223</v>
      </c>
      <c r="AW221" s="15" t="s">
        <v>33</v>
      </c>
      <c r="AX221" s="15" t="s">
        <v>79</v>
      </c>
      <c r="AY221" s="266" t="s">
        <v>215</v>
      </c>
    </row>
    <row r="222" s="2" customFormat="1" ht="24.15" customHeight="1">
      <c r="A222" s="41"/>
      <c r="B222" s="42"/>
      <c r="C222" s="216" t="s">
        <v>328</v>
      </c>
      <c r="D222" s="216" t="s">
        <v>218</v>
      </c>
      <c r="E222" s="217" t="s">
        <v>2206</v>
      </c>
      <c r="F222" s="218" t="s">
        <v>2207</v>
      </c>
      <c r="G222" s="219" t="s">
        <v>692</v>
      </c>
      <c r="H222" s="220">
        <v>4</v>
      </c>
      <c r="I222" s="221"/>
      <c r="J222" s="222">
        <f>ROUND(I222*H222,2)</f>
        <v>0</v>
      </c>
      <c r="K222" s="218" t="s">
        <v>222</v>
      </c>
      <c r="L222" s="47"/>
      <c r="M222" s="223" t="s">
        <v>19</v>
      </c>
      <c r="N222" s="224" t="s">
        <v>43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223</v>
      </c>
      <c r="AT222" s="227" t="s">
        <v>218</v>
      </c>
      <c r="AU222" s="227" t="s">
        <v>81</v>
      </c>
      <c r="AY222" s="20" t="s">
        <v>215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223</v>
      </c>
      <c r="BM222" s="227" t="s">
        <v>459</v>
      </c>
    </row>
    <row r="223" s="2" customFormat="1">
      <c r="A223" s="41"/>
      <c r="B223" s="42"/>
      <c r="C223" s="43"/>
      <c r="D223" s="229" t="s">
        <v>224</v>
      </c>
      <c r="E223" s="43"/>
      <c r="F223" s="230" t="s">
        <v>2208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224</v>
      </c>
      <c r="AU223" s="20" t="s">
        <v>81</v>
      </c>
    </row>
    <row r="224" s="13" customFormat="1">
      <c r="A224" s="13"/>
      <c r="B224" s="234"/>
      <c r="C224" s="235"/>
      <c r="D224" s="236" t="s">
        <v>226</v>
      </c>
      <c r="E224" s="237" t="s">
        <v>19</v>
      </c>
      <c r="F224" s="238" t="s">
        <v>2182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226</v>
      </c>
      <c r="AU224" s="244" t="s">
        <v>81</v>
      </c>
      <c r="AV224" s="13" t="s">
        <v>79</v>
      </c>
      <c r="AW224" s="13" t="s">
        <v>33</v>
      </c>
      <c r="AX224" s="13" t="s">
        <v>72</v>
      </c>
      <c r="AY224" s="244" t="s">
        <v>215</v>
      </c>
    </row>
    <row r="225" s="13" customFormat="1">
      <c r="A225" s="13"/>
      <c r="B225" s="234"/>
      <c r="C225" s="235"/>
      <c r="D225" s="236" t="s">
        <v>226</v>
      </c>
      <c r="E225" s="237" t="s">
        <v>19</v>
      </c>
      <c r="F225" s="238" t="s">
        <v>2217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226</v>
      </c>
      <c r="AU225" s="244" t="s">
        <v>81</v>
      </c>
      <c r="AV225" s="13" t="s">
        <v>79</v>
      </c>
      <c r="AW225" s="13" t="s">
        <v>33</v>
      </c>
      <c r="AX225" s="13" t="s">
        <v>72</v>
      </c>
      <c r="AY225" s="244" t="s">
        <v>215</v>
      </c>
    </row>
    <row r="226" s="14" customFormat="1">
      <c r="A226" s="14"/>
      <c r="B226" s="245"/>
      <c r="C226" s="246"/>
      <c r="D226" s="236" t="s">
        <v>226</v>
      </c>
      <c r="E226" s="247" t="s">
        <v>19</v>
      </c>
      <c r="F226" s="248" t="s">
        <v>105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226</v>
      </c>
      <c r="AU226" s="255" t="s">
        <v>81</v>
      </c>
      <c r="AV226" s="14" t="s">
        <v>81</v>
      </c>
      <c r="AW226" s="14" t="s">
        <v>33</v>
      </c>
      <c r="AX226" s="14" t="s">
        <v>72</v>
      </c>
      <c r="AY226" s="255" t="s">
        <v>215</v>
      </c>
    </row>
    <row r="227" s="13" customFormat="1">
      <c r="A227" s="13"/>
      <c r="B227" s="234"/>
      <c r="C227" s="235"/>
      <c r="D227" s="236" t="s">
        <v>226</v>
      </c>
      <c r="E227" s="237" t="s">
        <v>19</v>
      </c>
      <c r="F227" s="238" t="s">
        <v>635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226</v>
      </c>
      <c r="AU227" s="244" t="s">
        <v>81</v>
      </c>
      <c r="AV227" s="13" t="s">
        <v>79</v>
      </c>
      <c r="AW227" s="13" t="s">
        <v>33</v>
      </c>
      <c r="AX227" s="13" t="s">
        <v>72</v>
      </c>
      <c r="AY227" s="244" t="s">
        <v>215</v>
      </c>
    </row>
    <row r="228" s="13" customFormat="1">
      <c r="A228" s="13"/>
      <c r="B228" s="234"/>
      <c r="C228" s="235"/>
      <c r="D228" s="236" t="s">
        <v>226</v>
      </c>
      <c r="E228" s="237" t="s">
        <v>19</v>
      </c>
      <c r="F228" s="238" t="s">
        <v>2182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226</v>
      </c>
      <c r="AU228" s="244" t="s">
        <v>81</v>
      </c>
      <c r="AV228" s="13" t="s">
        <v>79</v>
      </c>
      <c r="AW228" s="13" t="s">
        <v>33</v>
      </c>
      <c r="AX228" s="13" t="s">
        <v>72</v>
      </c>
      <c r="AY228" s="244" t="s">
        <v>215</v>
      </c>
    </row>
    <row r="229" s="13" customFormat="1">
      <c r="A229" s="13"/>
      <c r="B229" s="234"/>
      <c r="C229" s="235"/>
      <c r="D229" s="236" t="s">
        <v>226</v>
      </c>
      <c r="E229" s="237" t="s">
        <v>19</v>
      </c>
      <c r="F229" s="238" t="s">
        <v>2218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226</v>
      </c>
      <c r="AU229" s="244" t="s">
        <v>81</v>
      </c>
      <c r="AV229" s="13" t="s">
        <v>79</v>
      </c>
      <c r="AW229" s="13" t="s">
        <v>33</v>
      </c>
      <c r="AX229" s="13" t="s">
        <v>72</v>
      </c>
      <c r="AY229" s="244" t="s">
        <v>215</v>
      </c>
    </row>
    <row r="230" s="14" customFormat="1">
      <c r="A230" s="14"/>
      <c r="B230" s="245"/>
      <c r="C230" s="246"/>
      <c r="D230" s="236" t="s">
        <v>226</v>
      </c>
      <c r="E230" s="247" t="s">
        <v>19</v>
      </c>
      <c r="F230" s="248" t="s">
        <v>79</v>
      </c>
      <c r="G230" s="246"/>
      <c r="H230" s="249">
        <v>1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226</v>
      </c>
      <c r="AU230" s="255" t="s">
        <v>81</v>
      </c>
      <c r="AV230" s="14" t="s">
        <v>81</v>
      </c>
      <c r="AW230" s="14" t="s">
        <v>33</v>
      </c>
      <c r="AX230" s="14" t="s">
        <v>72</v>
      </c>
      <c r="AY230" s="255" t="s">
        <v>215</v>
      </c>
    </row>
    <row r="231" s="13" customFormat="1">
      <c r="A231" s="13"/>
      <c r="B231" s="234"/>
      <c r="C231" s="235"/>
      <c r="D231" s="236" t="s">
        <v>226</v>
      </c>
      <c r="E231" s="237" t="s">
        <v>19</v>
      </c>
      <c r="F231" s="238" t="s">
        <v>635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226</v>
      </c>
      <c r="AU231" s="244" t="s">
        <v>81</v>
      </c>
      <c r="AV231" s="13" t="s">
        <v>79</v>
      </c>
      <c r="AW231" s="13" t="s">
        <v>33</v>
      </c>
      <c r="AX231" s="13" t="s">
        <v>72</v>
      </c>
      <c r="AY231" s="244" t="s">
        <v>215</v>
      </c>
    </row>
    <row r="232" s="15" customFormat="1">
      <c r="A232" s="15"/>
      <c r="B232" s="256"/>
      <c r="C232" s="257"/>
      <c r="D232" s="236" t="s">
        <v>226</v>
      </c>
      <c r="E232" s="258" t="s">
        <v>19</v>
      </c>
      <c r="F232" s="259" t="s">
        <v>233</v>
      </c>
      <c r="G232" s="257"/>
      <c r="H232" s="260">
        <v>4</v>
      </c>
      <c r="I232" s="261"/>
      <c r="J232" s="257"/>
      <c r="K232" s="257"/>
      <c r="L232" s="262"/>
      <c r="M232" s="263"/>
      <c r="N232" s="264"/>
      <c r="O232" s="264"/>
      <c r="P232" s="264"/>
      <c r="Q232" s="264"/>
      <c r="R232" s="264"/>
      <c r="S232" s="264"/>
      <c r="T232" s="26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6" t="s">
        <v>226</v>
      </c>
      <c r="AU232" s="266" t="s">
        <v>81</v>
      </c>
      <c r="AV232" s="15" t="s">
        <v>223</v>
      </c>
      <c r="AW232" s="15" t="s">
        <v>33</v>
      </c>
      <c r="AX232" s="15" t="s">
        <v>79</v>
      </c>
      <c r="AY232" s="266" t="s">
        <v>215</v>
      </c>
    </row>
    <row r="233" s="2" customFormat="1" ht="37.8" customHeight="1">
      <c r="A233" s="41"/>
      <c r="B233" s="42"/>
      <c r="C233" s="281" t="s">
        <v>337</v>
      </c>
      <c r="D233" s="281" t="s">
        <v>412</v>
      </c>
      <c r="E233" s="282" t="s">
        <v>2219</v>
      </c>
      <c r="F233" s="283" t="s">
        <v>2220</v>
      </c>
      <c r="G233" s="284" t="s">
        <v>635</v>
      </c>
      <c r="H233" s="285">
        <v>3</v>
      </c>
      <c r="I233" s="286"/>
      <c r="J233" s="287">
        <f>ROUND(I233*H233,2)</f>
        <v>0</v>
      </c>
      <c r="K233" s="283" t="s">
        <v>19</v>
      </c>
      <c r="L233" s="288"/>
      <c r="M233" s="289" t="s">
        <v>19</v>
      </c>
      <c r="N233" s="290" t="s">
        <v>43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298</v>
      </c>
      <c r="AT233" s="227" t="s">
        <v>412</v>
      </c>
      <c r="AU233" s="227" t="s">
        <v>81</v>
      </c>
      <c r="AY233" s="20" t="s">
        <v>215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223</v>
      </c>
      <c r="BM233" s="227" t="s">
        <v>340</v>
      </c>
    </row>
    <row r="234" s="13" customFormat="1">
      <c r="A234" s="13"/>
      <c r="B234" s="234"/>
      <c r="C234" s="235"/>
      <c r="D234" s="236" t="s">
        <v>226</v>
      </c>
      <c r="E234" s="237" t="s">
        <v>19</v>
      </c>
      <c r="F234" s="238" t="s">
        <v>2182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226</v>
      </c>
      <c r="AU234" s="244" t="s">
        <v>81</v>
      </c>
      <c r="AV234" s="13" t="s">
        <v>79</v>
      </c>
      <c r="AW234" s="13" t="s">
        <v>33</v>
      </c>
      <c r="AX234" s="13" t="s">
        <v>72</v>
      </c>
      <c r="AY234" s="244" t="s">
        <v>215</v>
      </c>
    </row>
    <row r="235" s="13" customFormat="1">
      <c r="A235" s="13"/>
      <c r="B235" s="234"/>
      <c r="C235" s="235"/>
      <c r="D235" s="236" t="s">
        <v>226</v>
      </c>
      <c r="E235" s="237" t="s">
        <v>19</v>
      </c>
      <c r="F235" s="238" t="s">
        <v>2221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226</v>
      </c>
      <c r="AU235" s="244" t="s">
        <v>81</v>
      </c>
      <c r="AV235" s="13" t="s">
        <v>79</v>
      </c>
      <c r="AW235" s="13" t="s">
        <v>33</v>
      </c>
      <c r="AX235" s="13" t="s">
        <v>72</v>
      </c>
      <c r="AY235" s="244" t="s">
        <v>215</v>
      </c>
    </row>
    <row r="236" s="14" customFormat="1">
      <c r="A236" s="14"/>
      <c r="B236" s="245"/>
      <c r="C236" s="246"/>
      <c r="D236" s="236" t="s">
        <v>226</v>
      </c>
      <c r="E236" s="247" t="s">
        <v>19</v>
      </c>
      <c r="F236" s="248" t="s">
        <v>105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226</v>
      </c>
      <c r="AU236" s="255" t="s">
        <v>81</v>
      </c>
      <c r="AV236" s="14" t="s">
        <v>81</v>
      </c>
      <c r="AW236" s="14" t="s">
        <v>33</v>
      </c>
      <c r="AX236" s="14" t="s">
        <v>72</v>
      </c>
      <c r="AY236" s="255" t="s">
        <v>215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635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5" customFormat="1">
      <c r="A238" s="15"/>
      <c r="B238" s="256"/>
      <c r="C238" s="257"/>
      <c r="D238" s="236" t="s">
        <v>226</v>
      </c>
      <c r="E238" s="258" t="s">
        <v>19</v>
      </c>
      <c r="F238" s="259" t="s">
        <v>233</v>
      </c>
      <c r="G238" s="257"/>
      <c r="H238" s="260">
        <v>3</v>
      </c>
      <c r="I238" s="261"/>
      <c r="J238" s="257"/>
      <c r="K238" s="257"/>
      <c r="L238" s="262"/>
      <c r="M238" s="263"/>
      <c r="N238" s="264"/>
      <c r="O238" s="264"/>
      <c r="P238" s="264"/>
      <c r="Q238" s="264"/>
      <c r="R238" s="264"/>
      <c r="S238" s="264"/>
      <c r="T238" s="26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6" t="s">
        <v>226</v>
      </c>
      <c r="AU238" s="266" t="s">
        <v>81</v>
      </c>
      <c r="AV238" s="15" t="s">
        <v>223</v>
      </c>
      <c r="AW238" s="15" t="s">
        <v>33</v>
      </c>
      <c r="AX238" s="15" t="s">
        <v>79</v>
      </c>
      <c r="AY238" s="266" t="s">
        <v>215</v>
      </c>
    </row>
    <row r="239" s="2" customFormat="1" ht="37.8" customHeight="1">
      <c r="A239" s="41"/>
      <c r="B239" s="42"/>
      <c r="C239" s="281" t="s">
        <v>342</v>
      </c>
      <c r="D239" s="281" t="s">
        <v>412</v>
      </c>
      <c r="E239" s="282" t="s">
        <v>2222</v>
      </c>
      <c r="F239" s="283" t="s">
        <v>2223</v>
      </c>
      <c r="G239" s="284" t="s">
        <v>635</v>
      </c>
      <c r="H239" s="285">
        <v>1</v>
      </c>
      <c r="I239" s="286"/>
      <c r="J239" s="287">
        <f>ROUND(I239*H239,2)</f>
        <v>0</v>
      </c>
      <c r="K239" s="283" t="s">
        <v>19</v>
      </c>
      <c r="L239" s="288"/>
      <c r="M239" s="289" t="s">
        <v>19</v>
      </c>
      <c r="N239" s="290" t="s">
        <v>43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298</v>
      </c>
      <c r="AT239" s="227" t="s">
        <v>412</v>
      </c>
      <c r="AU239" s="227" t="s">
        <v>81</v>
      </c>
      <c r="AY239" s="20" t="s">
        <v>215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223</v>
      </c>
      <c r="BM239" s="227" t="s">
        <v>345</v>
      </c>
    </row>
    <row r="240" s="13" customFormat="1">
      <c r="A240" s="13"/>
      <c r="B240" s="234"/>
      <c r="C240" s="235"/>
      <c r="D240" s="236" t="s">
        <v>226</v>
      </c>
      <c r="E240" s="237" t="s">
        <v>19</v>
      </c>
      <c r="F240" s="238" t="s">
        <v>2182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226</v>
      </c>
      <c r="AU240" s="244" t="s">
        <v>81</v>
      </c>
      <c r="AV240" s="13" t="s">
        <v>79</v>
      </c>
      <c r="AW240" s="13" t="s">
        <v>33</v>
      </c>
      <c r="AX240" s="13" t="s">
        <v>72</v>
      </c>
      <c r="AY240" s="244" t="s">
        <v>215</v>
      </c>
    </row>
    <row r="241" s="13" customFormat="1">
      <c r="A241" s="13"/>
      <c r="B241" s="234"/>
      <c r="C241" s="235"/>
      <c r="D241" s="236" t="s">
        <v>226</v>
      </c>
      <c r="E241" s="237" t="s">
        <v>19</v>
      </c>
      <c r="F241" s="238" t="s">
        <v>2223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226</v>
      </c>
      <c r="AU241" s="244" t="s">
        <v>81</v>
      </c>
      <c r="AV241" s="13" t="s">
        <v>79</v>
      </c>
      <c r="AW241" s="13" t="s">
        <v>33</v>
      </c>
      <c r="AX241" s="13" t="s">
        <v>72</v>
      </c>
      <c r="AY241" s="244" t="s">
        <v>215</v>
      </c>
    </row>
    <row r="242" s="14" customFormat="1">
      <c r="A242" s="14"/>
      <c r="B242" s="245"/>
      <c r="C242" s="246"/>
      <c r="D242" s="236" t="s">
        <v>226</v>
      </c>
      <c r="E242" s="247" t="s">
        <v>19</v>
      </c>
      <c r="F242" s="248" t="s">
        <v>79</v>
      </c>
      <c r="G242" s="246"/>
      <c r="H242" s="249">
        <v>1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226</v>
      </c>
      <c r="AU242" s="255" t="s">
        <v>81</v>
      </c>
      <c r="AV242" s="14" t="s">
        <v>81</v>
      </c>
      <c r="AW242" s="14" t="s">
        <v>33</v>
      </c>
      <c r="AX242" s="14" t="s">
        <v>72</v>
      </c>
      <c r="AY242" s="255" t="s">
        <v>215</v>
      </c>
    </row>
    <row r="243" s="13" customFormat="1">
      <c r="A243" s="13"/>
      <c r="B243" s="234"/>
      <c r="C243" s="235"/>
      <c r="D243" s="236" t="s">
        <v>226</v>
      </c>
      <c r="E243" s="237" t="s">
        <v>19</v>
      </c>
      <c r="F243" s="238" t="s">
        <v>635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226</v>
      </c>
      <c r="AU243" s="244" t="s">
        <v>81</v>
      </c>
      <c r="AV243" s="13" t="s">
        <v>79</v>
      </c>
      <c r="AW243" s="13" t="s">
        <v>33</v>
      </c>
      <c r="AX243" s="13" t="s">
        <v>72</v>
      </c>
      <c r="AY243" s="244" t="s">
        <v>215</v>
      </c>
    </row>
    <row r="244" s="15" customFormat="1">
      <c r="A244" s="15"/>
      <c r="B244" s="256"/>
      <c r="C244" s="257"/>
      <c r="D244" s="236" t="s">
        <v>226</v>
      </c>
      <c r="E244" s="258" t="s">
        <v>19</v>
      </c>
      <c r="F244" s="259" t="s">
        <v>233</v>
      </c>
      <c r="G244" s="257"/>
      <c r="H244" s="260">
        <v>1</v>
      </c>
      <c r="I244" s="261"/>
      <c r="J244" s="257"/>
      <c r="K244" s="257"/>
      <c r="L244" s="262"/>
      <c r="M244" s="263"/>
      <c r="N244" s="264"/>
      <c r="O244" s="264"/>
      <c r="P244" s="264"/>
      <c r="Q244" s="264"/>
      <c r="R244" s="264"/>
      <c r="S244" s="264"/>
      <c r="T244" s="26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6" t="s">
        <v>226</v>
      </c>
      <c r="AU244" s="266" t="s">
        <v>81</v>
      </c>
      <c r="AV244" s="15" t="s">
        <v>223</v>
      </c>
      <c r="AW244" s="15" t="s">
        <v>33</v>
      </c>
      <c r="AX244" s="15" t="s">
        <v>79</v>
      </c>
      <c r="AY244" s="266" t="s">
        <v>215</v>
      </c>
    </row>
    <row r="245" s="2" customFormat="1" ht="37.8" customHeight="1">
      <c r="A245" s="41"/>
      <c r="B245" s="42"/>
      <c r="C245" s="216" t="s">
        <v>306</v>
      </c>
      <c r="D245" s="216" t="s">
        <v>218</v>
      </c>
      <c r="E245" s="217" t="s">
        <v>931</v>
      </c>
      <c r="F245" s="218" t="s">
        <v>932</v>
      </c>
      <c r="G245" s="219" t="s">
        <v>331</v>
      </c>
      <c r="H245" s="220">
        <v>0.746</v>
      </c>
      <c r="I245" s="221"/>
      <c r="J245" s="222">
        <f>ROUND(I245*H245,2)</f>
        <v>0</v>
      </c>
      <c r="K245" s="218" t="s">
        <v>222</v>
      </c>
      <c r="L245" s="47"/>
      <c r="M245" s="223" t="s">
        <v>19</v>
      </c>
      <c r="N245" s="224" t="s">
        <v>43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223</v>
      </c>
      <c r="AT245" s="227" t="s">
        <v>218</v>
      </c>
      <c r="AU245" s="227" t="s">
        <v>81</v>
      </c>
      <c r="AY245" s="20" t="s">
        <v>215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223</v>
      </c>
      <c r="BM245" s="227" t="s">
        <v>350</v>
      </c>
    </row>
    <row r="246" s="2" customFormat="1">
      <c r="A246" s="41"/>
      <c r="B246" s="42"/>
      <c r="C246" s="43"/>
      <c r="D246" s="229" t="s">
        <v>224</v>
      </c>
      <c r="E246" s="43"/>
      <c r="F246" s="230" t="s">
        <v>933</v>
      </c>
      <c r="G246" s="43"/>
      <c r="H246" s="43"/>
      <c r="I246" s="231"/>
      <c r="J246" s="43"/>
      <c r="K246" s="43"/>
      <c r="L246" s="47"/>
      <c r="M246" s="232"/>
      <c r="N246" s="233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224</v>
      </c>
      <c r="AU246" s="20" t="s">
        <v>81</v>
      </c>
    </row>
    <row r="247" s="14" customFormat="1">
      <c r="A247" s="14"/>
      <c r="B247" s="245"/>
      <c r="C247" s="246"/>
      <c r="D247" s="236" t="s">
        <v>226</v>
      </c>
      <c r="E247" s="247" t="s">
        <v>19</v>
      </c>
      <c r="F247" s="248" t="s">
        <v>2224</v>
      </c>
      <c r="G247" s="246"/>
      <c r="H247" s="249">
        <v>0.746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226</v>
      </c>
      <c r="AU247" s="255" t="s">
        <v>81</v>
      </c>
      <c r="AV247" s="14" t="s">
        <v>81</v>
      </c>
      <c r="AW247" s="14" t="s">
        <v>33</v>
      </c>
      <c r="AX247" s="14" t="s">
        <v>72</v>
      </c>
      <c r="AY247" s="255" t="s">
        <v>215</v>
      </c>
    </row>
    <row r="248" s="15" customFormat="1">
      <c r="A248" s="15"/>
      <c r="B248" s="256"/>
      <c r="C248" s="257"/>
      <c r="D248" s="236" t="s">
        <v>226</v>
      </c>
      <c r="E248" s="258" t="s">
        <v>19</v>
      </c>
      <c r="F248" s="259" t="s">
        <v>233</v>
      </c>
      <c r="G248" s="257"/>
      <c r="H248" s="260">
        <v>0.746</v>
      </c>
      <c r="I248" s="261"/>
      <c r="J248" s="257"/>
      <c r="K248" s="257"/>
      <c r="L248" s="262"/>
      <c r="M248" s="278"/>
      <c r="N248" s="279"/>
      <c r="O248" s="279"/>
      <c r="P248" s="279"/>
      <c r="Q248" s="279"/>
      <c r="R248" s="279"/>
      <c r="S248" s="279"/>
      <c r="T248" s="280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6" t="s">
        <v>226</v>
      </c>
      <c r="AU248" s="266" t="s">
        <v>81</v>
      </c>
      <c r="AV248" s="15" t="s">
        <v>223</v>
      </c>
      <c r="AW248" s="15" t="s">
        <v>33</v>
      </c>
      <c r="AX248" s="15" t="s">
        <v>79</v>
      </c>
      <c r="AY248" s="266" t="s">
        <v>215</v>
      </c>
    </row>
    <row r="249" s="2" customFormat="1" ht="6.96" customHeight="1">
      <c r="A249" s="41"/>
      <c r="B249" s="62"/>
      <c r="C249" s="63"/>
      <c r="D249" s="63"/>
      <c r="E249" s="63"/>
      <c r="F249" s="63"/>
      <c r="G249" s="63"/>
      <c r="H249" s="63"/>
      <c r="I249" s="63"/>
      <c r="J249" s="63"/>
      <c r="K249" s="63"/>
      <c r="L249" s="47"/>
      <c r="M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</row>
  </sheetData>
  <sheetProtection sheet="1" autoFilter="0" formatColumns="0" formatRows="0" objects="1" scenarios="1" spinCount="100000" saltValue="tCnAhp3k0+QMyKh98iDsgBitFJwi0O05sTo8UFyR0O2wfIGAvqkE0njjCgc5EbF2xo8SR4YZ3iAuKydm7GlMmQ==" hashValue="ZtZJyv6nqsxDGgx8ie5mVPGtSFihBwXXRy0stcyg+bUNpOUv8vCpNutuC+zaUrWJXPQDTT2zaIIkUFdEVtZ2qA==" algorithmName="SHA-512" password="CC35"/>
  <autoFilter ref="C87:K2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31213701"/>
    <hyperlink ref="F104" r:id="rId2" display="https://podminky.urs.cz/item/CS_URS_2023_02/162211311"/>
    <hyperlink ref="F116" r:id="rId3" display="https://podminky.urs.cz/item/CS_URS_2023_02/162751117"/>
    <hyperlink ref="F128" r:id="rId4" display="https://podminky.urs.cz/item/CS_URS_2023_02/162751119"/>
    <hyperlink ref="F140" r:id="rId5" display="https://podminky.urs.cz/item/CS_URS_2023_02/167111101"/>
    <hyperlink ref="F152" r:id="rId6" display="https://podminky.urs.cz/item/CS_URS_2023_02/171251201"/>
    <hyperlink ref="F164" r:id="rId7" display="https://podminky.urs.cz/item/CS_URS_2023_02/171201221"/>
    <hyperlink ref="F176" r:id="rId8" display="https://podminky.urs.cz/item/CS_URS_2023_02/174111101"/>
    <hyperlink ref="F198" r:id="rId9" display="https://podminky.urs.cz/item/CS_URS_2023_02/936001001"/>
    <hyperlink ref="F223" r:id="rId10" display="https://podminky.urs.cz/item/CS_URS_2023_02/936001001"/>
    <hyperlink ref="F246" r:id="rId11" display="https://podminky.urs.cz/item/CS_URS_2023_02/998231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2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2225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ROUND(J89,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ROUND((SUM(BE89:BE641)),  2)</f>
        <v>0</v>
      </c>
      <c r="G35" s="41"/>
      <c r="H35" s="41"/>
      <c r="I35" s="161">
        <v>0.20999999999999999</v>
      </c>
      <c r="J35" s="160">
        <f>ROUND(((SUM(BE89:BE641))*I35),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ROUND((SUM(BF89:BF641)),  2)</f>
        <v>0</v>
      </c>
      <c r="G36" s="41"/>
      <c r="H36" s="41"/>
      <c r="I36" s="161">
        <v>0.12</v>
      </c>
      <c r="J36" s="160">
        <f>ROUND(((SUM(BF89:BF641))*I36),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ROUND((SUM(BG89:BG641)),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ROUND((SUM(BH89:BH641)),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ROUND((SUM(BI89:BI641)),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2023-065-04-07 - SO-04 - Krajinářské úpravy- výsadba - trávníky a louka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J89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J90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2226</v>
      </c>
      <c r="E65" s="186"/>
      <c r="F65" s="186"/>
      <c r="G65" s="186"/>
      <c r="H65" s="186"/>
      <c r="I65" s="186"/>
      <c r="J65" s="187">
        <f>J91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2227</v>
      </c>
      <c r="E66" s="186"/>
      <c r="F66" s="186"/>
      <c r="G66" s="186"/>
      <c r="H66" s="186"/>
      <c r="I66" s="186"/>
      <c r="J66" s="187">
        <f>J265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2228</v>
      </c>
      <c r="E67" s="186"/>
      <c r="F67" s="186"/>
      <c r="G67" s="186"/>
      <c r="H67" s="186"/>
      <c r="I67" s="186"/>
      <c r="J67" s="187">
        <f>J405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200</v>
      </c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3" t="str">
        <f>E7</f>
        <v>Vědomice - Úprava ulice Na Zavadilce</v>
      </c>
      <c r="F77" s="35"/>
      <c r="G77" s="35"/>
      <c r="H77" s="35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4"/>
      <c r="C78" s="35" t="s">
        <v>186</v>
      </c>
      <c r="D78" s="25"/>
      <c r="E78" s="25"/>
      <c r="F78" s="25"/>
      <c r="G78" s="25"/>
      <c r="H78" s="25"/>
      <c r="I78" s="25"/>
      <c r="J78" s="25"/>
      <c r="K78" s="25"/>
      <c r="L78" s="23"/>
    </row>
    <row r="79" s="2" customFormat="1" ht="16.5" customHeight="1">
      <c r="A79" s="41"/>
      <c r="B79" s="42"/>
      <c r="C79" s="43"/>
      <c r="D79" s="43"/>
      <c r="E79" s="173" t="s">
        <v>1852</v>
      </c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188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30" customHeight="1">
      <c r="A81" s="41"/>
      <c r="B81" s="42"/>
      <c r="C81" s="43"/>
      <c r="D81" s="43"/>
      <c r="E81" s="72" t="str">
        <f>E11</f>
        <v>2023-065-04-07 - SO-04 - Krajinářské úpravy- výsadba - trávníky a louka</v>
      </c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F14</f>
        <v xml:space="preserve">k.ú. Vědomice </v>
      </c>
      <c r="G83" s="43"/>
      <c r="H83" s="43"/>
      <c r="I83" s="35" t="s">
        <v>23</v>
      </c>
      <c r="J83" s="75" t="str">
        <f>IF(J14="","",J14)</f>
        <v>16. 4. 2024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25</v>
      </c>
      <c r="D85" s="43"/>
      <c r="E85" s="43"/>
      <c r="F85" s="30" t="str">
        <f>E17</f>
        <v>Obec Vědomice, Na Průhonu 270, Roudnice nad Labem</v>
      </c>
      <c r="G85" s="43"/>
      <c r="H85" s="43"/>
      <c r="I85" s="35" t="s">
        <v>31</v>
      </c>
      <c r="J85" s="39" t="str">
        <f>E23</f>
        <v>Ing. arch. Pavel Šulc Ph.D.Krásného 351/8, Praha 6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3"/>
      <c r="E86" s="43"/>
      <c r="F86" s="30" t="str">
        <f>IF(E20="","",E20)</f>
        <v>Vyplň údaj</v>
      </c>
      <c r="G86" s="43"/>
      <c r="H86" s="43"/>
      <c r="I86" s="35" t="s">
        <v>34</v>
      </c>
      <c r="J86" s="39" t="str">
        <f>E26</f>
        <v>Ing. Dana Mlejnková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9"/>
      <c r="B88" s="190"/>
      <c r="C88" s="191" t="s">
        <v>201</v>
      </c>
      <c r="D88" s="192" t="s">
        <v>57</v>
      </c>
      <c r="E88" s="192" t="s">
        <v>53</v>
      </c>
      <c r="F88" s="192" t="s">
        <v>54</v>
      </c>
      <c r="G88" s="192" t="s">
        <v>202</v>
      </c>
      <c r="H88" s="192" t="s">
        <v>203</v>
      </c>
      <c r="I88" s="192" t="s">
        <v>204</v>
      </c>
      <c r="J88" s="192" t="s">
        <v>192</v>
      </c>
      <c r="K88" s="193" t="s">
        <v>205</v>
      </c>
      <c r="L88" s="194"/>
      <c r="M88" s="95" t="s">
        <v>19</v>
      </c>
      <c r="N88" s="96" t="s">
        <v>42</v>
      </c>
      <c r="O88" s="96" t="s">
        <v>206</v>
      </c>
      <c r="P88" s="96" t="s">
        <v>207</v>
      </c>
      <c r="Q88" s="96" t="s">
        <v>208</v>
      </c>
      <c r="R88" s="96" t="s">
        <v>209</v>
      </c>
      <c r="S88" s="96" t="s">
        <v>210</v>
      </c>
      <c r="T88" s="97" t="s">
        <v>211</v>
      </c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</row>
    <row r="89" s="2" customFormat="1" ht="22.8" customHeight="1">
      <c r="A89" s="41"/>
      <c r="B89" s="42"/>
      <c r="C89" s="102" t="s">
        <v>212</v>
      </c>
      <c r="D89" s="43"/>
      <c r="E89" s="43"/>
      <c r="F89" s="43"/>
      <c r="G89" s="43"/>
      <c r="H89" s="43"/>
      <c r="I89" s="43"/>
      <c r="J89" s="195">
        <f>BK89</f>
        <v>0</v>
      </c>
      <c r="K89" s="43"/>
      <c r="L89" s="47"/>
      <c r="M89" s="98"/>
      <c r="N89" s="196"/>
      <c r="O89" s="99"/>
      <c r="P89" s="197">
        <f>P90</f>
        <v>0</v>
      </c>
      <c r="Q89" s="99"/>
      <c r="R89" s="197">
        <f>R90</f>
        <v>0.059509999999999993</v>
      </c>
      <c r="S89" s="99"/>
      <c r="T89" s="198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71</v>
      </c>
      <c r="AU89" s="20" t="s">
        <v>193</v>
      </c>
      <c r="BK89" s="199">
        <f>BK90</f>
        <v>0</v>
      </c>
    </row>
    <row r="90" s="12" customFormat="1" ht="25.92" customHeight="1">
      <c r="A90" s="12"/>
      <c r="B90" s="200"/>
      <c r="C90" s="201"/>
      <c r="D90" s="202" t="s">
        <v>71</v>
      </c>
      <c r="E90" s="203" t="s">
        <v>213</v>
      </c>
      <c r="F90" s="203" t="s">
        <v>214</v>
      </c>
      <c r="G90" s="201"/>
      <c r="H90" s="201"/>
      <c r="I90" s="204"/>
      <c r="J90" s="205">
        <f>BK90</f>
        <v>0</v>
      </c>
      <c r="K90" s="201"/>
      <c r="L90" s="206"/>
      <c r="M90" s="207"/>
      <c r="N90" s="208"/>
      <c r="O90" s="208"/>
      <c r="P90" s="209">
        <f>P91+P265+P405</f>
        <v>0</v>
      </c>
      <c r="Q90" s="208"/>
      <c r="R90" s="209">
        <f>R91+R265+R405</f>
        <v>0.059509999999999993</v>
      </c>
      <c r="S90" s="208"/>
      <c r="T90" s="210">
        <f>T91+T265+T405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72</v>
      </c>
      <c r="AY90" s="211" t="s">
        <v>215</v>
      </c>
      <c r="BK90" s="213">
        <f>BK91+BK265+BK405</f>
        <v>0</v>
      </c>
    </row>
    <row r="91" s="12" customFormat="1" ht="22.8" customHeight="1">
      <c r="A91" s="12"/>
      <c r="B91" s="200"/>
      <c r="C91" s="201"/>
      <c r="D91" s="202" t="s">
        <v>71</v>
      </c>
      <c r="E91" s="214" t="s">
        <v>2133</v>
      </c>
      <c r="F91" s="214" t="s">
        <v>2229</v>
      </c>
      <c r="G91" s="201"/>
      <c r="H91" s="201"/>
      <c r="I91" s="204"/>
      <c r="J91" s="215">
        <f>BK91</f>
        <v>0</v>
      </c>
      <c r="K91" s="201"/>
      <c r="L91" s="206"/>
      <c r="M91" s="207"/>
      <c r="N91" s="208"/>
      <c r="O91" s="208"/>
      <c r="P91" s="209">
        <f>SUM(P92:P264)</f>
        <v>0</v>
      </c>
      <c r="Q91" s="208"/>
      <c r="R91" s="209">
        <f>SUM(R92:R264)</f>
        <v>0.048925999999999997</v>
      </c>
      <c r="S91" s="208"/>
      <c r="T91" s="210">
        <f>SUM(T92:T264)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1" t="s">
        <v>79</v>
      </c>
      <c r="AT91" s="212" t="s">
        <v>71</v>
      </c>
      <c r="AU91" s="212" t="s">
        <v>79</v>
      </c>
      <c r="AY91" s="211" t="s">
        <v>215</v>
      </c>
      <c r="BK91" s="213">
        <f>SUM(BK92:BK264)</f>
        <v>0</v>
      </c>
    </row>
    <row r="92" s="2" customFormat="1" ht="55.5" customHeight="1">
      <c r="A92" s="41"/>
      <c r="B92" s="42"/>
      <c r="C92" s="216" t="s">
        <v>79</v>
      </c>
      <c r="D92" s="216" t="s">
        <v>218</v>
      </c>
      <c r="E92" s="217" t="s">
        <v>2230</v>
      </c>
      <c r="F92" s="218" t="s">
        <v>2231</v>
      </c>
      <c r="G92" s="219" t="s">
        <v>221</v>
      </c>
      <c r="H92" s="220">
        <v>287.80000000000001</v>
      </c>
      <c r="I92" s="221"/>
      <c r="J92" s="222">
        <f>ROUND(I92*H92,2)</f>
        <v>0</v>
      </c>
      <c r="K92" s="218" t="s">
        <v>222</v>
      </c>
      <c r="L92" s="47"/>
      <c r="M92" s="223" t="s">
        <v>19</v>
      </c>
      <c r="N92" s="224" t="s">
        <v>43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223</v>
      </c>
      <c r="AT92" s="227" t="s">
        <v>218</v>
      </c>
      <c r="AU92" s="227" t="s">
        <v>81</v>
      </c>
      <c r="AY92" s="20" t="s">
        <v>215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20" t="s">
        <v>79</v>
      </c>
      <c r="BK92" s="228">
        <f>ROUND(I92*H92,2)</f>
        <v>0</v>
      </c>
      <c r="BL92" s="20" t="s">
        <v>223</v>
      </c>
      <c r="BM92" s="227" t="s">
        <v>81</v>
      </c>
    </row>
    <row r="93" s="2" customFormat="1">
      <c r="A93" s="41"/>
      <c r="B93" s="42"/>
      <c r="C93" s="43"/>
      <c r="D93" s="229" t="s">
        <v>224</v>
      </c>
      <c r="E93" s="43"/>
      <c r="F93" s="230" t="s">
        <v>2232</v>
      </c>
      <c r="G93" s="43"/>
      <c r="H93" s="43"/>
      <c r="I93" s="231"/>
      <c r="J93" s="43"/>
      <c r="K93" s="43"/>
      <c r="L93" s="47"/>
      <c r="M93" s="232"/>
      <c r="N93" s="233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224</v>
      </c>
      <c r="AU93" s="20" t="s">
        <v>81</v>
      </c>
    </row>
    <row r="94" s="13" customFormat="1">
      <c r="A94" s="13"/>
      <c r="B94" s="234"/>
      <c r="C94" s="235"/>
      <c r="D94" s="236" t="s">
        <v>226</v>
      </c>
      <c r="E94" s="237" t="s">
        <v>19</v>
      </c>
      <c r="F94" s="238" t="s">
        <v>2233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226</v>
      </c>
      <c r="AU94" s="244" t="s">
        <v>81</v>
      </c>
      <c r="AV94" s="13" t="s">
        <v>79</v>
      </c>
      <c r="AW94" s="13" t="s">
        <v>33</v>
      </c>
      <c r="AX94" s="13" t="s">
        <v>72</v>
      </c>
      <c r="AY94" s="244" t="s">
        <v>215</v>
      </c>
    </row>
    <row r="95" s="13" customFormat="1">
      <c r="A95" s="13"/>
      <c r="B95" s="234"/>
      <c r="C95" s="235"/>
      <c r="D95" s="236" t="s">
        <v>226</v>
      </c>
      <c r="E95" s="237" t="s">
        <v>19</v>
      </c>
      <c r="F95" s="238" t="s">
        <v>2234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226</v>
      </c>
      <c r="AU95" s="244" t="s">
        <v>81</v>
      </c>
      <c r="AV95" s="13" t="s">
        <v>79</v>
      </c>
      <c r="AW95" s="13" t="s">
        <v>33</v>
      </c>
      <c r="AX95" s="13" t="s">
        <v>72</v>
      </c>
      <c r="AY95" s="244" t="s">
        <v>215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407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4" customFormat="1">
      <c r="A97" s="14"/>
      <c r="B97" s="245"/>
      <c r="C97" s="246"/>
      <c r="D97" s="236" t="s">
        <v>226</v>
      </c>
      <c r="E97" s="247" t="s">
        <v>19</v>
      </c>
      <c r="F97" s="248" t="s">
        <v>2235</v>
      </c>
      <c r="G97" s="246"/>
      <c r="H97" s="249">
        <v>287.80000000000001</v>
      </c>
      <c r="I97" s="250"/>
      <c r="J97" s="246"/>
      <c r="K97" s="246"/>
      <c r="L97" s="251"/>
      <c r="M97" s="252"/>
      <c r="N97" s="253"/>
      <c r="O97" s="253"/>
      <c r="P97" s="253"/>
      <c r="Q97" s="253"/>
      <c r="R97" s="253"/>
      <c r="S97" s="253"/>
      <c r="T97" s="25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5" t="s">
        <v>226</v>
      </c>
      <c r="AU97" s="255" t="s">
        <v>81</v>
      </c>
      <c r="AV97" s="14" t="s">
        <v>81</v>
      </c>
      <c r="AW97" s="14" t="s">
        <v>33</v>
      </c>
      <c r="AX97" s="14" t="s">
        <v>72</v>
      </c>
      <c r="AY97" s="255" t="s">
        <v>215</v>
      </c>
    </row>
    <row r="98" s="15" customFormat="1">
      <c r="A98" s="15"/>
      <c r="B98" s="256"/>
      <c r="C98" s="257"/>
      <c r="D98" s="236" t="s">
        <v>226</v>
      </c>
      <c r="E98" s="258" t="s">
        <v>19</v>
      </c>
      <c r="F98" s="259" t="s">
        <v>233</v>
      </c>
      <c r="G98" s="257"/>
      <c r="H98" s="260">
        <v>287.80000000000001</v>
      </c>
      <c r="I98" s="261"/>
      <c r="J98" s="257"/>
      <c r="K98" s="257"/>
      <c r="L98" s="262"/>
      <c r="M98" s="263"/>
      <c r="N98" s="264"/>
      <c r="O98" s="264"/>
      <c r="P98" s="264"/>
      <c r="Q98" s="264"/>
      <c r="R98" s="264"/>
      <c r="S98" s="264"/>
      <c r="T98" s="26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6" t="s">
        <v>226</v>
      </c>
      <c r="AU98" s="266" t="s">
        <v>81</v>
      </c>
      <c r="AV98" s="15" t="s">
        <v>223</v>
      </c>
      <c r="AW98" s="15" t="s">
        <v>33</v>
      </c>
      <c r="AX98" s="15" t="s">
        <v>79</v>
      </c>
      <c r="AY98" s="266" t="s">
        <v>215</v>
      </c>
    </row>
    <row r="99" s="2" customFormat="1" ht="49.05" customHeight="1">
      <c r="A99" s="41"/>
      <c r="B99" s="42"/>
      <c r="C99" s="216" t="s">
        <v>81</v>
      </c>
      <c r="D99" s="216" t="s">
        <v>218</v>
      </c>
      <c r="E99" s="217" t="s">
        <v>2236</v>
      </c>
      <c r="F99" s="218" t="s">
        <v>2237</v>
      </c>
      <c r="G99" s="219" t="s">
        <v>221</v>
      </c>
      <c r="H99" s="220">
        <v>287.80000000000001</v>
      </c>
      <c r="I99" s="221"/>
      <c r="J99" s="222">
        <f>ROUND(I99*H99,2)</f>
        <v>0</v>
      </c>
      <c r="K99" s="218" t="s">
        <v>1380</v>
      </c>
      <c r="L99" s="47"/>
      <c r="M99" s="223" t="s">
        <v>19</v>
      </c>
      <c r="N99" s="224" t="s">
        <v>43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223</v>
      </c>
      <c r="AT99" s="227" t="s">
        <v>218</v>
      </c>
      <c r="AU99" s="227" t="s">
        <v>81</v>
      </c>
      <c r="AY99" s="20" t="s">
        <v>215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223</v>
      </c>
      <c r="BM99" s="227" t="s">
        <v>223</v>
      </c>
    </row>
    <row r="100" s="2" customFormat="1">
      <c r="A100" s="41"/>
      <c r="B100" s="42"/>
      <c r="C100" s="43"/>
      <c r="D100" s="229" t="s">
        <v>224</v>
      </c>
      <c r="E100" s="43"/>
      <c r="F100" s="230" t="s">
        <v>2238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224</v>
      </c>
      <c r="AU100" s="20" t="s">
        <v>81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2233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2234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3" customFormat="1">
      <c r="A103" s="13"/>
      <c r="B103" s="234"/>
      <c r="C103" s="235"/>
      <c r="D103" s="236" t="s">
        <v>226</v>
      </c>
      <c r="E103" s="237" t="s">
        <v>19</v>
      </c>
      <c r="F103" s="238" t="s">
        <v>407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226</v>
      </c>
      <c r="AU103" s="244" t="s">
        <v>81</v>
      </c>
      <c r="AV103" s="13" t="s">
        <v>79</v>
      </c>
      <c r="AW103" s="13" t="s">
        <v>33</v>
      </c>
      <c r="AX103" s="13" t="s">
        <v>72</v>
      </c>
      <c r="AY103" s="244" t="s">
        <v>215</v>
      </c>
    </row>
    <row r="104" s="14" customFormat="1">
      <c r="A104" s="14"/>
      <c r="B104" s="245"/>
      <c r="C104" s="246"/>
      <c r="D104" s="236" t="s">
        <v>226</v>
      </c>
      <c r="E104" s="247" t="s">
        <v>19</v>
      </c>
      <c r="F104" s="248" t="s">
        <v>2235</v>
      </c>
      <c r="G104" s="246"/>
      <c r="H104" s="249">
        <v>287.80000000000001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226</v>
      </c>
      <c r="AU104" s="255" t="s">
        <v>81</v>
      </c>
      <c r="AV104" s="14" t="s">
        <v>81</v>
      </c>
      <c r="AW104" s="14" t="s">
        <v>33</v>
      </c>
      <c r="AX104" s="14" t="s">
        <v>72</v>
      </c>
      <c r="AY104" s="255" t="s">
        <v>215</v>
      </c>
    </row>
    <row r="105" s="15" customFormat="1">
      <c r="A105" s="15"/>
      <c r="B105" s="256"/>
      <c r="C105" s="257"/>
      <c r="D105" s="236" t="s">
        <v>226</v>
      </c>
      <c r="E105" s="258" t="s">
        <v>19</v>
      </c>
      <c r="F105" s="259" t="s">
        <v>233</v>
      </c>
      <c r="G105" s="257"/>
      <c r="H105" s="260">
        <v>287.80000000000001</v>
      </c>
      <c r="I105" s="261"/>
      <c r="J105" s="257"/>
      <c r="K105" s="257"/>
      <c r="L105" s="262"/>
      <c r="M105" s="263"/>
      <c r="N105" s="264"/>
      <c r="O105" s="264"/>
      <c r="P105" s="264"/>
      <c r="Q105" s="264"/>
      <c r="R105" s="264"/>
      <c r="S105" s="264"/>
      <c r="T105" s="26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6" t="s">
        <v>226</v>
      </c>
      <c r="AU105" s="266" t="s">
        <v>81</v>
      </c>
      <c r="AV105" s="15" t="s">
        <v>223</v>
      </c>
      <c r="AW105" s="15" t="s">
        <v>33</v>
      </c>
      <c r="AX105" s="15" t="s">
        <v>79</v>
      </c>
      <c r="AY105" s="266" t="s">
        <v>215</v>
      </c>
    </row>
    <row r="106" s="2" customFormat="1" ht="37.8" customHeight="1">
      <c r="A106" s="41"/>
      <c r="B106" s="42"/>
      <c r="C106" s="216" t="s">
        <v>105</v>
      </c>
      <c r="D106" s="216" t="s">
        <v>218</v>
      </c>
      <c r="E106" s="217" t="s">
        <v>2239</v>
      </c>
      <c r="F106" s="218" t="s">
        <v>2240</v>
      </c>
      <c r="G106" s="219" t="s">
        <v>221</v>
      </c>
      <c r="H106" s="220">
        <v>287.80000000000001</v>
      </c>
      <c r="I106" s="221"/>
      <c r="J106" s="222">
        <f>ROUND(I106*H106,2)</f>
        <v>0</v>
      </c>
      <c r="K106" s="218" t="s">
        <v>222</v>
      </c>
      <c r="L106" s="47"/>
      <c r="M106" s="223" t="s">
        <v>19</v>
      </c>
      <c r="N106" s="224" t="s">
        <v>43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223</v>
      </c>
      <c r="AT106" s="227" t="s">
        <v>218</v>
      </c>
      <c r="AU106" s="227" t="s">
        <v>81</v>
      </c>
      <c r="AY106" s="20" t="s">
        <v>215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223</v>
      </c>
      <c r="BM106" s="227" t="s">
        <v>275</v>
      </c>
    </row>
    <row r="107" s="2" customFormat="1">
      <c r="A107" s="41"/>
      <c r="B107" s="42"/>
      <c r="C107" s="43"/>
      <c r="D107" s="229" t="s">
        <v>224</v>
      </c>
      <c r="E107" s="43"/>
      <c r="F107" s="230" t="s">
        <v>2241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224</v>
      </c>
      <c r="AU107" s="20" t="s">
        <v>81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2233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2234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407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4" customFormat="1">
      <c r="A111" s="14"/>
      <c r="B111" s="245"/>
      <c r="C111" s="246"/>
      <c r="D111" s="236" t="s">
        <v>226</v>
      </c>
      <c r="E111" s="247" t="s">
        <v>19</v>
      </c>
      <c r="F111" s="248" t="s">
        <v>2235</v>
      </c>
      <c r="G111" s="246"/>
      <c r="H111" s="249">
        <v>287.80000000000001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226</v>
      </c>
      <c r="AU111" s="255" t="s">
        <v>81</v>
      </c>
      <c r="AV111" s="14" t="s">
        <v>81</v>
      </c>
      <c r="AW111" s="14" t="s">
        <v>33</v>
      </c>
      <c r="AX111" s="14" t="s">
        <v>72</v>
      </c>
      <c r="AY111" s="255" t="s">
        <v>215</v>
      </c>
    </row>
    <row r="112" s="15" customFormat="1">
      <c r="A112" s="15"/>
      <c r="B112" s="256"/>
      <c r="C112" s="257"/>
      <c r="D112" s="236" t="s">
        <v>226</v>
      </c>
      <c r="E112" s="258" t="s">
        <v>19</v>
      </c>
      <c r="F112" s="259" t="s">
        <v>233</v>
      </c>
      <c r="G112" s="257"/>
      <c r="H112" s="260">
        <v>287.80000000000001</v>
      </c>
      <c r="I112" s="261"/>
      <c r="J112" s="257"/>
      <c r="K112" s="257"/>
      <c r="L112" s="262"/>
      <c r="M112" s="263"/>
      <c r="N112" s="264"/>
      <c r="O112" s="264"/>
      <c r="P112" s="264"/>
      <c r="Q112" s="264"/>
      <c r="R112" s="264"/>
      <c r="S112" s="264"/>
      <c r="T112" s="26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6" t="s">
        <v>226</v>
      </c>
      <c r="AU112" s="266" t="s">
        <v>81</v>
      </c>
      <c r="AV112" s="15" t="s">
        <v>223</v>
      </c>
      <c r="AW112" s="15" t="s">
        <v>33</v>
      </c>
      <c r="AX112" s="15" t="s">
        <v>79</v>
      </c>
      <c r="AY112" s="266" t="s">
        <v>215</v>
      </c>
    </row>
    <row r="113" s="2" customFormat="1" ht="16.5" customHeight="1">
      <c r="A113" s="41"/>
      <c r="B113" s="42"/>
      <c r="C113" s="281" t="s">
        <v>223</v>
      </c>
      <c r="D113" s="281" t="s">
        <v>412</v>
      </c>
      <c r="E113" s="282" t="s">
        <v>2242</v>
      </c>
      <c r="F113" s="283" t="s">
        <v>2243</v>
      </c>
      <c r="G113" s="284" t="s">
        <v>922</v>
      </c>
      <c r="H113" s="285">
        <v>5.7560000000000002</v>
      </c>
      <c r="I113" s="286"/>
      <c r="J113" s="287">
        <f>ROUND(I113*H113,2)</f>
        <v>0</v>
      </c>
      <c r="K113" s="283" t="s">
        <v>222</v>
      </c>
      <c r="L113" s="288"/>
      <c r="M113" s="289" t="s">
        <v>19</v>
      </c>
      <c r="N113" s="290" t="s">
        <v>43</v>
      </c>
      <c r="O113" s="87"/>
      <c r="P113" s="225">
        <f>O113*H113</f>
        <v>0</v>
      </c>
      <c r="Q113" s="225">
        <v>0.001</v>
      </c>
      <c r="R113" s="225">
        <f>Q113*H113</f>
        <v>0.0057560000000000007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298</v>
      </c>
      <c r="AT113" s="227" t="s">
        <v>412</v>
      </c>
      <c r="AU113" s="227" t="s">
        <v>81</v>
      </c>
      <c r="AY113" s="20" t="s">
        <v>215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223</v>
      </c>
      <c r="BM113" s="227" t="s">
        <v>298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2233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2234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407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4" customFormat="1">
      <c r="A117" s="14"/>
      <c r="B117" s="245"/>
      <c r="C117" s="246"/>
      <c r="D117" s="236" t="s">
        <v>226</v>
      </c>
      <c r="E117" s="247" t="s">
        <v>19</v>
      </c>
      <c r="F117" s="248" t="s">
        <v>2235</v>
      </c>
      <c r="G117" s="246"/>
      <c r="H117" s="249">
        <v>287.80000000000001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226</v>
      </c>
      <c r="AU117" s="255" t="s">
        <v>81</v>
      </c>
      <c r="AV117" s="14" t="s">
        <v>81</v>
      </c>
      <c r="AW117" s="14" t="s">
        <v>33</v>
      </c>
      <c r="AX117" s="14" t="s">
        <v>72</v>
      </c>
      <c r="AY117" s="255" t="s">
        <v>215</v>
      </c>
    </row>
    <row r="118" s="15" customFormat="1">
      <c r="A118" s="15"/>
      <c r="B118" s="256"/>
      <c r="C118" s="257"/>
      <c r="D118" s="236" t="s">
        <v>226</v>
      </c>
      <c r="E118" s="258" t="s">
        <v>19</v>
      </c>
      <c r="F118" s="259" t="s">
        <v>233</v>
      </c>
      <c r="G118" s="257"/>
      <c r="H118" s="260">
        <v>287.80000000000001</v>
      </c>
      <c r="I118" s="261"/>
      <c r="J118" s="257"/>
      <c r="K118" s="257"/>
      <c r="L118" s="262"/>
      <c r="M118" s="263"/>
      <c r="N118" s="264"/>
      <c r="O118" s="264"/>
      <c r="P118" s="264"/>
      <c r="Q118" s="264"/>
      <c r="R118" s="264"/>
      <c r="S118" s="264"/>
      <c r="T118" s="26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6" t="s">
        <v>226</v>
      </c>
      <c r="AU118" s="266" t="s">
        <v>81</v>
      </c>
      <c r="AV118" s="15" t="s">
        <v>223</v>
      </c>
      <c r="AW118" s="15" t="s">
        <v>33</v>
      </c>
      <c r="AX118" s="15" t="s">
        <v>72</v>
      </c>
      <c r="AY118" s="266" t="s">
        <v>215</v>
      </c>
    </row>
    <row r="119" s="14" customFormat="1">
      <c r="A119" s="14"/>
      <c r="B119" s="245"/>
      <c r="C119" s="246"/>
      <c r="D119" s="236" t="s">
        <v>226</v>
      </c>
      <c r="E119" s="247" t="s">
        <v>19</v>
      </c>
      <c r="F119" s="248" t="s">
        <v>2244</v>
      </c>
      <c r="G119" s="246"/>
      <c r="H119" s="249">
        <v>5.7560000000000002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226</v>
      </c>
      <c r="AU119" s="255" t="s">
        <v>81</v>
      </c>
      <c r="AV119" s="14" t="s">
        <v>81</v>
      </c>
      <c r="AW119" s="14" t="s">
        <v>33</v>
      </c>
      <c r="AX119" s="14" t="s">
        <v>72</v>
      </c>
      <c r="AY119" s="255" t="s">
        <v>215</v>
      </c>
    </row>
    <row r="120" s="15" customFormat="1">
      <c r="A120" s="15"/>
      <c r="B120" s="256"/>
      <c r="C120" s="257"/>
      <c r="D120" s="236" t="s">
        <v>226</v>
      </c>
      <c r="E120" s="258" t="s">
        <v>19</v>
      </c>
      <c r="F120" s="259" t="s">
        <v>233</v>
      </c>
      <c r="G120" s="257"/>
      <c r="H120" s="260">
        <v>5.7560000000000002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226</v>
      </c>
      <c r="AU120" s="266" t="s">
        <v>81</v>
      </c>
      <c r="AV120" s="15" t="s">
        <v>223</v>
      </c>
      <c r="AW120" s="15" t="s">
        <v>33</v>
      </c>
      <c r="AX120" s="15" t="s">
        <v>79</v>
      </c>
      <c r="AY120" s="266" t="s">
        <v>215</v>
      </c>
    </row>
    <row r="121" s="2" customFormat="1" ht="33" customHeight="1">
      <c r="A121" s="41"/>
      <c r="B121" s="42"/>
      <c r="C121" s="216" t="s">
        <v>256</v>
      </c>
      <c r="D121" s="216" t="s">
        <v>218</v>
      </c>
      <c r="E121" s="217" t="s">
        <v>2245</v>
      </c>
      <c r="F121" s="218" t="s">
        <v>2246</v>
      </c>
      <c r="G121" s="219" t="s">
        <v>221</v>
      </c>
      <c r="H121" s="220">
        <v>287.80000000000001</v>
      </c>
      <c r="I121" s="221"/>
      <c r="J121" s="222">
        <f>ROUND(I121*H121,2)</f>
        <v>0</v>
      </c>
      <c r="K121" s="218" t="s">
        <v>1380</v>
      </c>
      <c r="L121" s="47"/>
      <c r="M121" s="223" t="s">
        <v>19</v>
      </c>
      <c r="N121" s="224" t="s">
        <v>43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223</v>
      </c>
      <c r="AT121" s="227" t="s">
        <v>218</v>
      </c>
      <c r="AU121" s="227" t="s">
        <v>81</v>
      </c>
      <c r="AY121" s="20" t="s">
        <v>215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223</v>
      </c>
      <c r="BM121" s="227" t="s">
        <v>313</v>
      </c>
    </row>
    <row r="122" s="2" customFormat="1">
      <c r="A122" s="41"/>
      <c r="B122" s="42"/>
      <c r="C122" s="43"/>
      <c r="D122" s="229" t="s">
        <v>224</v>
      </c>
      <c r="E122" s="43"/>
      <c r="F122" s="230" t="s">
        <v>2247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224</v>
      </c>
      <c r="AU122" s="20" t="s">
        <v>81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2233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2234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3" customFormat="1">
      <c r="A125" s="13"/>
      <c r="B125" s="234"/>
      <c r="C125" s="235"/>
      <c r="D125" s="236" t="s">
        <v>226</v>
      </c>
      <c r="E125" s="237" t="s">
        <v>19</v>
      </c>
      <c r="F125" s="238" t="s">
        <v>407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226</v>
      </c>
      <c r="AU125" s="244" t="s">
        <v>81</v>
      </c>
      <c r="AV125" s="13" t="s">
        <v>79</v>
      </c>
      <c r="AW125" s="13" t="s">
        <v>33</v>
      </c>
      <c r="AX125" s="13" t="s">
        <v>72</v>
      </c>
      <c r="AY125" s="244" t="s">
        <v>215</v>
      </c>
    </row>
    <row r="126" s="14" customFormat="1">
      <c r="A126" s="14"/>
      <c r="B126" s="245"/>
      <c r="C126" s="246"/>
      <c r="D126" s="236" t="s">
        <v>226</v>
      </c>
      <c r="E126" s="247" t="s">
        <v>19</v>
      </c>
      <c r="F126" s="248" t="s">
        <v>2235</v>
      </c>
      <c r="G126" s="246"/>
      <c r="H126" s="249">
        <v>287.80000000000001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226</v>
      </c>
      <c r="AU126" s="255" t="s">
        <v>81</v>
      </c>
      <c r="AV126" s="14" t="s">
        <v>81</v>
      </c>
      <c r="AW126" s="14" t="s">
        <v>33</v>
      </c>
      <c r="AX126" s="14" t="s">
        <v>72</v>
      </c>
      <c r="AY126" s="255" t="s">
        <v>215</v>
      </c>
    </row>
    <row r="127" s="15" customFormat="1">
      <c r="A127" s="15"/>
      <c r="B127" s="256"/>
      <c r="C127" s="257"/>
      <c r="D127" s="236" t="s">
        <v>226</v>
      </c>
      <c r="E127" s="258" t="s">
        <v>19</v>
      </c>
      <c r="F127" s="259" t="s">
        <v>233</v>
      </c>
      <c r="G127" s="257"/>
      <c r="H127" s="260">
        <v>287.80000000000001</v>
      </c>
      <c r="I127" s="261"/>
      <c r="J127" s="257"/>
      <c r="K127" s="257"/>
      <c r="L127" s="262"/>
      <c r="M127" s="263"/>
      <c r="N127" s="264"/>
      <c r="O127" s="264"/>
      <c r="P127" s="264"/>
      <c r="Q127" s="264"/>
      <c r="R127" s="264"/>
      <c r="S127" s="264"/>
      <c r="T127" s="26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6" t="s">
        <v>226</v>
      </c>
      <c r="AU127" s="266" t="s">
        <v>81</v>
      </c>
      <c r="AV127" s="15" t="s">
        <v>223</v>
      </c>
      <c r="AW127" s="15" t="s">
        <v>33</v>
      </c>
      <c r="AX127" s="15" t="s">
        <v>79</v>
      </c>
      <c r="AY127" s="266" t="s">
        <v>215</v>
      </c>
    </row>
    <row r="128" s="2" customFormat="1" ht="49.05" customHeight="1">
      <c r="A128" s="41"/>
      <c r="B128" s="42"/>
      <c r="C128" s="216" t="s">
        <v>275</v>
      </c>
      <c r="D128" s="216" t="s">
        <v>218</v>
      </c>
      <c r="E128" s="217" t="s">
        <v>2248</v>
      </c>
      <c r="F128" s="218" t="s">
        <v>2249</v>
      </c>
      <c r="G128" s="219" t="s">
        <v>221</v>
      </c>
      <c r="H128" s="220">
        <v>287.80000000000001</v>
      </c>
      <c r="I128" s="221"/>
      <c r="J128" s="222">
        <f>ROUND(I128*H128,2)</f>
        <v>0</v>
      </c>
      <c r="K128" s="218" t="s">
        <v>222</v>
      </c>
      <c r="L128" s="47"/>
      <c r="M128" s="223" t="s">
        <v>19</v>
      </c>
      <c r="N128" s="224" t="s">
        <v>43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223</v>
      </c>
      <c r="AT128" s="227" t="s">
        <v>218</v>
      </c>
      <c r="AU128" s="227" t="s">
        <v>81</v>
      </c>
      <c r="AY128" s="20" t="s">
        <v>215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223</v>
      </c>
      <c r="BM128" s="227" t="s">
        <v>8</v>
      </c>
    </row>
    <row r="129" s="2" customFormat="1">
      <c r="A129" s="41"/>
      <c r="B129" s="42"/>
      <c r="C129" s="43"/>
      <c r="D129" s="229" t="s">
        <v>224</v>
      </c>
      <c r="E129" s="43"/>
      <c r="F129" s="230" t="s">
        <v>2250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224</v>
      </c>
      <c r="AU129" s="20" t="s">
        <v>81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2233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2234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407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4" customFormat="1">
      <c r="A133" s="14"/>
      <c r="B133" s="245"/>
      <c r="C133" s="246"/>
      <c r="D133" s="236" t="s">
        <v>226</v>
      </c>
      <c r="E133" s="247" t="s">
        <v>19</v>
      </c>
      <c r="F133" s="248" t="s">
        <v>2235</v>
      </c>
      <c r="G133" s="246"/>
      <c r="H133" s="249">
        <v>287.80000000000001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226</v>
      </c>
      <c r="AU133" s="255" t="s">
        <v>81</v>
      </c>
      <c r="AV133" s="14" t="s">
        <v>81</v>
      </c>
      <c r="AW133" s="14" t="s">
        <v>33</v>
      </c>
      <c r="AX133" s="14" t="s">
        <v>72</v>
      </c>
      <c r="AY133" s="255" t="s">
        <v>215</v>
      </c>
    </row>
    <row r="134" s="15" customFormat="1">
      <c r="A134" s="15"/>
      <c r="B134" s="256"/>
      <c r="C134" s="257"/>
      <c r="D134" s="236" t="s">
        <v>226</v>
      </c>
      <c r="E134" s="258" t="s">
        <v>19</v>
      </c>
      <c r="F134" s="259" t="s">
        <v>233</v>
      </c>
      <c r="G134" s="257"/>
      <c r="H134" s="260">
        <v>287.80000000000001</v>
      </c>
      <c r="I134" s="261"/>
      <c r="J134" s="257"/>
      <c r="K134" s="257"/>
      <c r="L134" s="262"/>
      <c r="M134" s="263"/>
      <c r="N134" s="264"/>
      <c r="O134" s="264"/>
      <c r="P134" s="264"/>
      <c r="Q134" s="264"/>
      <c r="R134" s="264"/>
      <c r="S134" s="264"/>
      <c r="T134" s="26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6" t="s">
        <v>226</v>
      </c>
      <c r="AU134" s="266" t="s">
        <v>81</v>
      </c>
      <c r="AV134" s="15" t="s">
        <v>223</v>
      </c>
      <c r="AW134" s="15" t="s">
        <v>33</v>
      </c>
      <c r="AX134" s="15" t="s">
        <v>79</v>
      </c>
      <c r="AY134" s="266" t="s">
        <v>215</v>
      </c>
    </row>
    <row r="135" s="2" customFormat="1" ht="37.8" customHeight="1">
      <c r="A135" s="41"/>
      <c r="B135" s="42"/>
      <c r="C135" s="216" t="s">
        <v>292</v>
      </c>
      <c r="D135" s="216" t="s">
        <v>218</v>
      </c>
      <c r="E135" s="217" t="s">
        <v>2251</v>
      </c>
      <c r="F135" s="218" t="s">
        <v>2252</v>
      </c>
      <c r="G135" s="219" t="s">
        <v>221</v>
      </c>
      <c r="H135" s="220">
        <v>287.80000000000001</v>
      </c>
      <c r="I135" s="221"/>
      <c r="J135" s="222">
        <f>ROUND(I135*H135,2)</f>
        <v>0</v>
      </c>
      <c r="K135" s="218" t="s">
        <v>222</v>
      </c>
      <c r="L135" s="47"/>
      <c r="M135" s="223" t="s">
        <v>19</v>
      </c>
      <c r="N135" s="224" t="s">
        <v>43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223</v>
      </c>
      <c r="AT135" s="227" t="s">
        <v>218</v>
      </c>
      <c r="AU135" s="227" t="s">
        <v>81</v>
      </c>
      <c r="AY135" s="20" t="s">
        <v>215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223</v>
      </c>
      <c r="BM135" s="227" t="s">
        <v>337</v>
      </c>
    </row>
    <row r="136" s="2" customFormat="1">
      <c r="A136" s="41"/>
      <c r="B136" s="42"/>
      <c r="C136" s="43"/>
      <c r="D136" s="229" t="s">
        <v>224</v>
      </c>
      <c r="E136" s="43"/>
      <c r="F136" s="230" t="s">
        <v>2253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224</v>
      </c>
      <c r="AU136" s="20" t="s">
        <v>81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2233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2234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407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4" customFormat="1">
      <c r="A140" s="14"/>
      <c r="B140" s="245"/>
      <c r="C140" s="246"/>
      <c r="D140" s="236" t="s">
        <v>226</v>
      </c>
      <c r="E140" s="247" t="s">
        <v>19</v>
      </c>
      <c r="F140" s="248" t="s">
        <v>2235</v>
      </c>
      <c r="G140" s="246"/>
      <c r="H140" s="249">
        <v>287.80000000000001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226</v>
      </c>
      <c r="AU140" s="255" t="s">
        <v>81</v>
      </c>
      <c r="AV140" s="14" t="s">
        <v>81</v>
      </c>
      <c r="AW140" s="14" t="s">
        <v>33</v>
      </c>
      <c r="AX140" s="14" t="s">
        <v>72</v>
      </c>
      <c r="AY140" s="255" t="s">
        <v>215</v>
      </c>
    </row>
    <row r="141" s="15" customFormat="1">
      <c r="A141" s="15"/>
      <c r="B141" s="256"/>
      <c r="C141" s="257"/>
      <c r="D141" s="236" t="s">
        <v>226</v>
      </c>
      <c r="E141" s="258" t="s">
        <v>19</v>
      </c>
      <c r="F141" s="259" t="s">
        <v>233</v>
      </c>
      <c r="G141" s="257"/>
      <c r="H141" s="260">
        <v>287.80000000000001</v>
      </c>
      <c r="I141" s="261"/>
      <c r="J141" s="257"/>
      <c r="K141" s="257"/>
      <c r="L141" s="262"/>
      <c r="M141" s="263"/>
      <c r="N141" s="264"/>
      <c r="O141" s="264"/>
      <c r="P141" s="264"/>
      <c r="Q141" s="264"/>
      <c r="R141" s="264"/>
      <c r="S141" s="264"/>
      <c r="T141" s="26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6" t="s">
        <v>226</v>
      </c>
      <c r="AU141" s="266" t="s">
        <v>81</v>
      </c>
      <c r="AV141" s="15" t="s">
        <v>223</v>
      </c>
      <c r="AW141" s="15" t="s">
        <v>33</v>
      </c>
      <c r="AX141" s="15" t="s">
        <v>79</v>
      </c>
      <c r="AY141" s="266" t="s">
        <v>215</v>
      </c>
    </row>
    <row r="142" s="2" customFormat="1" ht="24.15" customHeight="1">
      <c r="A142" s="41"/>
      <c r="B142" s="42"/>
      <c r="C142" s="216" t="s">
        <v>298</v>
      </c>
      <c r="D142" s="216" t="s">
        <v>218</v>
      </c>
      <c r="E142" s="217" t="s">
        <v>2254</v>
      </c>
      <c r="F142" s="218" t="s">
        <v>2255</v>
      </c>
      <c r="G142" s="219" t="s">
        <v>221</v>
      </c>
      <c r="H142" s="220">
        <v>863.39999999999998</v>
      </c>
      <c r="I142" s="221"/>
      <c r="J142" s="222">
        <f>ROUND(I142*H142,2)</f>
        <v>0</v>
      </c>
      <c r="K142" s="218" t="s">
        <v>222</v>
      </c>
      <c r="L142" s="47"/>
      <c r="M142" s="223" t="s">
        <v>19</v>
      </c>
      <c r="N142" s="224" t="s">
        <v>43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223</v>
      </c>
      <c r="AT142" s="227" t="s">
        <v>218</v>
      </c>
      <c r="AU142" s="227" t="s">
        <v>81</v>
      </c>
      <c r="AY142" s="20" t="s">
        <v>215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223</v>
      </c>
      <c r="BM142" s="227" t="s">
        <v>306</v>
      </c>
    </row>
    <row r="143" s="2" customFormat="1">
      <c r="A143" s="41"/>
      <c r="B143" s="42"/>
      <c r="C143" s="43"/>
      <c r="D143" s="229" t="s">
        <v>224</v>
      </c>
      <c r="E143" s="43"/>
      <c r="F143" s="230" t="s">
        <v>2256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224</v>
      </c>
      <c r="AU143" s="20" t="s">
        <v>81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2233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2234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407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4" customFormat="1">
      <c r="A147" s="14"/>
      <c r="B147" s="245"/>
      <c r="C147" s="246"/>
      <c r="D147" s="236" t="s">
        <v>226</v>
      </c>
      <c r="E147" s="247" t="s">
        <v>19</v>
      </c>
      <c r="F147" s="248" t="s">
        <v>2235</v>
      </c>
      <c r="G147" s="246"/>
      <c r="H147" s="249">
        <v>287.80000000000001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226</v>
      </c>
      <c r="AU147" s="255" t="s">
        <v>81</v>
      </c>
      <c r="AV147" s="14" t="s">
        <v>81</v>
      </c>
      <c r="AW147" s="14" t="s">
        <v>33</v>
      </c>
      <c r="AX147" s="14" t="s">
        <v>72</v>
      </c>
      <c r="AY147" s="255" t="s">
        <v>215</v>
      </c>
    </row>
    <row r="148" s="15" customFormat="1">
      <c r="A148" s="15"/>
      <c r="B148" s="256"/>
      <c r="C148" s="257"/>
      <c r="D148" s="236" t="s">
        <v>226</v>
      </c>
      <c r="E148" s="258" t="s">
        <v>19</v>
      </c>
      <c r="F148" s="259" t="s">
        <v>233</v>
      </c>
      <c r="G148" s="257"/>
      <c r="H148" s="260">
        <v>287.80000000000001</v>
      </c>
      <c r="I148" s="261"/>
      <c r="J148" s="257"/>
      <c r="K148" s="257"/>
      <c r="L148" s="262"/>
      <c r="M148" s="263"/>
      <c r="N148" s="264"/>
      <c r="O148" s="264"/>
      <c r="P148" s="264"/>
      <c r="Q148" s="264"/>
      <c r="R148" s="264"/>
      <c r="S148" s="264"/>
      <c r="T148" s="26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6" t="s">
        <v>226</v>
      </c>
      <c r="AU148" s="266" t="s">
        <v>81</v>
      </c>
      <c r="AV148" s="15" t="s">
        <v>223</v>
      </c>
      <c r="AW148" s="15" t="s">
        <v>33</v>
      </c>
      <c r="AX148" s="15" t="s">
        <v>72</v>
      </c>
      <c r="AY148" s="266" t="s">
        <v>215</v>
      </c>
    </row>
    <row r="149" s="14" customFormat="1">
      <c r="A149" s="14"/>
      <c r="B149" s="245"/>
      <c r="C149" s="246"/>
      <c r="D149" s="236" t="s">
        <v>226</v>
      </c>
      <c r="E149" s="247" t="s">
        <v>19</v>
      </c>
      <c r="F149" s="248" t="s">
        <v>2257</v>
      </c>
      <c r="G149" s="246"/>
      <c r="H149" s="249">
        <v>863.39999999999998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226</v>
      </c>
      <c r="AU149" s="255" t="s">
        <v>81</v>
      </c>
      <c r="AV149" s="14" t="s">
        <v>81</v>
      </c>
      <c r="AW149" s="14" t="s">
        <v>33</v>
      </c>
      <c r="AX149" s="14" t="s">
        <v>72</v>
      </c>
      <c r="AY149" s="255" t="s">
        <v>215</v>
      </c>
    </row>
    <row r="150" s="15" customFormat="1">
      <c r="A150" s="15"/>
      <c r="B150" s="256"/>
      <c r="C150" s="257"/>
      <c r="D150" s="236" t="s">
        <v>226</v>
      </c>
      <c r="E150" s="258" t="s">
        <v>19</v>
      </c>
      <c r="F150" s="259" t="s">
        <v>233</v>
      </c>
      <c r="G150" s="257"/>
      <c r="H150" s="260">
        <v>863.39999999999998</v>
      </c>
      <c r="I150" s="261"/>
      <c r="J150" s="257"/>
      <c r="K150" s="257"/>
      <c r="L150" s="262"/>
      <c r="M150" s="263"/>
      <c r="N150" s="264"/>
      <c r="O150" s="264"/>
      <c r="P150" s="264"/>
      <c r="Q150" s="264"/>
      <c r="R150" s="264"/>
      <c r="S150" s="264"/>
      <c r="T150" s="26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6" t="s">
        <v>226</v>
      </c>
      <c r="AU150" s="266" t="s">
        <v>81</v>
      </c>
      <c r="AV150" s="15" t="s">
        <v>223</v>
      </c>
      <c r="AW150" s="15" t="s">
        <v>33</v>
      </c>
      <c r="AX150" s="15" t="s">
        <v>79</v>
      </c>
      <c r="AY150" s="266" t="s">
        <v>215</v>
      </c>
    </row>
    <row r="151" s="2" customFormat="1" ht="24.15" customHeight="1">
      <c r="A151" s="41"/>
      <c r="B151" s="42"/>
      <c r="C151" s="216" t="s">
        <v>308</v>
      </c>
      <c r="D151" s="216" t="s">
        <v>218</v>
      </c>
      <c r="E151" s="217" t="s">
        <v>2258</v>
      </c>
      <c r="F151" s="218" t="s">
        <v>2259</v>
      </c>
      <c r="G151" s="219" t="s">
        <v>331</v>
      </c>
      <c r="H151" s="220">
        <v>0.0030000000000000001</v>
      </c>
      <c r="I151" s="221"/>
      <c r="J151" s="222">
        <f>ROUND(I151*H151,2)</f>
        <v>0</v>
      </c>
      <c r="K151" s="218" t="s">
        <v>222</v>
      </c>
      <c r="L151" s="47"/>
      <c r="M151" s="223" t="s">
        <v>19</v>
      </c>
      <c r="N151" s="224" t="s">
        <v>43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223</v>
      </c>
      <c r="AT151" s="227" t="s">
        <v>218</v>
      </c>
      <c r="AU151" s="227" t="s">
        <v>81</v>
      </c>
      <c r="AY151" s="20" t="s">
        <v>215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223</v>
      </c>
      <c r="BM151" s="227" t="s">
        <v>360</v>
      </c>
    </row>
    <row r="152" s="2" customFormat="1">
      <c r="A152" s="41"/>
      <c r="B152" s="42"/>
      <c r="C152" s="43"/>
      <c r="D152" s="229" t="s">
        <v>224</v>
      </c>
      <c r="E152" s="43"/>
      <c r="F152" s="230" t="s">
        <v>2260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224</v>
      </c>
      <c r="AU152" s="20" t="s">
        <v>81</v>
      </c>
    </row>
    <row r="153" s="13" customFormat="1">
      <c r="A153" s="13"/>
      <c r="B153" s="234"/>
      <c r="C153" s="235"/>
      <c r="D153" s="236" t="s">
        <v>226</v>
      </c>
      <c r="E153" s="237" t="s">
        <v>19</v>
      </c>
      <c r="F153" s="238" t="s">
        <v>2233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226</v>
      </c>
      <c r="AU153" s="244" t="s">
        <v>81</v>
      </c>
      <c r="AV153" s="13" t="s">
        <v>79</v>
      </c>
      <c r="AW153" s="13" t="s">
        <v>33</v>
      </c>
      <c r="AX153" s="13" t="s">
        <v>72</v>
      </c>
      <c r="AY153" s="244" t="s">
        <v>215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2234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3" customFormat="1">
      <c r="A155" s="13"/>
      <c r="B155" s="234"/>
      <c r="C155" s="235"/>
      <c r="D155" s="236" t="s">
        <v>226</v>
      </c>
      <c r="E155" s="237" t="s">
        <v>19</v>
      </c>
      <c r="F155" s="238" t="s">
        <v>407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226</v>
      </c>
      <c r="AU155" s="244" t="s">
        <v>81</v>
      </c>
      <c r="AV155" s="13" t="s">
        <v>79</v>
      </c>
      <c r="AW155" s="13" t="s">
        <v>33</v>
      </c>
      <c r="AX155" s="13" t="s">
        <v>72</v>
      </c>
      <c r="AY155" s="244" t="s">
        <v>215</v>
      </c>
    </row>
    <row r="156" s="14" customFormat="1">
      <c r="A156" s="14"/>
      <c r="B156" s="245"/>
      <c r="C156" s="246"/>
      <c r="D156" s="236" t="s">
        <v>226</v>
      </c>
      <c r="E156" s="247" t="s">
        <v>19</v>
      </c>
      <c r="F156" s="248" t="s">
        <v>2261</v>
      </c>
      <c r="G156" s="246"/>
      <c r="H156" s="249">
        <v>0.0030000000000000001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226</v>
      </c>
      <c r="AU156" s="255" t="s">
        <v>81</v>
      </c>
      <c r="AV156" s="14" t="s">
        <v>81</v>
      </c>
      <c r="AW156" s="14" t="s">
        <v>33</v>
      </c>
      <c r="AX156" s="14" t="s">
        <v>72</v>
      </c>
      <c r="AY156" s="255" t="s">
        <v>215</v>
      </c>
    </row>
    <row r="157" s="13" customFormat="1">
      <c r="A157" s="13"/>
      <c r="B157" s="234"/>
      <c r="C157" s="235"/>
      <c r="D157" s="236" t="s">
        <v>226</v>
      </c>
      <c r="E157" s="237" t="s">
        <v>19</v>
      </c>
      <c r="F157" s="238" t="s">
        <v>2262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226</v>
      </c>
      <c r="AU157" s="244" t="s">
        <v>81</v>
      </c>
      <c r="AV157" s="13" t="s">
        <v>79</v>
      </c>
      <c r="AW157" s="13" t="s">
        <v>33</v>
      </c>
      <c r="AX157" s="13" t="s">
        <v>72</v>
      </c>
      <c r="AY157" s="244" t="s">
        <v>215</v>
      </c>
    </row>
    <row r="158" s="15" customFormat="1">
      <c r="A158" s="15"/>
      <c r="B158" s="256"/>
      <c r="C158" s="257"/>
      <c r="D158" s="236" t="s">
        <v>226</v>
      </c>
      <c r="E158" s="258" t="s">
        <v>19</v>
      </c>
      <c r="F158" s="259" t="s">
        <v>233</v>
      </c>
      <c r="G158" s="257"/>
      <c r="H158" s="260">
        <v>0.0030000000000000001</v>
      </c>
      <c r="I158" s="261"/>
      <c r="J158" s="257"/>
      <c r="K158" s="257"/>
      <c r="L158" s="262"/>
      <c r="M158" s="263"/>
      <c r="N158" s="264"/>
      <c r="O158" s="264"/>
      <c r="P158" s="264"/>
      <c r="Q158" s="264"/>
      <c r="R158" s="264"/>
      <c r="S158" s="264"/>
      <c r="T158" s="26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6" t="s">
        <v>226</v>
      </c>
      <c r="AU158" s="266" t="s">
        <v>81</v>
      </c>
      <c r="AV158" s="15" t="s">
        <v>223</v>
      </c>
      <c r="AW158" s="15" t="s">
        <v>33</v>
      </c>
      <c r="AX158" s="15" t="s">
        <v>79</v>
      </c>
      <c r="AY158" s="266" t="s">
        <v>215</v>
      </c>
    </row>
    <row r="159" s="2" customFormat="1" ht="16.5" customHeight="1">
      <c r="A159" s="41"/>
      <c r="B159" s="42"/>
      <c r="C159" s="281" t="s">
        <v>313</v>
      </c>
      <c r="D159" s="281" t="s">
        <v>412</v>
      </c>
      <c r="E159" s="282" t="s">
        <v>2263</v>
      </c>
      <c r="F159" s="283" t="s">
        <v>2264</v>
      </c>
      <c r="G159" s="284" t="s">
        <v>922</v>
      </c>
      <c r="H159" s="285">
        <v>2.8780000000000001</v>
      </c>
      <c r="I159" s="286"/>
      <c r="J159" s="287">
        <f>ROUND(I159*H159,2)</f>
        <v>0</v>
      </c>
      <c r="K159" s="283" t="s">
        <v>19</v>
      </c>
      <c r="L159" s="288"/>
      <c r="M159" s="289" t="s">
        <v>19</v>
      </c>
      <c r="N159" s="290" t="s">
        <v>43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298</v>
      </c>
      <c r="AT159" s="227" t="s">
        <v>412</v>
      </c>
      <c r="AU159" s="227" t="s">
        <v>81</v>
      </c>
      <c r="AY159" s="20" t="s">
        <v>215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223</v>
      </c>
      <c r="BM159" s="227" t="s">
        <v>376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2233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2234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3" customFormat="1">
      <c r="A162" s="13"/>
      <c r="B162" s="234"/>
      <c r="C162" s="235"/>
      <c r="D162" s="236" t="s">
        <v>226</v>
      </c>
      <c r="E162" s="237" t="s">
        <v>19</v>
      </c>
      <c r="F162" s="238" t="s">
        <v>407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226</v>
      </c>
      <c r="AU162" s="244" t="s">
        <v>81</v>
      </c>
      <c r="AV162" s="13" t="s">
        <v>79</v>
      </c>
      <c r="AW162" s="13" t="s">
        <v>33</v>
      </c>
      <c r="AX162" s="13" t="s">
        <v>72</v>
      </c>
      <c r="AY162" s="244" t="s">
        <v>215</v>
      </c>
    </row>
    <row r="163" s="14" customFormat="1">
      <c r="A163" s="14"/>
      <c r="B163" s="245"/>
      <c r="C163" s="246"/>
      <c r="D163" s="236" t="s">
        <v>226</v>
      </c>
      <c r="E163" s="247" t="s">
        <v>19</v>
      </c>
      <c r="F163" s="248" t="s">
        <v>2265</v>
      </c>
      <c r="G163" s="246"/>
      <c r="H163" s="249">
        <v>2.8780000000000001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226</v>
      </c>
      <c r="AU163" s="255" t="s">
        <v>81</v>
      </c>
      <c r="AV163" s="14" t="s">
        <v>81</v>
      </c>
      <c r="AW163" s="14" t="s">
        <v>33</v>
      </c>
      <c r="AX163" s="14" t="s">
        <v>72</v>
      </c>
      <c r="AY163" s="255" t="s">
        <v>215</v>
      </c>
    </row>
    <row r="164" s="15" customFormat="1">
      <c r="A164" s="15"/>
      <c r="B164" s="256"/>
      <c r="C164" s="257"/>
      <c r="D164" s="236" t="s">
        <v>226</v>
      </c>
      <c r="E164" s="258" t="s">
        <v>19</v>
      </c>
      <c r="F164" s="259" t="s">
        <v>233</v>
      </c>
      <c r="G164" s="257"/>
      <c r="H164" s="260">
        <v>2.8780000000000001</v>
      </c>
      <c r="I164" s="261"/>
      <c r="J164" s="257"/>
      <c r="K164" s="257"/>
      <c r="L164" s="262"/>
      <c r="M164" s="263"/>
      <c r="N164" s="264"/>
      <c r="O164" s="264"/>
      <c r="P164" s="264"/>
      <c r="Q164" s="264"/>
      <c r="R164" s="264"/>
      <c r="S164" s="264"/>
      <c r="T164" s="26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6" t="s">
        <v>226</v>
      </c>
      <c r="AU164" s="266" t="s">
        <v>81</v>
      </c>
      <c r="AV164" s="15" t="s">
        <v>223</v>
      </c>
      <c r="AW164" s="15" t="s">
        <v>33</v>
      </c>
      <c r="AX164" s="15" t="s">
        <v>79</v>
      </c>
      <c r="AY164" s="266" t="s">
        <v>215</v>
      </c>
    </row>
    <row r="165" s="2" customFormat="1" ht="24.15" customHeight="1">
      <c r="A165" s="41"/>
      <c r="B165" s="42"/>
      <c r="C165" s="216" t="s">
        <v>216</v>
      </c>
      <c r="D165" s="216" t="s">
        <v>218</v>
      </c>
      <c r="E165" s="217" t="s">
        <v>2258</v>
      </c>
      <c r="F165" s="218" t="s">
        <v>2259</v>
      </c>
      <c r="G165" s="219" t="s">
        <v>331</v>
      </c>
      <c r="H165" s="220">
        <v>0.042999999999999997</v>
      </c>
      <c r="I165" s="221"/>
      <c r="J165" s="222">
        <f>ROUND(I165*H165,2)</f>
        <v>0</v>
      </c>
      <c r="K165" s="218" t="s">
        <v>222</v>
      </c>
      <c r="L165" s="47"/>
      <c r="M165" s="223" t="s">
        <v>19</v>
      </c>
      <c r="N165" s="224" t="s">
        <v>43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223</v>
      </c>
      <c r="AT165" s="227" t="s">
        <v>218</v>
      </c>
      <c r="AU165" s="227" t="s">
        <v>81</v>
      </c>
      <c r="AY165" s="20" t="s">
        <v>215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223</v>
      </c>
      <c r="BM165" s="227" t="s">
        <v>596</v>
      </c>
    </row>
    <row r="166" s="2" customFormat="1">
      <c r="A166" s="41"/>
      <c r="B166" s="42"/>
      <c r="C166" s="43"/>
      <c r="D166" s="229" t="s">
        <v>224</v>
      </c>
      <c r="E166" s="43"/>
      <c r="F166" s="230" t="s">
        <v>2260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224</v>
      </c>
      <c r="AU166" s="20" t="s">
        <v>81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2233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2234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407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4" customFormat="1">
      <c r="A170" s="14"/>
      <c r="B170" s="245"/>
      <c r="C170" s="246"/>
      <c r="D170" s="236" t="s">
        <v>226</v>
      </c>
      <c r="E170" s="247" t="s">
        <v>19</v>
      </c>
      <c r="F170" s="248" t="s">
        <v>2266</v>
      </c>
      <c r="G170" s="246"/>
      <c r="H170" s="249">
        <v>0.042999999999999997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226</v>
      </c>
      <c r="AU170" s="255" t="s">
        <v>81</v>
      </c>
      <c r="AV170" s="14" t="s">
        <v>81</v>
      </c>
      <c r="AW170" s="14" t="s">
        <v>33</v>
      </c>
      <c r="AX170" s="14" t="s">
        <v>72</v>
      </c>
      <c r="AY170" s="255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2267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2268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5" customFormat="1">
      <c r="A173" s="15"/>
      <c r="B173" s="256"/>
      <c r="C173" s="257"/>
      <c r="D173" s="236" t="s">
        <v>226</v>
      </c>
      <c r="E173" s="258" t="s">
        <v>19</v>
      </c>
      <c r="F173" s="259" t="s">
        <v>233</v>
      </c>
      <c r="G173" s="257"/>
      <c r="H173" s="260">
        <v>0.042999999999999997</v>
      </c>
      <c r="I173" s="261"/>
      <c r="J173" s="257"/>
      <c r="K173" s="257"/>
      <c r="L173" s="262"/>
      <c r="M173" s="263"/>
      <c r="N173" s="264"/>
      <c r="O173" s="264"/>
      <c r="P173" s="264"/>
      <c r="Q173" s="264"/>
      <c r="R173" s="264"/>
      <c r="S173" s="264"/>
      <c r="T173" s="26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6" t="s">
        <v>226</v>
      </c>
      <c r="AU173" s="266" t="s">
        <v>81</v>
      </c>
      <c r="AV173" s="15" t="s">
        <v>223</v>
      </c>
      <c r="AW173" s="15" t="s">
        <v>33</v>
      </c>
      <c r="AX173" s="15" t="s">
        <v>79</v>
      </c>
      <c r="AY173" s="266" t="s">
        <v>215</v>
      </c>
    </row>
    <row r="174" s="2" customFormat="1" ht="16.5" customHeight="1">
      <c r="A174" s="41"/>
      <c r="B174" s="42"/>
      <c r="C174" s="281" t="s">
        <v>8</v>
      </c>
      <c r="D174" s="281" t="s">
        <v>412</v>
      </c>
      <c r="E174" s="282" t="s">
        <v>2269</v>
      </c>
      <c r="F174" s="283" t="s">
        <v>2270</v>
      </c>
      <c r="G174" s="284" t="s">
        <v>922</v>
      </c>
      <c r="H174" s="285">
        <v>43.170000000000002</v>
      </c>
      <c r="I174" s="286"/>
      <c r="J174" s="287">
        <f>ROUND(I174*H174,2)</f>
        <v>0</v>
      </c>
      <c r="K174" s="283" t="s">
        <v>222</v>
      </c>
      <c r="L174" s="288"/>
      <c r="M174" s="289" t="s">
        <v>19</v>
      </c>
      <c r="N174" s="290" t="s">
        <v>43</v>
      </c>
      <c r="O174" s="87"/>
      <c r="P174" s="225">
        <f>O174*H174</f>
        <v>0</v>
      </c>
      <c r="Q174" s="225">
        <v>0.001</v>
      </c>
      <c r="R174" s="225">
        <f>Q174*H174</f>
        <v>0.04317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298</v>
      </c>
      <c r="AT174" s="227" t="s">
        <v>412</v>
      </c>
      <c r="AU174" s="227" t="s">
        <v>81</v>
      </c>
      <c r="AY174" s="20" t="s">
        <v>215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223</v>
      </c>
      <c r="BM174" s="227" t="s">
        <v>449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2233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2234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407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4" customFormat="1">
      <c r="A178" s="14"/>
      <c r="B178" s="245"/>
      <c r="C178" s="246"/>
      <c r="D178" s="236" t="s">
        <v>226</v>
      </c>
      <c r="E178" s="247" t="s">
        <v>19</v>
      </c>
      <c r="F178" s="248" t="s">
        <v>2271</v>
      </c>
      <c r="G178" s="246"/>
      <c r="H178" s="249">
        <v>43.170000000000002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226</v>
      </c>
      <c r="AU178" s="255" t="s">
        <v>81</v>
      </c>
      <c r="AV178" s="14" t="s">
        <v>81</v>
      </c>
      <c r="AW178" s="14" t="s">
        <v>33</v>
      </c>
      <c r="AX178" s="14" t="s">
        <v>72</v>
      </c>
      <c r="AY178" s="255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2267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2268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5" customFormat="1">
      <c r="A181" s="15"/>
      <c r="B181" s="256"/>
      <c r="C181" s="257"/>
      <c r="D181" s="236" t="s">
        <v>226</v>
      </c>
      <c r="E181" s="258" t="s">
        <v>19</v>
      </c>
      <c r="F181" s="259" t="s">
        <v>233</v>
      </c>
      <c r="G181" s="257"/>
      <c r="H181" s="260">
        <v>43.170000000000002</v>
      </c>
      <c r="I181" s="261"/>
      <c r="J181" s="257"/>
      <c r="K181" s="257"/>
      <c r="L181" s="262"/>
      <c r="M181" s="263"/>
      <c r="N181" s="264"/>
      <c r="O181" s="264"/>
      <c r="P181" s="264"/>
      <c r="Q181" s="264"/>
      <c r="R181" s="264"/>
      <c r="S181" s="264"/>
      <c r="T181" s="26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6" t="s">
        <v>226</v>
      </c>
      <c r="AU181" s="266" t="s">
        <v>81</v>
      </c>
      <c r="AV181" s="15" t="s">
        <v>223</v>
      </c>
      <c r="AW181" s="15" t="s">
        <v>33</v>
      </c>
      <c r="AX181" s="15" t="s">
        <v>79</v>
      </c>
      <c r="AY181" s="266" t="s">
        <v>215</v>
      </c>
    </row>
    <row r="182" s="2" customFormat="1" ht="24.15" customHeight="1">
      <c r="A182" s="41"/>
      <c r="B182" s="42"/>
      <c r="C182" s="216" t="s">
        <v>328</v>
      </c>
      <c r="D182" s="216" t="s">
        <v>218</v>
      </c>
      <c r="E182" s="217" t="s">
        <v>2272</v>
      </c>
      <c r="F182" s="218" t="s">
        <v>2273</v>
      </c>
      <c r="G182" s="219" t="s">
        <v>221</v>
      </c>
      <c r="H182" s="220">
        <v>287.80000000000001</v>
      </c>
      <c r="I182" s="221"/>
      <c r="J182" s="222">
        <f>ROUND(I182*H182,2)</f>
        <v>0</v>
      </c>
      <c r="K182" s="218" t="s">
        <v>222</v>
      </c>
      <c r="L182" s="47"/>
      <c r="M182" s="223" t="s">
        <v>19</v>
      </c>
      <c r="N182" s="224" t="s">
        <v>43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223</v>
      </c>
      <c r="AT182" s="227" t="s">
        <v>218</v>
      </c>
      <c r="AU182" s="227" t="s">
        <v>81</v>
      </c>
      <c r="AY182" s="20" t="s">
        <v>215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223</v>
      </c>
      <c r="BM182" s="227" t="s">
        <v>459</v>
      </c>
    </row>
    <row r="183" s="2" customFormat="1">
      <c r="A183" s="41"/>
      <c r="B183" s="42"/>
      <c r="C183" s="43"/>
      <c r="D183" s="229" t="s">
        <v>224</v>
      </c>
      <c r="E183" s="43"/>
      <c r="F183" s="230" t="s">
        <v>2274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224</v>
      </c>
      <c r="AU183" s="20" t="s">
        <v>81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2233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2234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3" customFormat="1">
      <c r="A186" s="13"/>
      <c r="B186" s="234"/>
      <c r="C186" s="235"/>
      <c r="D186" s="236" t="s">
        <v>226</v>
      </c>
      <c r="E186" s="237" t="s">
        <v>19</v>
      </c>
      <c r="F186" s="238" t="s">
        <v>407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226</v>
      </c>
      <c r="AU186" s="244" t="s">
        <v>81</v>
      </c>
      <c r="AV186" s="13" t="s">
        <v>79</v>
      </c>
      <c r="AW186" s="13" t="s">
        <v>33</v>
      </c>
      <c r="AX186" s="13" t="s">
        <v>72</v>
      </c>
      <c r="AY186" s="244" t="s">
        <v>215</v>
      </c>
    </row>
    <row r="187" s="14" customFormat="1">
      <c r="A187" s="14"/>
      <c r="B187" s="245"/>
      <c r="C187" s="246"/>
      <c r="D187" s="236" t="s">
        <v>226</v>
      </c>
      <c r="E187" s="247" t="s">
        <v>19</v>
      </c>
      <c r="F187" s="248" t="s">
        <v>2235</v>
      </c>
      <c r="G187" s="246"/>
      <c r="H187" s="249">
        <v>287.80000000000001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226</v>
      </c>
      <c r="AU187" s="255" t="s">
        <v>81</v>
      </c>
      <c r="AV187" s="14" t="s">
        <v>81</v>
      </c>
      <c r="AW187" s="14" t="s">
        <v>33</v>
      </c>
      <c r="AX187" s="14" t="s">
        <v>72</v>
      </c>
      <c r="AY187" s="255" t="s">
        <v>215</v>
      </c>
    </row>
    <row r="188" s="15" customFormat="1">
      <c r="A188" s="15"/>
      <c r="B188" s="256"/>
      <c r="C188" s="257"/>
      <c r="D188" s="236" t="s">
        <v>226</v>
      </c>
      <c r="E188" s="258" t="s">
        <v>19</v>
      </c>
      <c r="F188" s="259" t="s">
        <v>233</v>
      </c>
      <c r="G188" s="257"/>
      <c r="H188" s="260">
        <v>287.80000000000001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226</v>
      </c>
      <c r="AU188" s="266" t="s">
        <v>81</v>
      </c>
      <c r="AV188" s="15" t="s">
        <v>223</v>
      </c>
      <c r="AW188" s="15" t="s">
        <v>33</v>
      </c>
      <c r="AX188" s="15" t="s">
        <v>79</v>
      </c>
      <c r="AY188" s="266" t="s">
        <v>215</v>
      </c>
    </row>
    <row r="189" s="2" customFormat="1" ht="21.75" customHeight="1">
      <c r="A189" s="41"/>
      <c r="B189" s="42"/>
      <c r="C189" s="216" t="s">
        <v>337</v>
      </c>
      <c r="D189" s="216" t="s">
        <v>218</v>
      </c>
      <c r="E189" s="217" t="s">
        <v>2275</v>
      </c>
      <c r="F189" s="218" t="s">
        <v>2276</v>
      </c>
      <c r="G189" s="219" t="s">
        <v>221</v>
      </c>
      <c r="H189" s="220">
        <v>287.80000000000001</v>
      </c>
      <c r="I189" s="221"/>
      <c r="J189" s="222">
        <f>ROUND(I189*H189,2)</f>
        <v>0</v>
      </c>
      <c r="K189" s="218" t="s">
        <v>222</v>
      </c>
      <c r="L189" s="47"/>
      <c r="M189" s="223" t="s">
        <v>19</v>
      </c>
      <c r="N189" s="224" t="s">
        <v>43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223</v>
      </c>
      <c r="AT189" s="227" t="s">
        <v>218</v>
      </c>
      <c r="AU189" s="227" t="s">
        <v>81</v>
      </c>
      <c r="AY189" s="20" t="s">
        <v>215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223</v>
      </c>
      <c r="BM189" s="227" t="s">
        <v>340</v>
      </c>
    </row>
    <row r="190" s="2" customFormat="1">
      <c r="A190" s="41"/>
      <c r="B190" s="42"/>
      <c r="C190" s="43"/>
      <c r="D190" s="229" t="s">
        <v>224</v>
      </c>
      <c r="E190" s="43"/>
      <c r="F190" s="230" t="s">
        <v>2277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224</v>
      </c>
      <c r="AU190" s="20" t="s">
        <v>81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2233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3" customFormat="1">
      <c r="A192" s="13"/>
      <c r="B192" s="234"/>
      <c r="C192" s="235"/>
      <c r="D192" s="236" t="s">
        <v>226</v>
      </c>
      <c r="E192" s="237" t="s">
        <v>19</v>
      </c>
      <c r="F192" s="238" t="s">
        <v>2234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226</v>
      </c>
      <c r="AU192" s="244" t="s">
        <v>81</v>
      </c>
      <c r="AV192" s="13" t="s">
        <v>79</v>
      </c>
      <c r="AW192" s="13" t="s">
        <v>33</v>
      </c>
      <c r="AX192" s="13" t="s">
        <v>72</v>
      </c>
      <c r="AY192" s="244" t="s">
        <v>215</v>
      </c>
    </row>
    <row r="193" s="13" customFormat="1">
      <c r="A193" s="13"/>
      <c r="B193" s="234"/>
      <c r="C193" s="235"/>
      <c r="D193" s="236" t="s">
        <v>226</v>
      </c>
      <c r="E193" s="237" t="s">
        <v>19</v>
      </c>
      <c r="F193" s="238" t="s">
        <v>407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226</v>
      </c>
      <c r="AU193" s="244" t="s">
        <v>81</v>
      </c>
      <c r="AV193" s="13" t="s">
        <v>79</v>
      </c>
      <c r="AW193" s="13" t="s">
        <v>33</v>
      </c>
      <c r="AX193" s="13" t="s">
        <v>72</v>
      </c>
      <c r="AY193" s="244" t="s">
        <v>215</v>
      </c>
    </row>
    <row r="194" s="14" customFormat="1">
      <c r="A194" s="14"/>
      <c r="B194" s="245"/>
      <c r="C194" s="246"/>
      <c r="D194" s="236" t="s">
        <v>226</v>
      </c>
      <c r="E194" s="247" t="s">
        <v>19</v>
      </c>
      <c r="F194" s="248" t="s">
        <v>2235</v>
      </c>
      <c r="G194" s="246"/>
      <c r="H194" s="249">
        <v>287.80000000000001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226</v>
      </c>
      <c r="AU194" s="255" t="s">
        <v>81</v>
      </c>
      <c r="AV194" s="14" t="s">
        <v>81</v>
      </c>
      <c r="AW194" s="14" t="s">
        <v>33</v>
      </c>
      <c r="AX194" s="14" t="s">
        <v>72</v>
      </c>
      <c r="AY194" s="255" t="s">
        <v>215</v>
      </c>
    </row>
    <row r="195" s="15" customFormat="1">
      <c r="A195" s="15"/>
      <c r="B195" s="256"/>
      <c r="C195" s="257"/>
      <c r="D195" s="236" t="s">
        <v>226</v>
      </c>
      <c r="E195" s="258" t="s">
        <v>19</v>
      </c>
      <c r="F195" s="259" t="s">
        <v>233</v>
      </c>
      <c r="G195" s="257"/>
      <c r="H195" s="260">
        <v>287.80000000000001</v>
      </c>
      <c r="I195" s="261"/>
      <c r="J195" s="257"/>
      <c r="K195" s="257"/>
      <c r="L195" s="262"/>
      <c r="M195" s="263"/>
      <c r="N195" s="264"/>
      <c r="O195" s="264"/>
      <c r="P195" s="264"/>
      <c r="Q195" s="264"/>
      <c r="R195" s="264"/>
      <c r="S195" s="264"/>
      <c r="T195" s="26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6" t="s">
        <v>226</v>
      </c>
      <c r="AU195" s="266" t="s">
        <v>81</v>
      </c>
      <c r="AV195" s="15" t="s">
        <v>223</v>
      </c>
      <c r="AW195" s="15" t="s">
        <v>33</v>
      </c>
      <c r="AX195" s="15" t="s">
        <v>79</v>
      </c>
      <c r="AY195" s="266" t="s">
        <v>215</v>
      </c>
    </row>
    <row r="196" s="2" customFormat="1" ht="21.75" customHeight="1">
      <c r="A196" s="41"/>
      <c r="B196" s="42"/>
      <c r="C196" s="216" t="s">
        <v>342</v>
      </c>
      <c r="D196" s="216" t="s">
        <v>218</v>
      </c>
      <c r="E196" s="217" t="s">
        <v>2278</v>
      </c>
      <c r="F196" s="218" t="s">
        <v>2279</v>
      </c>
      <c r="G196" s="219" t="s">
        <v>221</v>
      </c>
      <c r="H196" s="220">
        <v>287.80000000000001</v>
      </c>
      <c r="I196" s="221"/>
      <c r="J196" s="222">
        <f>ROUND(I196*H196,2)</f>
        <v>0</v>
      </c>
      <c r="K196" s="218" t="s">
        <v>222</v>
      </c>
      <c r="L196" s="47"/>
      <c r="M196" s="223" t="s">
        <v>19</v>
      </c>
      <c r="N196" s="224" t="s">
        <v>43</v>
      </c>
      <c r="O196" s="87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223</v>
      </c>
      <c r="AT196" s="227" t="s">
        <v>218</v>
      </c>
      <c r="AU196" s="227" t="s">
        <v>81</v>
      </c>
      <c r="AY196" s="20" t="s">
        <v>215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20" t="s">
        <v>79</v>
      </c>
      <c r="BK196" s="228">
        <f>ROUND(I196*H196,2)</f>
        <v>0</v>
      </c>
      <c r="BL196" s="20" t="s">
        <v>223</v>
      </c>
      <c r="BM196" s="227" t="s">
        <v>345</v>
      </c>
    </row>
    <row r="197" s="2" customFormat="1">
      <c r="A197" s="41"/>
      <c r="B197" s="42"/>
      <c r="C197" s="43"/>
      <c r="D197" s="229" t="s">
        <v>224</v>
      </c>
      <c r="E197" s="43"/>
      <c r="F197" s="230" t="s">
        <v>2280</v>
      </c>
      <c r="G197" s="43"/>
      <c r="H197" s="43"/>
      <c r="I197" s="231"/>
      <c r="J197" s="43"/>
      <c r="K197" s="43"/>
      <c r="L197" s="47"/>
      <c r="M197" s="232"/>
      <c r="N197" s="233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224</v>
      </c>
      <c r="AU197" s="20" t="s">
        <v>81</v>
      </c>
    </row>
    <row r="198" s="13" customFormat="1">
      <c r="A198" s="13"/>
      <c r="B198" s="234"/>
      <c r="C198" s="235"/>
      <c r="D198" s="236" t="s">
        <v>226</v>
      </c>
      <c r="E198" s="237" t="s">
        <v>19</v>
      </c>
      <c r="F198" s="238" t="s">
        <v>2233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226</v>
      </c>
      <c r="AU198" s="244" t="s">
        <v>81</v>
      </c>
      <c r="AV198" s="13" t="s">
        <v>79</v>
      </c>
      <c r="AW198" s="13" t="s">
        <v>33</v>
      </c>
      <c r="AX198" s="13" t="s">
        <v>72</v>
      </c>
      <c r="AY198" s="244" t="s">
        <v>215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2234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3" customFormat="1">
      <c r="A200" s="13"/>
      <c r="B200" s="234"/>
      <c r="C200" s="235"/>
      <c r="D200" s="236" t="s">
        <v>226</v>
      </c>
      <c r="E200" s="237" t="s">
        <v>19</v>
      </c>
      <c r="F200" s="238" t="s">
        <v>407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226</v>
      </c>
      <c r="AU200" s="244" t="s">
        <v>81</v>
      </c>
      <c r="AV200" s="13" t="s">
        <v>79</v>
      </c>
      <c r="AW200" s="13" t="s">
        <v>33</v>
      </c>
      <c r="AX200" s="13" t="s">
        <v>72</v>
      </c>
      <c r="AY200" s="244" t="s">
        <v>215</v>
      </c>
    </row>
    <row r="201" s="14" customFormat="1">
      <c r="A201" s="14"/>
      <c r="B201" s="245"/>
      <c r="C201" s="246"/>
      <c r="D201" s="236" t="s">
        <v>226</v>
      </c>
      <c r="E201" s="247" t="s">
        <v>19</v>
      </c>
      <c r="F201" s="248" t="s">
        <v>2235</v>
      </c>
      <c r="G201" s="246"/>
      <c r="H201" s="249">
        <v>287.80000000000001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226</v>
      </c>
      <c r="AU201" s="255" t="s">
        <v>81</v>
      </c>
      <c r="AV201" s="14" t="s">
        <v>81</v>
      </c>
      <c r="AW201" s="14" t="s">
        <v>33</v>
      </c>
      <c r="AX201" s="14" t="s">
        <v>72</v>
      </c>
      <c r="AY201" s="255" t="s">
        <v>215</v>
      </c>
    </row>
    <row r="202" s="15" customFormat="1">
      <c r="A202" s="15"/>
      <c r="B202" s="256"/>
      <c r="C202" s="257"/>
      <c r="D202" s="236" t="s">
        <v>226</v>
      </c>
      <c r="E202" s="258" t="s">
        <v>19</v>
      </c>
      <c r="F202" s="259" t="s">
        <v>233</v>
      </c>
      <c r="G202" s="257"/>
      <c r="H202" s="260">
        <v>287.80000000000001</v>
      </c>
      <c r="I202" s="261"/>
      <c r="J202" s="257"/>
      <c r="K202" s="257"/>
      <c r="L202" s="262"/>
      <c r="M202" s="263"/>
      <c r="N202" s="264"/>
      <c r="O202" s="264"/>
      <c r="P202" s="264"/>
      <c r="Q202" s="264"/>
      <c r="R202" s="264"/>
      <c r="S202" s="264"/>
      <c r="T202" s="26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6" t="s">
        <v>226</v>
      </c>
      <c r="AU202" s="266" t="s">
        <v>81</v>
      </c>
      <c r="AV202" s="15" t="s">
        <v>223</v>
      </c>
      <c r="AW202" s="15" t="s">
        <v>33</v>
      </c>
      <c r="AX202" s="15" t="s">
        <v>79</v>
      </c>
      <c r="AY202" s="266" t="s">
        <v>215</v>
      </c>
    </row>
    <row r="203" s="2" customFormat="1" ht="21.75" customHeight="1">
      <c r="A203" s="41"/>
      <c r="B203" s="42"/>
      <c r="C203" s="216" t="s">
        <v>306</v>
      </c>
      <c r="D203" s="216" t="s">
        <v>218</v>
      </c>
      <c r="E203" s="217" t="s">
        <v>2281</v>
      </c>
      <c r="F203" s="218" t="s">
        <v>2282</v>
      </c>
      <c r="G203" s="219" t="s">
        <v>2283</v>
      </c>
      <c r="H203" s="220">
        <v>0.28799999999999998</v>
      </c>
      <c r="I203" s="221"/>
      <c r="J203" s="222">
        <f>ROUND(I203*H203,2)</f>
        <v>0</v>
      </c>
      <c r="K203" s="218" t="s">
        <v>222</v>
      </c>
      <c r="L203" s="47"/>
      <c r="M203" s="223" t="s">
        <v>19</v>
      </c>
      <c r="N203" s="224" t="s">
        <v>43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223</v>
      </c>
      <c r="AT203" s="227" t="s">
        <v>218</v>
      </c>
      <c r="AU203" s="227" t="s">
        <v>81</v>
      </c>
      <c r="AY203" s="20" t="s">
        <v>215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223</v>
      </c>
      <c r="BM203" s="227" t="s">
        <v>350</v>
      </c>
    </row>
    <row r="204" s="2" customFormat="1">
      <c r="A204" s="41"/>
      <c r="B204" s="42"/>
      <c r="C204" s="43"/>
      <c r="D204" s="229" t="s">
        <v>224</v>
      </c>
      <c r="E204" s="43"/>
      <c r="F204" s="230" t="s">
        <v>2284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224</v>
      </c>
      <c r="AU204" s="20" t="s">
        <v>81</v>
      </c>
    </row>
    <row r="205" s="13" customFormat="1">
      <c r="A205" s="13"/>
      <c r="B205" s="234"/>
      <c r="C205" s="235"/>
      <c r="D205" s="236" t="s">
        <v>226</v>
      </c>
      <c r="E205" s="237" t="s">
        <v>19</v>
      </c>
      <c r="F205" s="238" t="s">
        <v>2233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226</v>
      </c>
      <c r="AU205" s="244" t="s">
        <v>81</v>
      </c>
      <c r="AV205" s="13" t="s">
        <v>79</v>
      </c>
      <c r="AW205" s="13" t="s">
        <v>33</v>
      </c>
      <c r="AX205" s="13" t="s">
        <v>72</v>
      </c>
      <c r="AY205" s="244" t="s">
        <v>215</v>
      </c>
    </row>
    <row r="206" s="13" customFormat="1">
      <c r="A206" s="13"/>
      <c r="B206" s="234"/>
      <c r="C206" s="235"/>
      <c r="D206" s="236" t="s">
        <v>226</v>
      </c>
      <c r="E206" s="237" t="s">
        <v>19</v>
      </c>
      <c r="F206" s="238" t="s">
        <v>2234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226</v>
      </c>
      <c r="AU206" s="244" t="s">
        <v>81</v>
      </c>
      <c r="AV206" s="13" t="s">
        <v>79</v>
      </c>
      <c r="AW206" s="13" t="s">
        <v>33</v>
      </c>
      <c r="AX206" s="13" t="s">
        <v>72</v>
      </c>
      <c r="AY206" s="244" t="s">
        <v>215</v>
      </c>
    </row>
    <row r="207" s="13" customFormat="1">
      <c r="A207" s="13"/>
      <c r="B207" s="234"/>
      <c r="C207" s="235"/>
      <c r="D207" s="236" t="s">
        <v>226</v>
      </c>
      <c r="E207" s="237" t="s">
        <v>19</v>
      </c>
      <c r="F207" s="238" t="s">
        <v>407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226</v>
      </c>
      <c r="AU207" s="244" t="s">
        <v>81</v>
      </c>
      <c r="AV207" s="13" t="s">
        <v>79</v>
      </c>
      <c r="AW207" s="13" t="s">
        <v>33</v>
      </c>
      <c r="AX207" s="13" t="s">
        <v>72</v>
      </c>
      <c r="AY207" s="244" t="s">
        <v>215</v>
      </c>
    </row>
    <row r="208" s="14" customFormat="1">
      <c r="A208" s="14"/>
      <c r="B208" s="245"/>
      <c r="C208" s="246"/>
      <c r="D208" s="236" t="s">
        <v>226</v>
      </c>
      <c r="E208" s="247" t="s">
        <v>19</v>
      </c>
      <c r="F208" s="248" t="s">
        <v>2235</v>
      </c>
      <c r="G208" s="246"/>
      <c r="H208" s="249">
        <v>287.80000000000001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226</v>
      </c>
      <c r="AU208" s="255" t="s">
        <v>81</v>
      </c>
      <c r="AV208" s="14" t="s">
        <v>81</v>
      </c>
      <c r="AW208" s="14" t="s">
        <v>33</v>
      </c>
      <c r="AX208" s="14" t="s">
        <v>72</v>
      </c>
      <c r="AY208" s="255" t="s">
        <v>215</v>
      </c>
    </row>
    <row r="209" s="15" customFormat="1">
      <c r="A209" s="15"/>
      <c r="B209" s="256"/>
      <c r="C209" s="257"/>
      <c r="D209" s="236" t="s">
        <v>226</v>
      </c>
      <c r="E209" s="258" t="s">
        <v>19</v>
      </c>
      <c r="F209" s="259" t="s">
        <v>233</v>
      </c>
      <c r="G209" s="257"/>
      <c r="H209" s="260">
        <v>287.80000000000001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226</v>
      </c>
      <c r="AU209" s="266" t="s">
        <v>81</v>
      </c>
      <c r="AV209" s="15" t="s">
        <v>223</v>
      </c>
      <c r="AW209" s="15" t="s">
        <v>33</v>
      </c>
      <c r="AX209" s="15" t="s">
        <v>72</v>
      </c>
      <c r="AY209" s="266" t="s">
        <v>215</v>
      </c>
    </row>
    <row r="210" s="14" customFormat="1">
      <c r="A210" s="14"/>
      <c r="B210" s="245"/>
      <c r="C210" s="246"/>
      <c r="D210" s="236" t="s">
        <v>226</v>
      </c>
      <c r="E210" s="247" t="s">
        <v>19</v>
      </c>
      <c r="F210" s="248" t="s">
        <v>2285</v>
      </c>
      <c r="G210" s="246"/>
      <c r="H210" s="249">
        <v>0.28799999999999998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226</v>
      </c>
      <c r="AU210" s="255" t="s">
        <v>81</v>
      </c>
      <c r="AV210" s="14" t="s">
        <v>81</v>
      </c>
      <c r="AW210" s="14" t="s">
        <v>33</v>
      </c>
      <c r="AX210" s="14" t="s">
        <v>72</v>
      </c>
      <c r="AY210" s="255" t="s">
        <v>215</v>
      </c>
    </row>
    <row r="211" s="15" customFormat="1">
      <c r="A211" s="15"/>
      <c r="B211" s="256"/>
      <c r="C211" s="257"/>
      <c r="D211" s="236" t="s">
        <v>226</v>
      </c>
      <c r="E211" s="258" t="s">
        <v>19</v>
      </c>
      <c r="F211" s="259" t="s">
        <v>233</v>
      </c>
      <c r="G211" s="257"/>
      <c r="H211" s="260">
        <v>0.28799999999999998</v>
      </c>
      <c r="I211" s="261"/>
      <c r="J211" s="257"/>
      <c r="K211" s="257"/>
      <c r="L211" s="262"/>
      <c r="M211" s="263"/>
      <c r="N211" s="264"/>
      <c r="O211" s="264"/>
      <c r="P211" s="264"/>
      <c r="Q211" s="264"/>
      <c r="R211" s="264"/>
      <c r="S211" s="264"/>
      <c r="T211" s="26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6" t="s">
        <v>226</v>
      </c>
      <c r="AU211" s="266" t="s">
        <v>81</v>
      </c>
      <c r="AV211" s="15" t="s">
        <v>223</v>
      </c>
      <c r="AW211" s="15" t="s">
        <v>33</v>
      </c>
      <c r="AX211" s="15" t="s">
        <v>79</v>
      </c>
      <c r="AY211" s="266" t="s">
        <v>215</v>
      </c>
    </row>
    <row r="212" s="2" customFormat="1" ht="24.15" customHeight="1">
      <c r="A212" s="41"/>
      <c r="B212" s="42"/>
      <c r="C212" s="216" t="s">
        <v>322</v>
      </c>
      <c r="D212" s="216" t="s">
        <v>218</v>
      </c>
      <c r="E212" s="217" t="s">
        <v>927</v>
      </c>
      <c r="F212" s="218" t="s">
        <v>928</v>
      </c>
      <c r="G212" s="219" t="s">
        <v>221</v>
      </c>
      <c r="H212" s="220">
        <v>287.80000000000001</v>
      </c>
      <c r="I212" s="221"/>
      <c r="J212" s="222">
        <f>ROUND(I212*H212,2)</f>
        <v>0</v>
      </c>
      <c r="K212" s="218" t="s">
        <v>222</v>
      </c>
      <c r="L212" s="47"/>
      <c r="M212" s="223" t="s">
        <v>19</v>
      </c>
      <c r="N212" s="224" t="s">
        <v>43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223</v>
      </c>
      <c r="AT212" s="227" t="s">
        <v>218</v>
      </c>
      <c r="AU212" s="227" t="s">
        <v>81</v>
      </c>
      <c r="AY212" s="20" t="s">
        <v>215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223</v>
      </c>
      <c r="BM212" s="227" t="s">
        <v>354</v>
      </c>
    </row>
    <row r="213" s="2" customFormat="1">
      <c r="A213" s="41"/>
      <c r="B213" s="42"/>
      <c r="C213" s="43"/>
      <c r="D213" s="229" t="s">
        <v>224</v>
      </c>
      <c r="E213" s="43"/>
      <c r="F213" s="230" t="s">
        <v>929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224</v>
      </c>
      <c r="AU213" s="20" t="s">
        <v>81</v>
      </c>
    </row>
    <row r="214" s="13" customFormat="1">
      <c r="A214" s="13"/>
      <c r="B214" s="234"/>
      <c r="C214" s="235"/>
      <c r="D214" s="236" t="s">
        <v>226</v>
      </c>
      <c r="E214" s="237" t="s">
        <v>19</v>
      </c>
      <c r="F214" s="238" t="s">
        <v>2233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226</v>
      </c>
      <c r="AU214" s="244" t="s">
        <v>81</v>
      </c>
      <c r="AV214" s="13" t="s">
        <v>79</v>
      </c>
      <c r="AW214" s="13" t="s">
        <v>33</v>
      </c>
      <c r="AX214" s="13" t="s">
        <v>72</v>
      </c>
      <c r="AY214" s="244" t="s">
        <v>215</v>
      </c>
    </row>
    <row r="215" s="13" customFormat="1">
      <c r="A215" s="13"/>
      <c r="B215" s="234"/>
      <c r="C215" s="235"/>
      <c r="D215" s="236" t="s">
        <v>226</v>
      </c>
      <c r="E215" s="237" t="s">
        <v>19</v>
      </c>
      <c r="F215" s="238" t="s">
        <v>2234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226</v>
      </c>
      <c r="AU215" s="244" t="s">
        <v>81</v>
      </c>
      <c r="AV215" s="13" t="s">
        <v>79</v>
      </c>
      <c r="AW215" s="13" t="s">
        <v>33</v>
      </c>
      <c r="AX215" s="13" t="s">
        <v>72</v>
      </c>
      <c r="AY215" s="244" t="s">
        <v>215</v>
      </c>
    </row>
    <row r="216" s="13" customFormat="1">
      <c r="A216" s="13"/>
      <c r="B216" s="234"/>
      <c r="C216" s="235"/>
      <c r="D216" s="236" t="s">
        <v>226</v>
      </c>
      <c r="E216" s="237" t="s">
        <v>19</v>
      </c>
      <c r="F216" s="238" t="s">
        <v>407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226</v>
      </c>
      <c r="AU216" s="244" t="s">
        <v>81</v>
      </c>
      <c r="AV216" s="13" t="s">
        <v>79</v>
      </c>
      <c r="AW216" s="13" t="s">
        <v>33</v>
      </c>
      <c r="AX216" s="13" t="s">
        <v>72</v>
      </c>
      <c r="AY216" s="244" t="s">
        <v>215</v>
      </c>
    </row>
    <row r="217" s="14" customFormat="1">
      <c r="A217" s="14"/>
      <c r="B217" s="245"/>
      <c r="C217" s="246"/>
      <c r="D217" s="236" t="s">
        <v>226</v>
      </c>
      <c r="E217" s="247" t="s">
        <v>19</v>
      </c>
      <c r="F217" s="248" t="s">
        <v>2235</v>
      </c>
      <c r="G217" s="246"/>
      <c r="H217" s="249">
        <v>287.80000000000001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226</v>
      </c>
      <c r="AU217" s="255" t="s">
        <v>81</v>
      </c>
      <c r="AV217" s="14" t="s">
        <v>81</v>
      </c>
      <c r="AW217" s="14" t="s">
        <v>33</v>
      </c>
      <c r="AX217" s="14" t="s">
        <v>72</v>
      </c>
      <c r="AY217" s="255" t="s">
        <v>215</v>
      </c>
    </row>
    <row r="218" s="15" customFormat="1">
      <c r="A218" s="15"/>
      <c r="B218" s="256"/>
      <c r="C218" s="257"/>
      <c r="D218" s="236" t="s">
        <v>226</v>
      </c>
      <c r="E218" s="258" t="s">
        <v>19</v>
      </c>
      <c r="F218" s="259" t="s">
        <v>233</v>
      </c>
      <c r="G218" s="257"/>
      <c r="H218" s="260">
        <v>287.80000000000001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226</v>
      </c>
      <c r="AU218" s="266" t="s">
        <v>81</v>
      </c>
      <c r="AV218" s="15" t="s">
        <v>223</v>
      </c>
      <c r="AW218" s="15" t="s">
        <v>33</v>
      </c>
      <c r="AX218" s="15" t="s">
        <v>79</v>
      </c>
      <c r="AY218" s="266" t="s">
        <v>215</v>
      </c>
    </row>
    <row r="219" s="2" customFormat="1" ht="21.75" customHeight="1">
      <c r="A219" s="41"/>
      <c r="B219" s="42"/>
      <c r="C219" s="216" t="s">
        <v>360</v>
      </c>
      <c r="D219" s="216" t="s">
        <v>218</v>
      </c>
      <c r="E219" s="217" t="s">
        <v>2286</v>
      </c>
      <c r="F219" s="218" t="s">
        <v>2287</v>
      </c>
      <c r="G219" s="219" t="s">
        <v>278</v>
      </c>
      <c r="H219" s="220">
        <v>34.536000000000001</v>
      </c>
      <c r="I219" s="221"/>
      <c r="J219" s="222">
        <f>ROUND(I219*H219,2)</f>
        <v>0</v>
      </c>
      <c r="K219" s="218" t="s">
        <v>222</v>
      </c>
      <c r="L219" s="47"/>
      <c r="M219" s="223" t="s">
        <v>19</v>
      </c>
      <c r="N219" s="224" t="s">
        <v>43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223</v>
      </c>
      <c r="AT219" s="227" t="s">
        <v>218</v>
      </c>
      <c r="AU219" s="227" t="s">
        <v>81</v>
      </c>
      <c r="AY219" s="20" t="s">
        <v>215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223</v>
      </c>
      <c r="BM219" s="227" t="s">
        <v>487</v>
      </c>
    </row>
    <row r="220" s="2" customFormat="1">
      <c r="A220" s="41"/>
      <c r="B220" s="42"/>
      <c r="C220" s="43"/>
      <c r="D220" s="229" t="s">
        <v>224</v>
      </c>
      <c r="E220" s="43"/>
      <c r="F220" s="230" t="s">
        <v>2288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224</v>
      </c>
      <c r="AU220" s="20" t="s">
        <v>81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2233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2234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3" customFormat="1">
      <c r="A223" s="13"/>
      <c r="B223" s="234"/>
      <c r="C223" s="235"/>
      <c r="D223" s="236" t="s">
        <v>226</v>
      </c>
      <c r="E223" s="237" t="s">
        <v>19</v>
      </c>
      <c r="F223" s="238" t="s">
        <v>407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226</v>
      </c>
      <c r="AU223" s="244" t="s">
        <v>81</v>
      </c>
      <c r="AV223" s="13" t="s">
        <v>79</v>
      </c>
      <c r="AW223" s="13" t="s">
        <v>33</v>
      </c>
      <c r="AX223" s="13" t="s">
        <v>72</v>
      </c>
      <c r="AY223" s="244" t="s">
        <v>215</v>
      </c>
    </row>
    <row r="224" s="14" customFormat="1">
      <c r="A224" s="14"/>
      <c r="B224" s="245"/>
      <c r="C224" s="246"/>
      <c r="D224" s="236" t="s">
        <v>226</v>
      </c>
      <c r="E224" s="247" t="s">
        <v>19</v>
      </c>
      <c r="F224" s="248" t="s">
        <v>2289</v>
      </c>
      <c r="G224" s="246"/>
      <c r="H224" s="249">
        <v>5.7560000000000002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226</v>
      </c>
      <c r="AU224" s="255" t="s">
        <v>81</v>
      </c>
      <c r="AV224" s="14" t="s">
        <v>81</v>
      </c>
      <c r="AW224" s="14" t="s">
        <v>33</v>
      </c>
      <c r="AX224" s="14" t="s">
        <v>72</v>
      </c>
      <c r="AY224" s="255" t="s">
        <v>215</v>
      </c>
    </row>
    <row r="225" s="13" customFormat="1">
      <c r="A225" s="13"/>
      <c r="B225" s="234"/>
      <c r="C225" s="235"/>
      <c r="D225" s="236" t="s">
        <v>226</v>
      </c>
      <c r="E225" s="237" t="s">
        <v>19</v>
      </c>
      <c r="F225" s="238" t="s">
        <v>2290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226</v>
      </c>
      <c r="AU225" s="244" t="s">
        <v>81</v>
      </c>
      <c r="AV225" s="13" t="s">
        <v>79</v>
      </c>
      <c r="AW225" s="13" t="s">
        <v>33</v>
      </c>
      <c r="AX225" s="13" t="s">
        <v>72</v>
      </c>
      <c r="AY225" s="244" t="s">
        <v>215</v>
      </c>
    </row>
    <row r="226" s="16" customFormat="1">
      <c r="A226" s="16"/>
      <c r="B226" s="267"/>
      <c r="C226" s="268"/>
      <c r="D226" s="236" t="s">
        <v>226</v>
      </c>
      <c r="E226" s="269" t="s">
        <v>19</v>
      </c>
      <c r="F226" s="270" t="s">
        <v>2291</v>
      </c>
      <c r="G226" s="268"/>
      <c r="H226" s="271">
        <v>5.7560000000000002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T226" s="277" t="s">
        <v>226</v>
      </c>
      <c r="AU226" s="277" t="s">
        <v>81</v>
      </c>
      <c r="AV226" s="16" t="s">
        <v>105</v>
      </c>
      <c r="AW226" s="16" t="s">
        <v>33</v>
      </c>
      <c r="AX226" s="16" t="s">
        <v>72</v>
      </c>
      <c r="AY226" s="277" t="s">
        <v>215</v>
      </c>
    </row>
    <row r="227" s="13" customFormat="1">
      <c r="A227" s="13"/>
      <c r="B227" s="234"/>
      <c r="C227" s="235"/>
      <c r="D227" s="236" t="s">
        <v>226</v>
      </c>
      <c r="E227" s="237" t="s">
        <v>19</v>
      </c>
      <c r="F227" s="238" t="s">
        <v>2292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226</v>
      </c>
      <c r="AU227" s="244" t="s">
        <v>81</v>
      </c>
      <c r="AV227" s="13" t="s">
        <v>79</v>
      </c>
      <c r="AW227" s="13" t="s">
        <v>33</v>
      </c>
      <c r="AX227" s="13" t="s">
        <v>72</v>
      </c>
      <c r="AY227" s="244" t="s">
        <v>215</v>
      </c>
    </row>
    <row r="228" s="14" customFormat="1">
      <c r="A228" s="14"/>
      <c r="B228" s="245"/>
      <c r="C228" s="246"/>
      <c r="D228" s="236" t="s">
        <v>226</v>
      </c>
      <c r="E228" s="247" t="s">
        <v>19</v>
      </c>
      <c r="F228" s="248" t="s">
        <v>2293</v>
      </c>
      <c r="G228" s="246"/>
      <c r="H228" s="249">
        <v>28.780000000000001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226</v>
      </c>
      <c r="AU228" s="255" t="s">
        <v>81</v>
      </c>
      <c r="AV228" s="14" t="s">
        <v>81</v>
      </c>
      <c r="AW228" s="14" t="s">
        <v>33</v>
      </c>
      <c r="AX228" s="14" t="s">
        <v>72</v>
      </c>
      <c r="AY228" s="255" t="s">
        <v>215</v>
      </c>
    </row>
    <row r="229" s="16" customFormat="1">
      <c r="A229" s="16"/>
      <c r="B229" s="267"/>
      <c r="C229" s="268"/>
      <c r="D229" s="236" t="s">
        <v>226</v>
      </c>
      <c r="E229" s="269" t="s">
        <v>19</v>
      </c>
      <c r="F229" s="270" t="s">
        <v>2294</v>
      </c>
      <c r="G229" s="268"/>
      <c r="H229" s="271">
        <v>28.780000000000001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T229" s="277" t="s">
        <v>226</v>
      </c>
      <c r="AU229" s="277" t="s">
        <v>81</v>
      </c>
      <c r="AV229" s="16" t="s">
        <v>105</v>
      </c>
      <c r="AW229" s="16" t="s">
        <v>33</v>
      </c>
      <c r="AX229" s="16" t="s">
        <v>72</v>
      </c>
      <c r="AY229" s="277" t="s">
        <v>215</v>
      </c>
    </row>
    <row r="230" s="15" customFormat="1">
      <c r="A230" s="15"/>
      <c r="B230" s="256"/>
      <c r="C230" s="257"/>
      <c r="D230" s="236" t="s">
        <v>226</v>
      </c>
      <c r="E230" s="258" t="s">
        <v>19</v>
      </c>
      <c r="F230" s="259" t="s">
        <v>233</v>
      </c>
      <c r="G230" s="257"/>
      <c r="H230" s="260">
        <v>34.536000000000001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226</v>
      </c>
      <c r="AU230" s="266" t="s">
        <v>81</v>
      </c>
      <c r="AV230" s="15" t="s">
        <v>223</v>
      </c>
      <c r="AW230" s="15" t="s">
        <v>33</v>
      </c>
      <c r="AX230" s="15" t="s">
        <v>79</v>
      </c>
      <c r="AY230" s="266" t="s">
        <v>215</v>
      </c>
    </row>
    <row r="231" s="2" customFormat="1" ht="21.75" customHeight="1">
      <c r="A231" s="41"/>
      <c r="B231" s="42"/>
      <c r="C231" s="216" t="s">
        <v>368</v>
      </c>
      <c r="D231" s="216" t="s">
        <v>218</v>
      </c>
      <c r="E231" s="217" t="s">
        <v>2295</v>
      </c>
      <c r="F231" s="218" t="s">
        <v>2296</v>
      </c>
      <c r="G231" s="219" t="s">
        <v>278</v>
      </c>
      <c r="H231" s="220">
        <v>34.536000000000001</v>
      </c>
      <c r="I231" s="221"/>
      <c r="J231" s="222">
        <f>ROUND(I231*H231,2)</f>
        <v>0</v>
      </c>
      <c r="K231" s="218" t="s">
        <v>222</v>
      </c>
      <c r="L231" s="47"/>
      <c r="M231" s="223" t="s">
        <v>19</v>
      </c>
      <c r="N231" s="224" t="s">
        <v>43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223</v>
      </c>
      <c r="AT231" s="227" t="s">
        <v>218</v>
      </c>
      <c r="AU231" s="227" t="s">
        <v>81</v>
      </c>
      <c r="AY231" s="20" t="s">
        <v>215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223</v>
      </c>
      <c r="BM231" s="227" t="s">
        <v>498</v>
      </c>
    </row>
    <row r="232" s="2" customFormat="1">
      <c r="A232" s="41"/>
      <c r="B232" s="42"/>
      <c r="C232" s="43"/>
      <c r="D232" s="229" t="s">
        <v>224</v>
      </c>
      <c r="E232" s="43"/>
      <c r="F232" s="230" t="s">
        <v>2297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224</v>
      </c>
      <c r="AU232" s="20" t="s">
        <v>81</v>
      </c>
    </row>
    <row r="233" s="13" customFormat="1">
      <c r="A233" s="13"/>
      <c r="B233" s="234"/>
      <c r="C233" s="235"/>
      <c r="D233" s="236" t="s">
        <v>226</v>
      </c>
      <c r="E233" s="237" t="s">
        <v>19</v>
      </c>
      <c r="F233" s="238" t="s">
        <v>2233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226</v>
      </c>
      <c r="AU233" s="244" t="s">
        <v>81</v>
      </c>
      <c r="AV233" s="13" t="s">
        <v>79</v>
      </c>
      <c r="AW233" s="13" t="s">
        <v>33</v>
      </c>
      <c r="AX233" s="13" t="s">
        <v>72</v>
      </c>
      <c r="AY233" s="244" t="s">
        <v>215</v>
      </c>
    </row>
    <row r="234" s="13" customFormat="1">
      <c r="A234" s="13"/>
      <c r="B234" s="234"/>
      <c r="C234" s="235"/>
      <c r="D234" s="236" t="s">
        <v>226</v>
      </c>
      <c r="E234" s="237" t="s">
        <v>19</v>
      </c>
      <c r="F234" s="238" t="s">
        <v>2234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226</v>
      </c>
      <c r="AU234" s="244" t="s">
        <v>81</v>
      </c>
      <c r="AV234" s="13" t="s">
        <v>79</v>
      </c>
      <c r="AW234" s="13" t="s">
        <v>33</v>
      </c>
      <c r="AX234" s="13" t="s">
        <v>72</v>
      </c>
      <c r="AY234" s="244" t="s">
        <v>215</v>
      </c>
    </row>
    <row r="235" s="13" customFormat="1">
      <c r="A235" s="13"/>
      <c r="B235" s="234"/>
      <c r="C235" s="235"/>
      <c r="D235" s="236" t="s">
        <v>226</v>
      </c>
      <c r="E235" s="237" t="s">
        <v>19</v>
      </c>
      <c r="F235" s="238" t="s">
        <v>407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226</v>
      </c>
      <c r="AU235" s="244" t="s">
        <v>81</v>
      </c>
      <c r="AV235" s="13" t="s">
        <v>79</v>
      </c>
      <c r="AW235" s="13" t="s">
        <v>33</v>
      </c>
      <c r="AX235" s="13" t="s">
        <v>72</v>
      </c>
      <c r="AY235" s="244" t="s">
        <v>215</v>
      </c>
    </row>
    <row r="236" s="14" customFormat="1">
      <c r="A236" s="14"/>
      <c r="B236" s="245"/>
      <c r="C236" s="246"/>
      <c r="D236" s="236" t="s">
        <v>226</v>
      </c>
      <c r="E236" s="247" t="s">
        <v>19</v>
      </c>
      <c r="F236" s="248" t="s">
        <v>2289</v>
      </c>
      <c r="G236" s="246"/>
      <c r="H236" s="249">
        <v>5.7560000000000002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226</v>
      </c>
      <c r="AU236" s="255" t="s">
        <v>81</v>
      </c>
      <c r="AV236" s="14" t="s">
        <v>81</v>
      </c>
      <c r="AW236" s="14" t="s">
        <v>33</v>
      </c>
      <c r="AX236" s="14" t="s">
        <v>72</v>
      </c>
      <c r="AY236" s="255" t="s">
        <v>215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2290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6" customFormat="1">
      <c r="A238" s="16"/>
      <c r="B238" s="267"/>
      <c r="C238" s="268"/>
      <c r="D238" s="236" t="s">
        <v>226</v>
      </c>
      <c r="E238" s="269" t="s">
        <v>19</v>
      </c>
      <c r="F238" s="270" t="s">
        <v>2291</v>
      </c>
      <c r="G238" s="268"/>
      <c r="H238" s="271">
        <v>5.7560000000000002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T238" s="277" t="s">
        <v>226</v>
      </c>
      <c r="AU238" s="277" t="s">
        <v>81</v>
      </c>
      <c r="AV238" s="16" t="s">
        <v>105</v>
      </c>
      <c r="AW238" s="16" t="s">
        <v>33</v>
      </c>
      <c r="AX238" s="16" t="s">
        <v>72</v>
      </c>
      <c r="AY238" s="277" t="s">
        <v>215</v>
      </c>
    </row>
    <row r="239" s="13" customFormat="1">
      <c r="A239" s="13"/>
      <c r="B239" s="234"/>
      <c r="C239" s="235"/>
      <c r="D239" s="236" t="s">
        <v>226</v>
      </c>
      <c r="E239" s="237" t="s">
        <v>19</v>
      </c>
      <c r="F239" s="238" t="s">
        <v>2292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226</v>
      </c>
      <c r="AU239" s="244" t="s">
        <v>81</v>
      </c>
      <c r="AV239" s="13" t="s">
        <v>79</v>
      </c>
      <c r="AW239" s="13" t="s">
        <v>33</v>
      </c>
      <c r="AX239" s="13" t="s">
        <v>72</v>
      </c>
      <c r="AY239" s="244" t="s">
        <v>215</v>
      </c>
    </row>
    <row r="240" s="14" customFormat="1">
      <c r="A240" s="14"/>
      <c r="B240" s="245"/>
      <c r="C240" s="246"/>
      <c r="D240" s="236" t="s">
        <v>226</v>
      </c>
      <c r="E240" s="247" t="s">
        <v>19</v>
      </c>
      <c r="F240" s="248" t="s">
        <v>2293</v>
      </c>
      <c r="G240" s="246"/>
      <c r="H240" s="249">
        <v>28.780000000000001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226</v>
      </c>
      <c r="AU240" s="255" t="s">
        <v>81</v>
      </c>
      <c r="AV240" s="14" t="s">
        <v>81</v>
      </c>
      <c r="AW240" s="14" t="s">
        <v>33</v>
      </c>
      <c r="AX240" s="14" t="s">
        <v>72</v>
      </c>
      <c r="AY240" s="255" t="s">
        <v>215</v>
      </c>
    </row>
    <row r="241" s="16" customFormat="1">
      <c r="A241" s="16"/>
      <c r="B241" s="267"/>
      <c r="C241" s="268"/>
      <c r="D241" s="236" t="s">
        <v>226</v>
      </c>
      <c r="E241" s="269" t="s">
        <v>19</v>
      </c>
      <c r="F241" s="270" t="s">
        <v>2294</v>
      </c>
      <c r="G241" s="268"/>
      <c r="H241" s="271">
        <v>28.780000000000001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T241" s="277" t="s">
        <v>226</v>
      </c>
      <c r="AU241" s="277" t="s">
        <v>81</v>
      </c>
      <c r="AV241" s="16" t="s">
        <v>105</v>
      </c>
      <c r="AW241" s="16" t="s">
        <v>33</v>
      </c>
      <c r="AX241" s="16" t="s">
        <v>72</v>
      </c>
      <c r="AY241" s="277" t="s">
        <v>215</v>
      </c>
    </row>
    <row r="242" s="15" customFormat="1">
      <c r="A242" s="15"/>
      <c r="B242" s="256"/>
      <c r="C242" s="257"/>
      <c r="D242" s="236" t="s">
        <v>226</v>
      </c>
      <c r="E242" s="258" t="s">
        <v>19</v>
      </c>
      <c r="F242" s="259" t="s">
        <v>233</v>
      </c>
      <c r="G242" s="257"/>
      <c r="H242" s="260">
        <v>34.536000000000001</v>
      </c>
      <c r="I242" s="261"/>
      <c r="J242" s="257"/>
      <c r="K242" s="257"/>
      <c r="L242" s="262"/>
      <c r="M242" s="263"/>
      <c r="N242" s="264"/>
      <c r="O242" s="264"/>
      <c r="P242" s="264"/>
      <c r="Q242" s="264"/>
      <c r="R242" s="264"/>
      <c r="S242" s="264"/>
      <c r="T242" s="26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6" t="s">
        <v>226</v>
      </c>
      <c r="AU242" s="266" t="s">
        <v>81</v>
      </c>
      <c r="AV242" s="15" t="s">
        <v>223</v>
      </c>
      <c r="AW242" s="15" t="s">
        <v>33</v>
      </c>
      <c r="AX242" s="15" t="s">
        <v>79</v>
      </c>
      <c r="AY242" s="266" t="s">
        <v>215</v>
      </c>
    </row>
    <row r="243" s="2" customFormat="1" ht="24.15" customHeight="1">
      <c r="A243" s="41"/>
      <c r="B243" s="42"/>
      <c r="C243" s="216" t="s">
        <v>376</v>
      </c>
      <c r="D243" s="216" t="s">
        <v>218</v>
      </c>
      <c r="E243" s="217" t="s">
        <v>2298</v>
      </c>
      <c r="F243" s="218" t="s">
        <v>2299</v>
      </c>
      <c r="G243" s="219" t="s">
        <v>278</v>
      </c>
      <c r="H243" s="220">
        <v>345.36000000000001</v>
      </c>
      <c r="I243" s="221"/>
      <c r="J243" s="222">
        <f>ROUND(I243*H243,2)</f>
        <v>0</v>
      </c>
      <c r="K243" s="218" t="s">
        <v>222</v>
      </c>
      <c r="L243" s="47"/>
      <c r="M243" s="223" t="s">
        <v>19</v>
      </c>
      <c r="N243" s="224" t="s">
        <v>43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223</v>
      </c>
      <c r="AT243" s="227" t="s">
        <v>218</v>
      </c>
      <c r="AU243" s="227" t="s">
        <v>81</v>
      </c>
      <c r="AY243" s="20" t="s">
        <v>215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223</v>
      </c>
      <c r="BM243" s="227" t="s">
        <v>379</v>
      </c>
    </row>
    <row r="244" s="2" customFormat="1">
      <c r="A244" s="41"/>
      <c r="B244" s="42"/>
      <c r="C244" s="43"/>
      <c r="D244" s="229" t="s">
        <v>224</v>
      </c>
      <c r="E244" s="43"/>
      <c r="F244" s="230" t="s">
        <v>2300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224</v>
      </c>
      <c r="AU244" s="20" t="s">
        <v>81</v>
      </c>
    </row>
    <row r="245" s="13" customFormat="1">
      <c r="A245" s="13"/>
      <c r="B245" s="234"/>
      <c r="C245" s="235"/>
      <c r="D245" s="236" t="s">
        <v>226</v>
      </c>
      <c r="E245" s="237" t="s">
        <v>19</v>
      </c>
      <c r="F245" s="238" t="s">
        <v>2233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226</v>
      </c>
      <c r="AU245" s="244" t="s">
        <v>81</v>
      </c>
      <c r="AV245" s="13" t="s">
        <v>79</v>
      </c>
      <c r="AW245" s="13" t="s">
        <v>33</v>
      </c>
      <c r="AX245" s="13" t="s">
        <v>72</v>
      </c>
      <c r="AY245" s="244" t="s">
        <v>215</v>
      </c>
    </row>
    <row r="246" s="13" customFormat="1">
      <c r="A246" s="13"/>
      <c r="B246" s="234"/>
      <c r="C246" s="235"/>
      <c r="D246" s="236" t="s">
        <v>226</v>
      </c>
      <c r="E246" s="237" t="s">
        <v>19</v>
      </c>
      <c r="F246" s="238" t="s">
        <v>2234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226</v>
      </c>
      <c r="AU246" s="244" t="s">
        <v>81</v>
      </c>
      <c r="AV246" s="13" t="s">
        <v>79</v>
      </c>
      <c r="AW246" s="13" t="s">
        <v>33</v>
      </c>
      <c r="AX246" s="13" t="s">
        <v>72</v>
      </c>
      <c r="AY246" s="244" t="s">
        <v>215</v>
      </c>
    </row>
    <row r="247" s="13" customFormat="1">
      <c r="A247" s="13"/>
      <c r="B247" s="234"/>
      <c r="C247" s="235"/>
      <c r="D247" s="236" t="s">
        <v>226</v>
      </c>
      <c r="E247" s="237" t="s">
        <v>19</v>
      </c>
      <c r="F247" s="238" t="s">
        <v>407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226</v>
      </c>
      <c r="AU247" s="244" t="s">
        <v>81</v>
      </c>
      <c r="AV247" s="13" t="s">
        <v>79</v>
      </c>
      <c r="AW247" s="13" t="s">
        <v>33</v>
      </c>
      <c r="AX247" s="13" t="s">
        <v>72</v>
      </c>
      <c r="AY247" s="244" t="s">
        <v>215</v>
      </c>
    </row>
    <row r="248" s="14" customFormat="1">
      <c r="A248" s="14"/>
      <c r="B248" s="245"/>
      <c r="C248" s="246"/>
      <c r="D248" s="236" t="s">
        <v>226</v>
      </c>
      <c r="E248" s="247" t="s">
        <v>19</v>
      </c>
      <c r="F248" s="248" t="s">
        <v>2289</v>
      </c>
      <c r="G248" s="246"/>
      <c r="H248" s="249">
        <v>5.7560000000000002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226</v>
      </c>
      <c r="AU248" s="255" t="s">
        <v>81</v>
      </c>
      <c r="AV248" s="14" t="s">
        <v>81</v>
      </c>
      <c r="AW248" s="14" t="s">
        <v>33</v>
      </c>
      <c r="AX248" s="14" t="s">
        <v>72</v>
      </c>
      <c r="AY248" s="255" t="s">
        <v>215</v>
      </c>
    </row>
    <row r="249" s="13" customFormat="1">
      <c r="A249" s="13"/>
      <c r="B249" s="234"/>
      <c r="C249" s="235"/>
      <c r="D249" s="236" t="s">
        <v>226</v>
      </c>
      <c r="E249" s="237" t="s">
        <v>19</v>
      </c>
      <c r="F249" s="238" t="s">
        <v>2290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226</v>
      </c>
      <c r="AU249" s="244" t="s">
        <v>81</v>
      </c>
      <c r="AV249" s="13" t="s">
        <v>79</v>
      </c>
      <c r="AW249" s="13" t="s">
        <v>33</v>
      </c>
      <c r="AX249" s="13" t="s">
        <v>72</v>
      </c>
      <c r="AY249" s="244" t="s">
        <v>215</v>
      </c>
    </row>
    <row r="250" s="16" customFormat="1">
      <c r="A250" s="16"/>
      <c r="B250" s="267"/>
      <c r="C250" s="268"/>
      <c r="D250" s="236" t="s">
        <v>226</v>
      </c>
      <c r="E250" s="269" t="s">
        <v>19</v>
      </c>
      <c r="F250" s="270" t="s">
        <v>2291</v>
      </c>
      <c r="G250" s="268"/>
      <c r="H250" s="271">
        <v>5.7560000000000002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T250" s="277" t="s">
        <v>226</v>
      </c>
      <c r="AU250" s="277" t="s">
        <v>81</v>
      </c>
      <c r="AV250" s="16" t="s">
        <v>105</v>
      </c>
      <c r="AW250" s="16" t="s">
        <v>33</v>
      </c>
      <c r="AX250" s="16" t="s">
        <v>72</v>
      </c>
      <c r="AY250" s="277" t="s">
        <v>215</v>
      </c>
    </row>
    <row r="251" s="13" customFormat="1">
      <c r="A251" s="13"/>
      <c r="B251" s="234"/>
      <c r="C251" s="235"/>
      <c r="D251" s="236" t="s">
        <v>226</v>
      </c>
      <c r="E251" s="237" t="s">
        <v>19</v>
      </c>
      <c r="F251" s="238" t="s">
        <v>2292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226</v>
      </c>
      <c r="AU251" s="244" t="s">
        <v>81</v>
      </c>
      <c r="AV251" s="13" t="s">
        <v>79</v>
      </c>
      <c r="AW251" s="13" t="s">
        <v>33</v>
      </c>
      <c r="AX251" s="13" t="s">
        <v>72</v>
      </c>
      <c r="AY251" s="244" t="s">
        <v>215</v>
      </c>
    </row>
    <row r="252" s="14" customFormat="1">
      <c r="A252" s="14"/>
      <c r="B252" s="245"/>
      <c r="C252" s="246"/>
      <c r="D252" s="236" t="s">
        <v>226</v>
      </c>
      <c r="E252" s="247" t="s">
        <v>19</v>
      </c>
      <c r="F252" s="248" t="s">
        <v>2293</v>
      </c>
      <c r="G252" s="246"/>
      <c r="H252" s="249">
        <v>28.780000000000001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226</v>
      </c>
      <c r="AU252" s="255" t="s">
        <v>81</v>
      </c>
      <c r="AV252" s="14" t="s">
        <v>81</v>
      </c>
      <c r="AW252" s="14" t="s">
        <v>33</v>
      </c>
      <c r="AX252" s="14" t="s">
        <v>72</v>
      </c>
      <c r="AY252" s="255" t="s">
        <v>215</v>
      </c>
    </row>
    <row r="253" s="16" customFormat="1">
      <c r="A253" s="16"/>
      <c r="B253" s="267"/>
      <c r="C253" s="268"/>
      <c r="D253" s="236" t="s">
        <v>226</v>
      </c>
      <c r="E253" s="269" t="s">
        <v>19</v>
      </c>
      <c r="F253" s="270" t="s">
        <v>2294</v>
      </c>
      <c r="G253" s="268"/>
      <c r="H253" s="271">
        <v>28.780000000000001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277" t="s">
        <v>226</v>
      </c>
      <c r="AU253" s="277" t="s">
        <v>81</v>
      </c>
      <c r="AV253" s="16" t="s">
        <v>105</v>
      </c>
      <c r="AW253" s="16" t="s">
        <v>33</v>
      </c>
      <c r="AX253" s="16" t="s">
        <v>72</v>
      </c>
      <c r="AY253" s="277" t="s">
        <v>215</v>
      </c>
    </row>
    <row r="254" s="15" customFormat="1">
      <c r="A254" s="15"/>
      <c r="B254" s="256"/>
      <c r="C254" s="257"/>
      <c r="D254" s="236" t="s">
        <v>226</v>
      </c>
      <c r="E254" s="258" t="s">
        <v>19</v>
      </c>
      <c r="F254" s="259" t="s">
        <v>233</v>
      </c>
      <c r="G254" s="257"/>
      <c r="H254" s="260">
        <v>34.536000000000001</v>
      </c>
      <c r="I254" s="261"/>
      <c r="J254" s="257"/>
      <c r="K254" s="257"/>
      <c r="L254" s="262"/>
      <c r="M254" s="263"/>
      <c r="N254" s="264"/>
      <c r="O254" s="264"/>
      <c r="P254" s="264"/>
      <c r="Q254" s="264"/>
      <c r="R254" s="264"/>
      <c r="S254" s="264"/>
      <c r="T254" s="26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6" t="s">
        <v>226</v>
      </c>
      <c r="AU254" s="266" t="s">
        <v>81</v>
      </c>
      <c r="AV254" s="15" t="s">
        <v>223</v>
      </c>
      <c r="AW254" s="15" t="s">
        <v>33</v>
      </c>
      <c r="AX254" s="15" t="s">
        <v>72</v>
      </c>
      <c r="AY254" s="266" t="s">
        <v>215</v>
      </c>
    </row>
    <row r="255" s="14" customFormat="1">
      <c r="A255" s="14"/>
      <c r="B255" s="245"/>
      <c r="C255" s="246"/>
      <c r="D255" s="236" t="s">
        <v>226</v>
      </c>
      <c r="E255" s="247" t="s">
        <v>19</v>
      </c>
      <c r="F255" s="248" t="s">
        <v>2301</v>
      </c>
      <c r="G255" s="246"/>
      <c r="H255" s="249">
        <v>345.36000000000001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226</v>
      </c>
      <c r="AU255" s="255" t="s">
        <v>81</v>
      </c>
      <c r="AV255" s="14" t="s">
        <v>81</v>
      </c>
      <c r="AW255" s="14" t="s">
        <v>33</v>
      </c>
      <c r="AX255" s="14" t="s">
        <v>72</v>
      </c>
      <c r="AY255" s="255" t="s">
        <v>215</v>
      </c>
    </row>
    <row r="256" s="15" customFormat="1">
      <c r="A256" s="15"/>
      <c r="B256" s="256"/>
      <c r="C256" s="257"/>
      <c r="D256" s="236" t="s">
        <v>226</v>
      </c>
      <c r="E256" s="258" t="s">
        <v>19</v>
      </c>
      <c r="F256" s="259" t="s">
        <v>233</v>
      </c>
      <c r="G256" s="257"/>
      <c r="H256" s="260">
        <v>345.36000000000001</v>
      </c>
      <c r="I256" s="261"/>
      <c r="J256" s="257"/>
      <c r="K256" s="257"/>
      <c r="L256" s="262"/>
      <c r="M256" s="263"/>
      <c r="N256" s="264"/>
      <c r="O256" s="264"/>
      <c r="P256" s="264"/>
      <c r="Q256" s="264"/>
      <c r="R256" s="264"/>
      <c r="S256" s="264"/>
      <c r="T256" s="26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6" t="s">
        <v>226</v>
      </c>
      <c r="AU256" s="266" t="s">
        <v>81</v>
      </c>
      <c r="AV256" s="15" t="s">
        <v>223</v>
      </c>
      <c r="AW256" s="15" t="s">
        <v>33</v>
      </c>
      <c r="AX256" s="15" t="s">
        <v>79</v>
      </c>
      <c r="AY256" s="266" t="s">
        <v>215</v>
      </c>
    </row>
    <row r="257" s="2" customFormat="1" ht="37.8" customHeight="1">
      <c r="A257" s="41"/>
      <c r="B257" s="42"/>
      <c r="C257" s="216" t="s">
        <v>7</v>
      </c>
      <c r="D257" s="216" t="s">
        <v>218</v>
      </c>
      <c r="E257" s="217" t="s">
        <v>931</v>
      </c>
      <c r="F257" s="218" t="s">
        <v>932</v>
      </c>
      <c r="G257" s="219" t="s">
        <v>331</v>
      </c>
      <c r="H257" s="220">
        <v>0.051999999999999998</v>
      </c>
      <c r="I257" s="221"/>
      <c r="J257" s="222">
        <f>ROUND(I257*H257,2)</f>
        <v>0</v>
      </c>
      <c r="K257" s="218" t="s">
        <v>222</v>
      </c>
      <c r="L257" s="47"/>
      <c r="M257" s="223" t="s">
        <v>19</v>
      </c>
      <c r="N257" s="224" t="s">
        <v>43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223</v>
      </c>
      <c r="AT257" s="227" t="s">
        <v>218</v>
      </c>
      <c r="AU257" s="227" t="s">
        <v>81</v>
      </c>
      <c r="AY257" s="20" t="s">
        <v>215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223</v>
      </c>
      <c r="BM257" s="227" t="s">
        <v>525</v>
      </c>
    </row>
    <row r="258" s="2" customFormat="1">
      <c r="A258" s="41"/>
      <c r="B258" s="42"/>
      <c r="C258" s="43"/>
      <c r="D258" s="229" t="s">
        <v>224</v>
      </c>
      <c r="E258" s="43"/>
      <c r="F258" s="230" t="s">
        <v>933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224</v>
      </c>
      <c r="AU258" s="20" t="s">
        <v>81</v>
      </c>
    </row>
    <row r="259" s="14" customFormat="1">
      <c r="A259" s="14"/>
      <c r="B259" s="245"/>
      <c r="C259" s="246"/>
      <c r="D259" s="236" t="s">
        <v>226</v>
      </c>
      <c r="E259" s="247" t="s">
        <v>19</v>
      </c>
      <c r="F259" s="248" t="s">
        <v>2302</v>
      </c>
      <c r="G259" s="246"/>
      <c r="H259" s="249">
        <v>0.051999999999999998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226</v>
      </c>
      <c r="AU259" s="255" t="s">
        <v>81</v>
      </c>
      <c r="AV259" s="14" t="s">
        <v>81</v>
      </c>
      <c r="AW259" s="14" t="s">
        <v>33</v>
      </c>
      <c r="AX259" s="14" t="s">
        <v>72</v>
      </c>
      <c r="AY259" s="255" t="s">
        <v>215</v>
      </c>
    </row>
    <row r="260" s="15" customFormat="1">
      <c r="A260" s="15"/>
      <c r="B260" s="256"/>
      <c r="C260" s="257"/>
      <c r="D260" s="236" t="s">
        <v>226</v>
      </c>
      <c r="E260" s="258" t="s">
        <v>19</v>
      </c>
      <c r="F260" s="259" t="s">
        <v>233</v>
      </c>
      <c r="G260" s="257"/>
      <c r="H260" s="260">
        <v>0.051999999999999998</v>
      </c>
      <c r="I260" s="261"/>
      <c r="J260" s="257"/>
      <c r="K260" s="257"/>
      <c r="L260" s="262"/>
      <c r="M260" s="263"/>
      <c r="N260" s="264"/>
      <c r="O260" s="264"/>
      <c r="P260" s="264"/>
      <c r="Q260" s="264"/>
      <c r="R260" s="264"/>
      <c r="S260" s="264"/>
      <c r="T260" s="26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6" t="s">
        <v>226</v>
      </c>
      <c r="AU260" s="266" t="s">
        <v>81</v>
      </c>
      <c r="AV260" s="15" t="s">
        <v>223</v>
      </c>
      <c r="AW260" s="15" t="s">
        <v>33</v>
      </c>
      <c r="AX260" s="15" t="s">
        <v>79</v>
      </c>
      <c r="AY260" s="266" t="s">
        <v>215</v>
      </c>
    </row>
    <row r="261" s="2" customFormat="1" ht="55.5" customHeight="1">
      <c r="A261" s="41"/>
      <c r="B261" s="42"/>
      <c r="C261" s="216" t="s">
        <v>596</v>
      </c>
      <c r="D261" s="216" t="s">
        <v>218</v>
      </c>
      <c r="E261" s="217" t="s">
        <v>2125</v>
      </c>
      <c r="F261" s="218" t="s">
        <v>2126</v>
      </c>
      <c r="G261" s="219" t="s">
        <v>331</v>
      </c>
      <c r="H261" s="220">
        <v>0.051999999999999998</v>
      </c>
      <c r="I261" s="221"/>
      <c r="J261" s="222">
        <f>ROUND(I261*H261,2)</f>
        <v>0</v>
      </c>
      <c r="K261" s="218" t="s">
        <v>222</v>
      </c>
      <c r="L261" s="47"/>
      <c r="M261" s="223" t="s">
        <v>19</v>
      </c>
      <c r="N261" s="224" t="s">
        <v>43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223</v>
      </c>
      <c r="AT261" s="227" t="s">
        <v>218</v>
      </c>
      <c r="AU261" s="227" t="s">
        <v>81</v>
      </c>
      <c r="AY261" s="20" t="s">
        <v>215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223</v>
      </c>
      <c r="BM261" s="227" t="s">
        <v>531</v>
      </c>
    </row>
    <row r="262" s="2" customFormat="1">
      <c r="A262" s="41"/>
      <c r="B262" s="42"/>
      <c r="C262" s="43"/>
      <c r="D262" s="229" t="s">
        <v>224</v>
      </c>
      <c r="E262" s="43"/>
      <c r="F262" s="230" t="s">
        <v>2127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224</v>
      </c>
      <c r="AU262" s="20" t="s">
        <v>81</v>
      </c>
    </row>
    <row r="263" s="14" customFormat="1">
      <c r="A263" s="14"/>
      <c r="B263" s="245"/>
      <c r="C263" s="246"/>
      <c r="D263" s="236" t="s">
        <v>226</v>
      </c>
      <c r="E263" s="247" t="s">
        <v>19</v>
      </c>
      <c r="F263" s="248" t="s">
        <v>2302</v>
      </c>
      <c r="G263" s="246"/>
      <c r="H263" s="249">
        <v>0.051999999999999998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226</v>
      </c>
      <c r="AU263" s="255" t="s">
        <v>81</v>
      </c>
      <c r="AV263" s="14" t="s">
        <v>81</v>
      </c>
      <c r="AW263" s="14" t="s">
        <v>33</v>
      </c>
      <c r="AX263" s="14" t="s">
        <v>72</v>
      </c>
      <c r="AY263" s="255" t="s">
        <v>215</v>
      </c>
    </row>
    <row r="264" s="15" customFormat="1">
      <c r="A264" s="15"/>
      <c r="B264" s="256"/>
      <c r="C264" s="257"/>
      <c r="D264" s="236" t="s">
        <v>226</v>
      </c>
      <c r="E264" s="258" t="s">
        <v>19</v>
      </c>
      <c r="F264" s="259" t="s">
        <v>233</v>
      </c>
      <c r="G264" s="257"/>
      <c r="H264" s="260">
        <v>0.051999999999999998</v>
      </c>
      <c r="I264" s="261"/>
      <c r="J264" s="257"/>
      <c r="K264" s="257"/>
      <c r="L264" s="262"/>
      <c r="M264" s="263"/>
      <c r="N264" s="264"/>
      <c r="O264" s="264"/>
      <c r="P264" s="264"/>
      <c r="Q264" s="264"/>
      <c r="R264" s="264"/>
      <c r="S264" s="264"/>
      <c r="T264" s="26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6" t="s">
        <v>226</v>
      </c>
      <c r="AU264" s="266" t="s">
        <v>81</v>
      </c>
      <c r="AV264" s="15" t="s">
        <v>223</v>
      </c>
      <c r="AW264" s="15" t="s">
        <v>33</v>
      </c>
      <c r="AX264" s="15" t="s">
        <v>79</v>
      </c>
      <c r="AY264" s="266" t="s">
        <v>215</v>
      </c>
    </row>
    <row r="265" s="12" customFormat="1" ht="22.8" customHeight="1">
      <c r="A265" s="12"/>
      <c r="B265" s="200"/>
      <c r="C265" s="201"/>
      <c r="D265" s="202" t="s">
        <v>71</v>
      </c>
      <c r="E265" s="214" t="s">
        <v>2140</v>
      </c>
      <c r="F265" s="214" t="s">
        <v>2303</v>
      </c>
      <c r="G265" s="201"/>
      <c r="H265" s="201"/>
      <c r="I265" s="204"/>
      <c r="J265" s="215">
        <f>BK265</f>
        <v>0</v>
      </c>
      <c r="K265" s="201"/>
      <c r="L265" s="206"/>
      <c r="M265" s="207"/>
      <c r="N265" s="208"/>
      <c r="O265" s="208"/>
      <c r="P265" s="209">
        <f>SUM(P266:P404)</f>
        <v>0</v>
      </c>
      <c r="Q265" s="208"/>
      <c r="R265" s="209">
        <f>SUM(R266:R404)</f>
        <v>0.010584</v>
      </c>
      <c r="S265" s="208"/>
      <c r="T265" s="210">
        <f>SUM(T266:T404)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1" t="s">
        <v>79</v>
      </c>
      <c r="AT265" s="212" t="s">
        <v>71</v>
      </c>
      <c r="AU265" s="212" t="s">
        <v>79</v>
      </c>
      <c r="AY265" s="211" t="s">
        <v>215</v>
      </c>
      <c r="BK265" s="213">
        <f>SUM(BK266:BK404)</f>
        <v>0</v>
      </c>
    </row>
    <row r="266" s="2" customFormat="1" ht="55.5" customHeight="1">
      <c r="A266" s="41"/>
      <c r="B266" s="42"/>
      <c r="C266" s="216" t="s">
        <v>442</v>
      </c>
      <c r="D266" s="216" t="s">
        <v>218</v>
      </c>
      <c r="E266" s="217" t="s">
        <v>2230</v>
      </c>
      <c r="F266" s="218" t="s">
        <v>2231</v>
      </c>
      <c r="G266" s="219" t="s">
        <v>221</v>
      </c>
      <c r="H266" s="220">
        <v>58.799999999999997</v>
      </c>
      <c r="I266" s="221"/>
      <c r="J266" s="222">
        <f>ROUND(I266*H266,2)</f>
        <v>0</v>
      </c>
      <c r="K266" s="218" t="s">
        <v>222</v>
      </c>
      <c r="L266" s="47"/>
      <c r="M266" s="223" t="s">
        <v>19</v>
      </c>
      <c r="N266" s="224" t="s">
        <v>43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223</v>
      </c>
      <c r="AT266" s="227" t="s">
        <v>218</v>
      </c>
      <c r="AU266" s="227" t="s">
        <v>81</v>
      </c>
      <c r="AY266" s="20" t="s">
        <v>215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223</v>
      </c>
      <c r="BM266" s="227" t="s">
        <v>443</v>
      </c>
    </row>
    <row r="267" s="2" customFormat="1">
      <c r="A267" s="41"/>
      <c r="B267" s="42"/>
      <c r="C267" s="43"/>
      <c r="D267" s="229" t="s">
        <v>224</v>
      </c>
      <c r="E267" s="43"/>
      <c r="F267" s="230" t="s">
        <v>2232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224</v>
      </c>
      <c r="AU267" s="20" t="s">
        <v>81</v>
      </c>
    </row>
    <row r="268" s="13" customFormat="1">
      <c r="A268" s="13"/>
      <c r="B268" s="234"/>
      <c r="C268" s="235"/>
      <c r="D268" s="236" t="s">
        <v>226</v>
      </c>
      <c r="E268" s="237" t="s">
        <v>19</v>
      </c>
      <c r="F268" s="238" t="s">
        <v>2304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226</v>
      </c>
      <c r="AU268" s="244" t="s">
        <v>81</v>
      </c>
      <c r="AV268" s="13" t="s">
        <v>79</v>
      </c>
      <c r="AW268" s="13" t="s">
        <v>33</v>
      </c>
      <c r="AX268" s="13" t="s">
        <v>72</v>
      </c>
      <c r="AY268" s="244" t="s">
        <v>215</v>
      </c>
    </row>
    <row r="269" s="13" customFormat="1">
      <c r="A269" s="13"/>
      <c r="B269" s="234"/>
      <c r="C269" s="235"/>
      <c r="D269" s="236" t="s">
        <v>226</v>
      </c>
      <c r="E269" s="237" t="s">
        <v>19</v>
      </c>
      <c r="F269" s="238" t="s">
        <v>2234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226</v>
      </c>
      <c r="AU269" s="244" t="s">
        <v>81</v>
      </c>
      <c r="AV269" s="13" t="s">
        <v>79</v>
      </c>
      <c r="AW269" s="13" t="s">
        <v>33</v>
      </c>
      <c r="AX269" s="13" t="s">
        <v>72</v>
      </c>
      <c r="AY269" s="244" t="s">
        <v>215</v>
      </c>
    </row>
    <row r="270" s="13" customFormat="1">
      <c r="A270" s="13"/>
      <c r="B270" s="234"/>
      <c r="C270" s="235"/>
      <c r="D270" s="236" t="s">
        <v>226</v>
      </c>
      <c r="E270" s="237" t="s">
        <v>19</v>
      </c>
      <c r="F270" s="238" t="s">
        <v>407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226</v>
      </c>
      <c r="AU270" s="244" t="s">
        <v>81</v>
      </c>
      <c r="AV270" s="13" t="s">
        <v>79</v>
      </c>
      <c r="AW270" s="13" t="s">
        <v>33</v>
      </c>
      <c r="AX270" s="13" t="s">
        <v>72</v>
      </c>
      <c r="AY270" s="244" t="s">
        <v>215</v>
      </c>
    </row>
    <row r="271" s="14" customFormat="1">
      <c r="A271" s="14"/>
      <c r="B271" s="245"/>
      <c r="C271" s="246"/>
      <c r="D271" s="236" t="s">
        <v>226</v>
      </c>
      <c r="E271" s="247" t="s">
        <v>19</v>
      </c>
      <c r="F271" s="248" t="s">
        <v>2305</v>
      </c>
      <c r="G271" s="246"/>
      <c r="H271" s="249">
        <v>58.799999999999997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226</v>
      </c>
      <c r="AU271" s="255" t="s">
        <v>81</v>
      </c>
      <c r="AV271" s="14" t="s">
        <v>81</v>
      </c>
      <c r="AW271" s="14" t="s">
        <v>33</v>
      </c>
      <c r="AX271" s="14" t="s">
        <v>72</v>
      </c>
      <c r="AY271" s="255" t="s">
        <v>215</v>
      </c>
    </row>
    <row r="272" s="15" customFormat="1">
      <c r="A272" s="15"/>
      <c r="B272" s="256"/>
      <c r="C272" s="257"/>
      <c r="D272" s="236" t="s">
        <v>226</v>
      </c>
      <c r="E272" s="258" t="s">
        <v>19</v>
      </c>
      <c r="F272" s="259" t="s">
        <v>233</v>
      </c>
      <c r="G272" s="257"/>
      <c r="H272" s="260">
        <v>58.799999999999997</v>
      </c>
      <c r="I272" s="261"/>
      <c r="J272" s="257"/>
      <c r="K272" s="257"/>
      <c r="L272" s="262"/>
      <c r="M272" s="263"/>
      <c r="N272" s="264"/>
      <c r="O272" s="264"/>
      <c r="P272" s="264"/>
      <c r="Q272" s="264"/>
      <c r="R272" s="264"/>
      <c r="S272" s="264"/>
      <c r="T272" s="26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6" t="s">
        <v>226</v>
      </c>
      <c r="AU272" s="266" t="s">
        <v>81</v>
      </c>
      <c r="AV272" s="15" t="s">
        <v>223</v>
      </c>
      <c r="AW272" s="15" t="s">
        <v>33</v>
      </c>
      <c r="AX272" s="15" t="s">
        <v>79</v>
      </c>
      <c r="AY272" s="266" t="s">
        <v>215</v>
      </c>
    </row>
    <row r="273" s="2" customFormat="1" ht="49.05" customHeight="1">
      <c r="A273" s="41"/>
      <c r="B273" s="42"/>
      <c r="C273" s="216" t="s">
        <v>449</v>
      </c>
      <c r="D273" s="216" t="s">
        <v>218</v>
      </c>
      <c r="E273" s="217" t="s">
        <v>2236</v>
      </c>
      <c r="F273" s="218" t="s">
        <v>2237</v>
      </c>
      <c r="G273" s="219" t="s">
        <v>221</v>
      </c>
      <c r="H273" s="220">
        <v>58.799999999999997</v>
      </c>
      <c r="I273" s="221"/>
      <c r="J273" s="222">
        <f>ROUND(I273*H273,2)</f>
        <v>0</v>
      </c>
      <c r="K273" s="218" t="s">
        <v>1380</v>
      </c>
      <c r="L273" s="47"/>
      <c r="M273" s="223" t="s">
        <v>19</v>
      </c>
      <c r="N273" s="224" t="s">
        <v>43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223</v>
      </c>
      <c r="AT273" s="227" t="s">
        <v>218</v>
      </c>
      <c r="AU273" s="227" t="s">
        <v>81</v>
      </c>
      <c r="AY273" s="20" t="s">
        <v>215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223</v>
      </c>
      <c r="BM273" s="227" t="s">
        <v>452</v>
      </c>
    </row>
    <row r="274" s="2" customFormat="1">
      <c r="A274" s="41"/>
      <c r="B274" s="42"/>
      <c r="C274" s="43"/>
      <c r="D274" s="229" t="s">
        <v>224</v>
      </c>
      <c r="E274" s="43"/>
      <c r="F274" s="230" t="s">
        <v>2238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224</v>
      </c>
      <c r="AU274" s="20" t="s">
        <v>81</v>
      </c>
    </row>
    <row r="275" s="13" customFormat="1">
      <c r="A275" s="13"/>
      <c r="B275" s="234"/>
      <c r="C275" s="235"/>
      <c r="D275" s="236" t="s">
        <v>226</v>
      </c>
      <c r="E275" s="237" t="s">
        <v>19</v>
      </c>
      <c r="F275" s="238" t="s">
        <v>2304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226</v>
      </c>
      <c r="AU275" s="244" t="s">
        <v>81</v>
      </c>
      <c r="AV275" s="13" t="s">
        <v>79</v>
      </c>
      <c r="AW275" s="13" t="s">
        <v>33</v>
      </c>
      <c r="AX275" s="13" t="s">
        <v>72</v>
      </c>
      <c r="AY275" s="244" t="s">
        <v>215</v>
      </c>
    </row>
    <row r="276" s="13" customFormat="1">
      <c r="A276" s="13"/>
      <c r="B276" s="234"/>
      <c r="C276" s="235"/>
      <c r="D276" s="236" t="s">
        <v>226</v>
      </c>
      <c r="E276" s="237" t="s">
        <v>19</v>
      </c>
      <c r="F276" s="238" t="s">
        <v>2234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226</v>
      </c>
      <c r="AU276" s="244" t="s">
        <v>81</v>
      </c>
      <c r="AV276" s="13" t="s">
        <v>79</v>
      </c>
      <c r="AW276" s="13" t="s">
        <v>33</v>
      </c>
      <c r="AX276" s="13" t="s">
        <v>72</v>
      </c>
      <c r="AY276" s="244" t="s">
        <v>215</v>
      </c>
    </row>
    <row r="277" s="13" customFormat="1">
      <c r="A277" s="13"/>
      <c r="B277" s="234"/>
      <c r="C277" s="235"/>
      <c r="D277" s="236" t="s">
        <v>226</v>
      </c>
      <c r="E277" s="237" t="s">
        <v>19</v>
      </c>
      <c r="F277" s="238" t="s">
        <v>407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226</v>
      </c>
      <c r="AU277" s="244" t="s">
        <v>81</v>
      </c>
      <c r="AV277" s="13" t="s">
        <v>79</v>
      </c>
      <c r="AW277" s="13" t="s">
        <v>33</v>
      </c>
      <c r="AX277" s="13" t="s">
        <v>72</v>
      </c>
      <c r="AY277" s="244" t="s">
        <v>215</v>
      </c>
    </row>
    <row r="278" s="14" customFormat="1">
      <c r="A278" s="14"/>
      <c r="B278" s="245"/>
      <c r="C278" s="246"/>
      <c r="D278" s="236" t="s">
        <v>226</v>
      </c>
      <c r="E278" s="247" t="s">
        <v>19</v>
      </c>
      <c r="F278" s="248" t="s">
        <v>2305</v>
      </c>
      <c r="G278" s="246"/>
      <c r="H278" s="249">
        <v>58.799999999999997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226</v>
      </c>
      <c r="AU278" s="255" t="s">
        <v>81</v>
      </c>
      <c r="AV278" s="14" t="s">
        <v>81</v>
      </c>
      <c r="AW278" s="14" t="s">
        <v>33</v>
      </c>
      <c r="AX278" s="14" t="s">
        <v>72</v>
      </c>
      <c r="AY278" s="255" t="s">
        <v>215</v>
      </c>
    </row>
    <row r="279" s="15" customFormat="1">
      <c r="A279" s="15"/>
      <c r="B279" s="256"/>
      <c r="C279" s="257"/>
      <c r="D279" s="236" t="s">
        <v>226</v>
      </c>
      <c r="E279" s="258" t="s">
        <v>19</v>
      </c>
      <c r="F279" s="259" t="s">
        <v>233</v>
      </c>
      <c r="G279" s="257"/>
      <c r="H279" s="260">
        <v>58.799999999999997</v>
      </c>
      <c r="I279" s="261"/>
      <c r="J279" s="257"/>
      <c r="K279" s="257"/>
      <c r="L279" s="262"/>
      <c r="M279" s="263"/>
      <c r="N279" s="264"/>
      <c r="O279" s="264"/>
      <c r="P279" s="264"/>
      <c r="Q279" s="264"/>
      <c r="R279" s="264"/>
      <c r="S279" s="264"/>
      <c r="T279" s="26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6" t="s">
        <v>226</v>
      </c>
      <c r="AU279" s="266" t="s">
        <v>81</v>
      </c>
      <c r="AV279" s="15" t="s">
        <v>223</v>
      </c>
      <c r="AW279" s="15" t="s">
        <v>33</v>
      </c>
      <c r="AX279" s="15" t="s">
        <v>79</v>
      </c>
      <c r="AY279" s="266" t="s">
        <v>215</v>
      </c>
    </row>
    <row r="280" s="2" customFormat="1" ht="37.8" customHeight="1">
      <c r="A280" s="41"/>
      <c r="B280" s="42"/>
      <c r="C280" s="216" t="s">
        <v>454</v>
      </c>
      <c r="D280" s="216" t="s">
        <v>218</v>
      </c>
      <c r="E280" s="217" t="s">
        <v>915</v>
      </c>
      <c r="F280" s="218" t="s">
        <v>916</v>
      </c>
      <c r="G280" s="219" t="s">
        <v>221</v>
      </c>
      <c r="H280" s="220">
        <v>58.799999999999997</v>
      </c>
      <c r="I280" s="221"/>
      <c r="J280" s="222">
        <f>ROUND(I280*H280,2)</f>
        <v>0</v>
      </c>
      <c r="K280" s="218" t="s">
        <v>222</v>
      </c>
      <c r="L280" s="47"/>
      <c r="M280" s="223" t="s">
        <v>19</v>
      </c>
      <c r="N280" s="224" t="s">
        <v>43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223</v>
      </c>
      <c r="AT280" s="227" t="s">
        <v>218</v>
      </c>
      <c r="AU280" s="227" t="s">
        <v>81</v>
      </c>
      <c r="AY280" s="20" t="s">
        <v>215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223</v>
      </c>
      <c r="BM280" s="227" t="s">
        <v>457</v>
      </c>
    </row>
    <row r="281" s="2" customFormat="1">
      <c r="A281" s="41"/>
      <c r="B281" s="42"/>
      <c r="C281" s="43"/>
      <c r="D281" s="229" t="s">
        <v>224</v>
      </c>
      <c r="E281" s="43"/>
      <c r="F281" s="230" t="s">
        <v>917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224</v>
      </c>
      <c r="AU281" s="20" t="s">
        <v>81</v>
      </c>
    </row>
    <row r="282" s="13" customFormat="1">
      <c r="A282" s="13"/>
      <c r="B282" s="234"/>
      <c r="C282" s="235"/>
      <c r="D282" s="236" t="s">
        <v>226</v>
      </c>
      <c r="E282" s="237" t="s">
        <v>19</v>
      </c>
      <c r="F282" s="238" t="s">
        <v>2304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226</v>
      </c>
      <c r="AU282" s="244" t="s">
        <v>81</v>
      </c>
      <c r="AV282" s="13" t="s">
        <v>79</v>
      </c>
      <c r="AW282" s="13" t="s">
        <v>33</v>
      </c>
      <c r="AX282" s="13" t="s">
        <v>72</v>
      </c>
      <c r="AY282" s="244" t="s">
        <v>215</v>
      </c>
    </row>
    <row r="283" s="13" customFormat="1">
      <c r="A283" s="13"/>
      <c r="B283" s="234"/>
      <c r="C283" s="235"/>
      <c r="D283" s="236" t="s">
        <v>226</v>
      </c>
      <c r="E283" s="237" t="s">
        <v>19</v>
      </c>
      <c r="F283" s="238" t="s">
        <v>2234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226</v>
      </c>
      <c r="AU283" s="244" t="s">
        <v>81</v>
      </c>
      <c r="AV283" s="13" t="s">
        <v>79</v>
      </c>
      <c r="AW283" s="13" t="s">
        <v>33</v>
      </c>
      <c r="AX283" s="13" t="s">
        <v>72</v>
      </c>
      <c r="AY283" s="244" t="s">
        <v>215</v>
      </c>
    </row>
    <row r="284" s="13" customFormat="1">
      <c r="A284" s="13"/>
      <c r="B284" s="234"/>
      <c r="C284" s="235"/>
      <c r="D284" s="236" t="s">
        <v>226</v>
      </c>
      <c r="E284" s="237" t="s">
        <v>19</v>
      </c>
      <c r="F284" s="238" t="s">
        <v>407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226</v>
      </c>
      <c r="AU284" s="244" t="s">
        <v>81</v>
      </c>
      <c r="AV284" s="13" t="s">
        <v>79</v>
      </c>
      <c r="AW284" s="13" t="s">
        <v>33</v>
      </c>
      <c r="AX284" s="13" t="s">
        <v>72</v>
      </c>
      <c r="AY284" s="244" t="s">
        <v>215</v>
      </c>
    </row>
    <row r="285" s="14" customFormat="1">
      <c r="A285" s="14"/>
      <c r="B285" s="245"/>
      <c r="C285" s="246"/>
      <c r="D285" s="236" t="s">
        <v>226</v>
      </c>
      <c r="E285" s="247" t="s">
        <v>19</v>
      </c>
      <c r="F285" s="248" t="s">
        <v>2305</v>
      </c>
      <c r="G285" s="246"/>
      <c r="H285" s="249">
        <v>58.799999999999997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226</v>
      </c>
      <c r="AU285" s="255" t="s">
        <v>81</v>
      </c>
      <c r="AV285" s="14" t="s">
        <v>81</v>
      </c>
      <c r="AW285" s="14" t="s">
        <v>33</v>
      </c>
      <c r="AX285" s="14" t="s">
        <v>72</v>
      </c>
      <c r="AY285" s="255" t="s">
        <v>215</v>
      </c>
    </row>
    <row r="286" s="15" customFormat="1">
      <c r="A286" s="15"/>
      <c r="B286" s="256"/>
      <c r="C286" s="257"/>
      <c r="D286" s="236" t="s">
        <v>226</v>
      </c>
      <c r="E286" s="258" t="s">
        <v>19</v>
      </c>
      <c r="F286" s="259" t="s">
        <v>233</v>
      </c>
      <c r="G286" s="257"/>
      <c r="H286" s="260">
        <v>58.799999999999997</v>
      </c>
      <c r="I286" s="261"/>
      <c r="J286" s="257"/>
      <c r="K286" s="257"/>
      <c r="L286" s="262"/>
      <c r="M286" s="263"/>
      <c r="N286" s="264"/>
      <c r="O286" s="264"/>
      <c r="P286" s="264"/>
      <c r="Q286" s="264"/>
      <c r="R286" s="264"/>
      <c r="S286" s="264"/>
      <c r="T286" s="26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6" t="s">
        <v>226</v>
      </c>
      <c r="AU286" s="266" t="s">
        <v>81</v>
      </c>
      <c r="AV286" s="15" t="s">
        <v>223</v>
      </c>
      <c r="AW286" s="15" t="s">
        <v>33</v>
      </c>
      <c r="AX286" s="15" t="s">
        <v>79</v>
      </c>
      <c r="AY286" s="266" t="s">
        <v>215</v>
      </c>
    </row>
    <row r="287" s="2" customFormat="1" ht="16.5" customHeight="1">
      <c r="A287" s="41"/>
      <c r="B287" s="42"/>
      <c r="C287" s="281" t="s">
        <v>459</v>
      </c>
      <c r="D287" s="281" t="s">
        <v>412</v>
      </c>
      <c r="E287" s="282" t="s">
        <v>2306</v>
      </c>
      <c r="F287" s="283" t="s">
        <v>2307</v>
      </c>
      <c r="G287" s="284" t="s">
        <v>922</v>
      </c>
      <c r="H287" s="285">
        <v>1.764</v>
      </c>
      <c r="I287" s="286"/>
      <c r="J287" s="287">
        <f>ROUND(I287*H287,2)</f>
        <v>0</v>
      </c>
      <c r="K287" s="283" t="s">
        <v>222</v>
      </c>
      <c r="L287" s="288"/>
      <c r="M287" s="289" t="s">
        <v>19</v>
      </c>
      <c r="N287" s="290" t="s">
        <v>43</v>
      </c>
      <c r="O287" s="87"/>
      <c r="P287" s="225">
        <f>O287*H287</f>
        <v>0</v>
      </c>
      <c r="Q287" s="225">
        <v>0.001</v>
      </c>
      <c r="R287" s="225">
        <f>Q287*H287</f>
        <v>0.0017639999999999999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298</v>
      </c>
      <c r="AT287" s="227" t="s">
        <v>412</v>
      </c>
      <c r="AU287" s="227" t="s">
        <v>81</v>
      </c>
      <c r="AY287" s="20" t="s">
        <v>215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223</v>
      </c>
      <c r="BM287" s="227" t="s">
        <v>462</v>
      </c>
    </row>
    <row r="288" s="13" customFormat="1">
      <c r="A288" s="13"/>
      <c r="B288" s="234"/>
      <c r="C288" s="235"/>
      <c r="D288" s="236" t="s">
        <v>226</v>
      </c>
      <c r="E288" s="237" t="s">
        <v>19</v>
      </c>
      <c r="F288" s="238" t="s">
        <v>2308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226</v>
      </c>
      <c r="AU288" s="244" t="s">
        <v>81</v>
      </c>
      <c r="AV288" s="13" t="s">
        <v>79</v>
      </c>
      <c r="AW288" s="13" t="s">
        <v>33</v>
      </c>
      <c r="AX288" s="13" t="s">
        <v>72</v>
      </c>
      <c r="AY288" s="244" t="s">
        <v>215</v>
      </c>
    </row>
    <row r="289" s="13" customFormat="1">
      <c r="A289" s="13"/>
      <c r="B289" s="234"/>
      <c r="C289" s="235"/>
      <c r="D289" s="236" t="s">
        <v>226</v>
      </c>
      <c r="E289" s="237" t="s">
        <v>19</v>
      </c>
      <c r="F289" s="238" t="s">
        <v>2309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226</v>
      </c>
      <c r="AU289" s="244" t="s">
        <v>81</v>
      </c>
      <c r="AV289" s="13" t="s">
        <v>79</v>
      </c>
      <c r="AW289" s="13" t="s">
        <v>33</v>
      </c>
      <c r="AX289" s="13" t="s">
        <v>72</v>
      </c>
      <c r="AY289" s="244" t="s">
        <v>215</v>
      </c>
    </row>
    <row r="290" s="13" customFormat="1">
      <c r="A290" s="13"/>
      <c r="B290" s="234"/>
      <c r="C290" s="235"/>
      <c r="D290" s="236" t="s">
        <v>226</v>
      </c>
      <c r="E290" s="237" t="s">
        <v>19</v>
      </c>
      <c r="F290" s="238" t="s">
        <v>2304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226</v>
      </c>
      <c r="AU290" s="244" t="s">
        <v>81</v>
      </c>
      <c r="AV290" s="13" t="s">
        <v>79</v>
      </c>
      <c r="AW290" s="13" t="s">
        <v>33</v>
      </c>
      <c r="AX290" s="13" t="s">
        <v>72</v>
      </c>
      <c r="AY290" s="244" t="s">
        <v>215</v>
      </c>
    </row>
    <row r="291" s="13" customFormat="1">
      <c r="A291" s="13"/>
      <c r="B291" s="234"/>
      <c r="C291" s="235"/>
      <c r="D291" s="236" t="s">
        <v>226</v>
      </c>
      <c r="E291" s="237" t="s">
        <v>19</v>
      </c>
      <c r="F291" s="238" t="s">
        <v>2234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226</v>
      </c>
      <c r="AU291" s="244" t="s">
        <v>81</v>
      </c>
      <c r="AV291" s="13" t="s">
        <v>79</v>
      </c>
      <c r="AW291" s="13" t="s">
        <v>33</v>
      </c>
      <c r="AX291" s="13" t="s">
        <v>72</v>
      </c>
      <c r="AY291" s="244" t="s">
        <v>215</v>
      </c>
    </row>
    <row r="292" s="13" customFormat="1">
      <c r="A292" s="13"/>
      <c r="B292" s="234"/>
      <c r="C292" s="235"/>
      <c r="D292" s="236" t="s">
        <v>226</v>
      </c>
      <c r="E292" s="237" t="s">
        <v>19</v>
      </c>
      <c r="F292" s="238" t="s">
        <v>407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226</v>
      </c>
      <c r="AU292" s="244" t="s">
        <v>81</v>
      </c>
      <c r="AV292" s="13" t="s">
        <v>79</v>
      </c>
      <c r="AW292" s="13" t="s">
        <v>33</v>
      </c>
      <c r="AX292" s="13" t="s">
        <v>72</v>
      </c>
      <c r="AY292" s="244" t="s">
        <v>215</v>
      </c>
    </row>
    <row r="293" s="13" customFormat="1">
      <c r="A293" s="13"/>
      <c r="B293" s="234"/>
      <c r="C293" s="235"/>
      <c r="D293" s="236" t="s">
        <v>226</v>
      </c>
      <c r="E293" s="237" t="s">
        <v>19</v>
      </c>
      <c r="F293" s="238" t="s">
        <v>2310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226</v>
      </c>
      <c r="AU293" s="244" t="s">
        <v>81</v>
      </c>
      <c r="AV293" s="13" t="s">
        <v>79</v>
      </c>
      <c r="AW293" s="13" t="s">
        <v>33</v>
      </c>
      <c r="AX293" s="13" t="s">
        <v>72</v>
      </c>
      <c r="AY293" s="244" t="s">
        <v>215</v>
      </c>
    </row>
    <row r="294" s="14" customFormat="1">
      <c r="A294" s="14"/>
      <c r="B294" s="245"/>
      <c r="C294" s="246"/>
      <c r="D294" s="236" t="s">
        <v>226</v>
      </c>
      <c r="E294" s="247" t="s">
        <v>19</v>
      </c>
      <c r="F294" s="248" t="s">
        <v>2311</v>
      </c>
      <c r="G294" s="246"/>
      <c r="H294" s="249">
        <v>1.764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226</v>
      </c>
      <c r="AU294" s="255" t="s">
        <v>81</v>
      </c>
      <c r="AV294" s="14" t="s">
        <v>81</v>
      </c>
      <c r="AW294" s="14" t="s">
        <v>33</v>
      </c>
      <c r="AX294" s="14" t="s">
        <v>72</v>
      </c>
      <c r="AY294" s="255" t="s">
        <v>215</v>
      </c>
    </row>
    <row r="295" s="15" customFormat="1">
      <c r="A295" s="15"/>
      <c r="B295" s="256"/>
      <c r="C295" s="257"/>
      <c r="D295" s="236" t="s">
        <v>226</v>
      </c>
      <c r="E295" s="258" t="s">
        <v>19</v>
      </c>
      <c r="F295" s="259" t="s">
        <v>233</v>
      </c>
      <c r="G295" s="257"/>
      <c r="H295" s="260">
        <v>1.764</v>
      </c>
      <c r="I295" s="261"/>
      <c r="J295" s="257"/>
      <c r="K295" s="257"/>
      <c r="L295" s="262"/>
      <c r="M295" s="263"/>
      <c r="N295" s="264"/>
      <c r="O295" s="264"/>
      <c r="P295" s="264"/>
      <c r="Q295" s="264"/>
      <c r="R295" s="264"/>
      <c r="S295" s="264"/>
      <c r="T295" s="26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6" t="s">
        <v>226</v>
      </c>
      <c r="AU295" s="266" t="s">
        <v>81</v>
      </c>
      <c r="AV295" s="15" t="s">
        <v>223</v>
      </c>
      <c r="AW295" s="15" t="s">
        <v>33</v>
      </c>
      <c r="AX295" s="15" t="s">
        <v>79</v>
      </c>
      <c r="AY295" s="266" t="s">
        <v>215</v>
      </c>
    </row>
    <row r="296" s="2" customFormat="1" ht="24.15" customHeight="1">
      <c r="A296" s="41"/>
      <c r="B296" s="42"/>
      <c r="C296" s="216" t="s">
        <v>465</v>
      </c>
      <c r="D296" s="216" t="s">
        <v>218</v>
      </c>
      <c r="E296" s="217" t="s">
        <v>2258</v>
      </c>
      <c r="F296" s="218" t="s">
        <v>2259</v>
      </c>
      <c r="G296" s="219" t="s">
        <v>331</v>
      </c>
      <c r="H296" s="220">
        <v>0.001</v>
      </c>
      <c r="I296" s="221"/>
      <c r="J296" s="222">
        <f>ROUND(I296*H296,2)</f>
        <v>0</v>
      </c>
      <c r="K296" s="218" t="s">
        <v>222</v>
      </c>
      <c r="L296" s="47"/>
      <c r="M296" s="223" t="s">
        <v>19</v>
      </c>
      <c r="N296" s="224" t="s">
        <v>43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223</v>
      </c>
      <c r="AT296" s="227" t="s">
        <v>218</v>
      </c>
      <c r="AU296" s="227" t="s">
        <v>81</v>
      </c>
      <c r="AY296" s="20" t="s">
        <v>215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223</v>
      </c>
      <c r="BM296" s="227" t="s">
        <v>466</v>
      </c>
    </row>
    <row r="297" s="2" customFormat="1">
      <c r="A297" s="41"/>
      <c r="B297" s="42"/>
      <c r="C297" s="43"/>
      <c r="D297" s="229" t="s">
        <v>224</v>
      </c>
      <c r="E297" s="43"/>
      <c r="F297" s="230" t="s">
        <v>2260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224</v>
      </c>
      <c r="AU297" s="20" t="s">
        <v>81</v>
      </c>
    </row>
    <row r="298" s="13" customFormat="1">
      <c r="A298" s="13"/>
      <c r="B298" s="234"/>
      <c r="C298" s="235"/>
      <c r="D298" s="236" t="s">
        <v>226</v>
      </c>
      <c r="E298" s="237" t="s">
        <v>19</v>
      </c>
      <c r="F298" s="238" t="s">
        <v>2262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226</v>
      </c>
      <c r="AU298" s="244" t="s">
        <v>81</v>
      </c>
      <c r="AV298" s="13" t="s">
        <v>79</v>
      </c>
      <c r="AW298" s="13" t="s">
        <v>33</v>
      </c>
      <c r="AX298" s="13" t="s">
        <v>72</v>
      </c>
      <c r="AY298" s="244" t="s">
        <v>215</v>
      </c>
    </row>
    <row r="299" s="13" customFormat="1">
      <c r="A299" s="13"/>
      <c r="B299" s="234"/>
      <c r="C299" s="235"/>
      <c r="D299" s="236" t="s">
        <v>226</v>
      </c>
      <c r="E299" s="237" t="s">
        <v>19</v>
      </c>
      <c r="F299" s="238" t="s">
        <v>2304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226</v>
      </c>
      <c r="AU299" s="244" t="s">
        <v>81</v>
      </c>
      <c r="AV299" s="13" t="s">
        <v>79</v>
      </c>
      <c r="AW299" s="13" t="s">
        <v>33</v>
      </c>
      <c r="AX299" s="13" t="s">
        <v>72</v>
      </c>
      <c r="AY299" s="244" t="s">
        <v>215</v>
      </c>
    </row>
    <row r="300" s="13" customFormat="1">
      <c r="A300" s="13"/>
      <c r="B300" s="234"/>
      <c r="C300" s="235"/>
      <c r="D300" s="236" t="s">
        <v>226</v>
      </c>
      <c r="E300" s="237" t="s">
        <v>19</v>
      </c>
      <c r="F300" s="238" t="s">
        <v>2234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226</v>
      </c>
      <c r="AU300" s="244" t="s">
        <v>81</v>
      </c>
      <c r="AV300" s="13" t="s">
        <v>79</v>
      </c>
      <c r="AW300" s="13" t="s">
        <v>33</v>
      </c>
      <c r="AX300" s="13" t="s">
        <v>72</v>
      </c>
      <c r="AY300" s="244" t="s">
        <v>215</v>
      </c>
    </row>
    <row r="301" s="13" customFormat="1">
      <c r="A301" s="13"/>
      <c r="B301" s="234"/>
      <c r="C301" s="235"/>
      <c r="D301" s="236" t="s">
        <v>226</v>
      </c>
      <c r="E301" s="237" t="s">
        <v>19</v>
      </c>
      <c r="F301" s="238" t="s">
        <v>407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226</v>
      </c>
      <c r="AU301" s="244" t="s">
        <v>81</v>
      </c>
      <c r="AV301" s="13" t="s">
        <v>79</v>
      </c>
      <c r="AW301" s="13" t="s">
        <v>33</v>
      </c>
      <c r="AX301" s="13" t="s">
        <v>72</v>
      </c>
      <c r="AY301" s="244" t="s">
        <v>215</v>
      </c>
    </row>
    <row r="302" s="14" customFormat="1">
      <c r="A302" s="14"/>
      <c r="B302" s="245"/>
      <c r="C302" s="246"/>
      <c r="D302" s="236" t="s">
        <v>226</v>
      </c>
      <c r="E302" s="247" t="s">
        <v>19</v>
      </c>
      <c r="F302" s="248" t="s">
        <v>2312</v>
      </c>
      <c r="G302" s="246"/>
      <c r="H302" s="249">
        <v>0.001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226</v>
      </c>
      <c r="AU302" s="255" t="s">
        <v>81</v>
      </c>
      <c r="AV302" s="14" t="s">
        <v>81</v>
      </c>
      <c r="AW302" s="14" t="s">
        <v>33</v>
      </c>
      <c r="AX302" s="14" t="s">
        <v>72</v>
      </c>
      <c r="AY302" s="255" t="s">
        <v>215</v>
      </c>
    </row>
    <row r="303" s="15" customFormat="1">
      <c r="A303" s="15"/>
      <c r="B303" s="256"/>
      <c r="C303" s="257"/>
      <c r="D303" s="236" t="s">
        <v>226</v>
      </c>
      <c r="E303" s="258" t="s">
        <v>19</v>
      </c>
      <c r="F303" s="259" t="s">
        <v>233</v>
      </c>
      <c r="G303" s="257"/>
      <c r="H303" s="260">
        <v>0.001</v>
      </c>
      <c r="I303" s="261"/>
      <c r="J303" s="257"/>
      <c r="K303" s="257"/>
      <c r="L303" s="262"/>
      <c r="M303" s="263"/>
      <c r="N303" s="264"/>
      <c r="O303" s="264"/>
      <c r="P303" s="264"/>
      <c r="Q303" s="264"/>
      <c r="R303" s="264"/>
      <c r="S303" s="264"/>
      <c r="T303" s="26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6" t="s">
        <v>226</v>
      </c>
      <c r="AU303" s="266" t="s">
        <v>81</v>
      </c>
      <c r="AV303" s="15" t="s">
        <v>223</v>
      </c>
      <c r="AW303" s="15" t="s">
        <v>33</v>
      </c>
      <c r="AX303" s="15" t="s">
        <v>79</v>
      </c>
      <c r="AY303" s="266" t="s">
        <v>215</v>
      </c>
    </row>
    <row r="304" s="2" customFormat="1" ht="16.5" customHeight="1">
      <c r="A304" s="41"/>
      <c r="B304" s="42"/>
      <c r="C304" s="281" t="s">
        <v>340</v>
      </c>
      <c r="D304" s="281" t="s">
        <v>412</v>
      </c>
      <c r="E304" s="282" t="s">
        <v>2263</v>
      </c>
      <c r="F304" s="283" t="s">
        <v>2264</v>
      </c>
      <c r="G304" s="284" t="s">
        <v>922</v>
      </c>
      <c r="H304" s="285">
        <v>0.58799999999999997</v>
      </c>
      <c r="I304" s="286"/>
      <c r="J304" s="287">
        <f>ROUND(I304*H304,2)</f>
        <v>0</v>
      </c>
      <c r="K304" s="283" t="s">
        <v>19</v>
      </c>
      <c r="L304" s="288"/>
      <c r="M304" s="289" t="s">
        <v>19</v>
      </c>
      <c r="N304" s="290" t="s">
        <v>43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298</v>
      </c>
      <c r="AT304" s="227" t="s">
        <v>412</v>
      </c>
      <c r="AU304" s="227" t="s">
        <v>81</v>
      </c>
      <c r="AY304" s="20" t="s">
        <v>215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223</v>
      </c>
      <c r="BM304" s="227" t="s">
        <v>746</v>
      </c>
    </row>
    <row r="305" s="13" customFormat="1">
      <c r="A305" s="13"/>
      <c r="B305" s="234"/>
      <c r="C305" s="235"/>
      <c r="D305" s="236" t="s">
        <v>226</v>
      </c>
      <c r="E305" s="237" t="s">
        <v>19</v>
      </c>
      <c r="F305" s="238" t="s">
        <v>2304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226</v>
      </c>
      <c r="AU305" s="244" t="s">
        <v>81</v>
      </c>
      <c r="AV305" s="13" t="s">
        <v>79</v>
      </c>
      <c r="AW305" s="13" t="s">
        <v>33</v>
      </c>
      <c r="AX305" s="13" t="s">
        <v>72</v>
      </c>
      <c r="AY305" s="244" t="s">
        <v>215</v>
      </c>
    </row>
    <row r="306" s="13" customFormat="1">
      <c r="A306" s="13"/>
      <c r="B306" s="234"/>
      <c r="C306" s="235"/>
      <c r="D306" s="236" t="s">
        <v>226</v>
      </c>
      <c r="E306" s="237" t="s">
        <v>19</v>
      </c>
      <c r="F306" s="238" t="s">
        <v>2234</v>
      </c>
      <c r="G306" s="235"/>
      <c r="H306" s="237" t="s">
        <v>19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226</v>
      </c>
      <c r="AU306" s="244" t="s">
        <v>81</v>
      </c>
      <c r="AV306" s="13" t="s">
        <v>79</v>
      </c>
      <c r="AW306" s="13" t="s">
        <v>33</v>
      </c>
      <c r="AX306" s="13" t="s">
        <v>72</v>
      </c>
      <c r="AY306" s="244" t="s">
        <v>215</v>
      </c>
    </row>
    <row r="307" s="13" customFormat="1">
      <c r="A307" s="13"/>
      <c r="B307" s="234"/>
      <c r="C307" s="235"/>
      <c r="D307" s="236" t="s">
        <v>226</v>
      </c>
      <c r="E307" s="237" t="s">
        <v>19</v>
      </c>
      <c r="F307" s="238" t="s">
        <v>407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226</v>
      </c>
      <c r="AU307" s="244" t="s">
        <v>81</v>
      </c>
      <c r="AV307" s="13" t="s">
        <v>79</v>
      </c>
      <c r="AW307" s="13" t="s">
        <v>33</v>
      </c>
      <c r="AX307" s="13" t="s">
        <v>72</v>
      </c>
      <c r="AY307" s="244" t="s">
        <v>215</v>
      </c>
    </row>
    <row r="308" s="14" customFormat="1">
      <c r="A308" s="14"/>
      <c r="B308" s="245"/>
      <c r="C308" s="246"/>
      <c r="D308" s="236" t="s">
        <v>226</v>
      </c>
      <c r="E308" s="247" t="s">
        <v>19</v>
      </c>
      <c r="F308" s="248" t="s">
        <v>2313</v>
      </c>
      <c r="G308" s="246"/>
      <c r="H308" s="249">
        <v>0.58799999999999997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226</v>
      </c>
      <c r="AU308" s="255" t="s">
        <v>81</v>
      </c>
      <c r="AV308" s="14" t="s">
        <v>81</v>
      </c>
      <c r="AW308" s="14" t="s">
        <v>33</v>
      </c>
      <c r="AX308" s="14" t="s">
        <v>72</v>
      </c>
      <c r="AY308" s="255" t="s">
        <v>215</v>
      </c>
    </row>
    <row r="309" s="15" customFormat="1">
      <c r="A309" s="15"/>
      <c r="B309" s="256"/>
      <c r="C309" s="257"/>
      <c r="D309" s="236" t="s">
        <v>226</v>
      </c>
      <c r="E309" s="258" t="s">
        <v>19</v>
      </c>
      <c r="F309" s="259" t="s">
        <v>233</v>
      </c>
      <c r="G309" s="257"/>
      <c r="H309" s="260">
        <v>0.58799999999999997</v>
      </c>
      <c r="I309" s="261"/>
      <c r="J309" s="257"/>
      <c r="K309" s="257"/>
      <c r="L309" s="262"/>
      <c r="M309" s="263"/>
      <c r="N309" s="264"/>
      <c r="O309" s="264"/>
      <c r="P309" s="264"/>
      <c r="Q309" s="264"/>
      <c r="R309" s="264"/>
      <c r="S309" s="264"/>
      <c r="T309" s="26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6" t="s">
        <v>226</v>
      </c>
      <c r="AU309" s="266" t="s">
        <v>81</v>
      </c>
      <c r="AV309" s="15" t="s">
        <v>223</v>
      </c>
      <c r="AW309" s="15" t="s">
        <v>33</v>
      </c>
      <c r="AX309" s="15" t="s">
        <v>79</v>
      </c>
      <c r="AY309" s="266" t="s">
        <v>215</v>
      </c>
    </row>
    <row r="310" s="2" customFormat="1" ht="24.15" customHeight="1">
      <c r="A310" s="41"/>
      <c r="B310" s="42"/>
      <c r="C310" s="216" t="s">
        <v>947</v>
      </c>
      <c r="D310" s="216" t="s">
        <v>218</v>
      </c>
      <c r="E310" s="217" t="s">
        <v>2258</v>
      </c>
      <c r="F310" s="218" t="s">
        <v>2259</v>
      </c>
      <c r="G310" s="219" t="s">
        <v>331</v>
      </c>
      <c r="H310" s="220">
        <v>0.0089999999999999993</v>
      </c>
      <c r="I310" s="221"/>
      <c r="J310" s="222">
        <f>ROUND(I310*H310,2)</f>
        <v>0</v>
      </c>
      <c r="K310" s="218" t="s">
        <v>222</v>
      </c>
      <c r="L310" s="47"/>
      <c r="M310" s="223" t="s">
        <v>19</v>
      </c>
      <c r="N310" s="224" t="s">
        <v>43</v>
      </c>
      <c r="O310" s="87"/>
      <c r="P310" s="225">
        <f>O310*H310</f>
        <v>0</v>
      </c>
      <c r="Q310" s="225">
        <v>0</v>
      </c>
      <c r="R310" s="225">
        <f>Q310*H310</f>
        <v>0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223</v>
      </c>
      <c r="AT310" s="227" t="s">
        <v>218</v>
      </c>
      <c r="AU310" s="227" t="s">
        <v>81</v>
      </c>
      <c r="AY310" s="20" t="s">
        <v>215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223</v>
      </c>
      <c r="BM310" s="227" t="s">
        <v>948</v>
      </c>
    </row>
    <row r="311" s="2" customFormat="1">
      <c r="A311" s="41"/>
      <c r="B311" s="42"/>
      <c r="C311" s="43"/>
      <c r="D311" s="229" t="s">
        <v>224</v>
      </c>
      <c r="E311" s="43"/>
      <c r="F311" s="230" t="s">
        <v>2260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224</v>
      </c>
      <c r="AU311" s="20" t="s">
        <v>81</v>
      </c>
    </row>
    <row r="312" s="13" customFormat="1">
      <c r="A312" s="13"/>
      <c r="B312" s="234"/>
      <c r="C312" s="235"/>
      <c r="D312" s="236" t="s">
        <v>226</v>
      </c>
      <c r="E312" s="237" t="s">
        <v>19</v>
      </c>
      <c r="F312" s="238" t="s">
        <v>2304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226</v>
      </c>
      <c r="AU312" s="244" t="s">
        <v>81</v>
      </c>
      <c r="AV312" s="13" t="s">
        <v>79</v>
      </c>
      <c r="AW312" s="13" t="s">
        <v>33</v>
      </c>
      <c r="AX312" s="13" t="s">
        <v>72</v>
      </c>
      <c r="AY312" s="244" t="s">
        <v>215</v>
      </c>
    </row>
    <row r="313" s="13" customFormat="1">
      <c r="A313" s="13"/>
      <c r="B313" s="234"/>
      <c r="C313" s="235"/>
      <c r="D313" s="236" t="s">
        <v>226</v>
      </c>
      <c r="E313" s="237" t="s">
        <v>19</v>
      </c>
      <c r="F313" s="238" t="s">
        <v>2234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226</v>
      </c>
      <c r="AU313" s="244" t="s">
        <v>81</v>
      </c>
      <c r="AV313" s="13" t="s">
        <v>79</v>
      </c>
      <c r="AW313" s="13" t="s">
        <v>33</v>
      </c>
      <c r="AX313" s="13" t="s">
        <v>72</v>
      </c>
      <c r="AY313" s="244" t="s">
        <v>215</v>
      </c>
    </row>
    <row r="314" s="13" customFormat="1">
      <c r="A314" s="13"/>
      <c r="B314" s="234"/>
      <c r="C314" s="235"/>
      <c r="D314" s="236" t="s">
        <v>226</v>
      </c>
      <c r="E314" s="237" t="s">
        <v>19</v>
      </c>
      <c r="F314" s="238" t="s">
        <v>407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226</v>
      </c>
      <c r="AU314" s="244" t="s">
        <v>81</v>
      </c>
      <c r="AV314" s="13" t="s">
        <v>79</v>
      </c>
      <c r="AW314" s="13" t="s">
        <v>33</v>
      </c>
      <c r="AX314" s="13" t="s">
        <v>72</v>
      </c>
      <c r="AY314" s="244" t="s">
        <v>215</v>
      </c>
    </row>
    <row r="315" s="14" customFormat="1">
      <c r="A315" s="14"/>
      <c r="B315" s="245"/>
      <c r="C315" s="246"/>
      <c r="D315" s="236" t="s">
        <v>226</v>
      </c>
      <c r="E315" s="247" t="s">
        <v>19</v>
      </c>
      <c r="F315" s="248" t="s">
        <v>2314</v>
      </c>
      <c r="G315" s="246"/>
      <c r="H315" s="249">
        <v>0.0089999999999999993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226</v>
      </c>
      <c r="AU315" s="255" t="s">
        <v>81</v>
      </c>
      <c r="AV315" s="14" t="s">
        <v>81</v>
      </c>
      <c r="AW315" s="14" t="s">
        <v>33</v>
      </c>
      <c r="AX315" s="14" t="s">
        <v>72</v>
      </c>
      <c r="AY315" s="255" t="s">
        <v>215</v>
      </c>
    </row>
    <row r="316" s="13" customFormat="1">
      <c r="A316" s="13"/>
      <c r="B316" s="234"/>
      <c r="C316" s="235"/>
      <c r="D316" s="236" t="s">
        <v>226</v>
      </c>
      <c r="E316" s="237" t="s">
        <v>19</v>
      </c>
      <c r="F316" s="238" t="s">
        <v>2267</v>
      </c>
      <c r="G316" s="235"/>
      <c r="H316" s="237" t="s">
        <v>19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226</v>
      </c>
      <c r="AU316" s="244" t="s">
        <v>81</v>
      </c>
      <c r="AV316" s="13" t="s">
        <v>79</v>
      </c>
      <c r="AW316" s="13" t="s">
        <v>33</v>
      </c>
      <c r="AX316" s="13" t="s">
        <v>72</v>
      </c>
      <c r="AY316" s="244" t="s">
        <v>215</v>
      </c>
    </row>
    <row r="317" s="13" customFormat="1">
      <c r="A317" s="13"/>
      <c r="B317" s="234"/>
      <c r="C317" s="235"/>
      <c r="D317" s="236" t="s">
        <v>226</v>
      </c>
      <c r="E317" s="237" t="s">
        <v>19</v>
      </c>
      <c r="F317" s="238" t="s">
        <v>2268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226</v>
      </c>
      <c r="AU317" s="244" t="s">
        <v>81</v>
      </c>
      <c r="AV317" s="13" t="s">
        <v>79</v>
      </c>
      <c r="AW317" s="13" t="s">
        <v>33</v>
      </c>
      <c r="AX317" s="13" t="s">
        <v>72</v>
      </c>
      <c r="AY317" s="244" t="s">
        <v>215</v>
      </c>
    </row>
    <row r="318" s="15" customFormat="1">
      <c r="A318" s="15"/>
      <c r="B318" s="256"/>
      <c r="C318" s="257"/>
      <c r="D318" s="236" t="s">
        <v>226</v>
      </c>
      <c r="E318" s="258" t="s">
        <v>19</v>
      </c>
      <c r="F318" s="259" t="s">
        <v>233</v>
      </c>
      <c r="G318" s="257"/>
      <c r="H318" s="260">
        <v>0.0089999999999999993</v>
      </c>
      <c r="I318" s="261"/>
      <c r="J318" s="257"/>
      <c r="K318" s="257"/>
      <c r="L318" s="262"/>
      <c r="M318" s="263"/>
      <c r="N318" s="264"/>
      <c r="O318" s="264"/>
      <c r="P318" s="264"/>
      <c r="Q318" s="264"/>
      <c r="R318" s="264"/>
      <c r="S318" s="264"/>
      <c r="T318" s="26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66" t="s">
        <v>226</v>
      </c>
      <c r="AU318" s="266" t="s">
        <v>81</v>
      </c>
      <c r="AV318" s="15" t="s">
        <v>223</v>
      </c>
      <c r="AW318" s="15" t="s">
        <v>33</v>
      </c>
      <c r="AX318" s="15" t="s">
        <v>79</v>
      </c>
      <c r="AY318" s="266" t="s">
        <v>215</v>
      </c>
    </row>
    <row r="319" s="2" customFormat="1" ht="16.5" customHeight="1">
      <c r="A319" s="41"/>
      <c r="B319" s="42"/>
      <c r="C319" s="281" t="s">
        <v>345</v>
      </c>
      <c r="D319" s="281" t="s">
        <v>412</v>
      </c>
      <c r="E319" s="282" t="s">
        <v>2269</v>
      </c>
      <c r="F319" s="283" t="s">
        <v>2270</v>
      </c>
      <c r="G319" s="284" t="s">
        <v>922</v>
      </c>
      <c r="H319" s="285">
        <v>8.8200000000000003</v>
      </c>
      <c r="I319" s="286"/>
      <c r="J319" s="287">
        <f>ROUND(I319*H319,2)</f>
        <v>0</v>
      </c>
      <c r="K319" s="283" t="s">
        <v>222</v>
      </c>
      <c r="L319" s="288"/>
      <c r="M319" s="289" t="s">
        <v>19</v>
      </c>
      <c r="N319" s="290" t="s">
        <v>43</v>
      </c>
      <c r="O319" s="87"/>
      <c r="P319" s="225">
        <f>O319*H319</f>
        <v>0</v>
      </c>
      <c r="Q319" s="225">
        <v>0.001</v>
      </c>
      <c r="R319" s="225">
        <f>Q319*H319</f>
        <v>0.0088199999999999997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298</v>
      </c>
      <c r="AT319" s="227" t="s">
        <v>412</v>
      </c>
      <c r="AU319" s="227" t="s">
        <v>81</v>
      </c>
      <c r="AY319" s="20" t="s">
        <v>215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223</v>
      </c>
      <c r="BM319" s="227" t="s">
        <v>949</v>
      </c>
    </row>
    <row r="320" s="13" customFormat="1">
      <c r="A320" s="13"/>
      <c r="B320" s="234"/>
      <c r="C320" s="235"/>
      <c r="D320" s="236" t="s">
        <v>226</v>
      </c>
      <c r="E320" s="237" t="s">
        <v>19</v>
      </c>
      <c r="F320" s="238" t="s">
        <v>2304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226</v>
      </c>
      <c r="AU320" s="244" t="s">
        <v>81</v>
      </c>
      <c r="AV320" s="13" t="s">
        <v>79</v>
      </c>
      <c r="AW320" s="13" t="s">
        <v>33</v>
      </c>
      <c r="AX320" s="13" t="s">
        <v>72</v>
      </c>
      <c r="AY320" s="244" t="s">
        <v>215</v>
      </c>
    </row>
    <row r="321" s="13" customFormat="1">
      <c r="A321" s="13"/>
      <c r="B321" s="234"/>
      <c r="C321" s="235"/>
      <c r="D321" s="236" t="s">
        <v>226</v>
      </c>
      <c r="E321" s="237" t="s">
        <v>19</v>
      </c>
      <c r="F321" s="238" t="s">
        <v>2234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226</v>
      </c>
      <c r="AU321" s="244" t="s">
        <v>81</v>
      </c>
      <c r="AV321" s="13" t="s">
        <v>79</v>
      </c>
      <c r="AW321" s="13" t="s">
        <v>33</v>
      </c>
      <c r="AX321" s="13" t="s">
        <v>72</v>
      </c>
      <c r="AY321" s="244" t="s">
        <v>215</v>
      </c>
    </row>
    <row r="322" s="13" customFormat="1">
      <c r="A322" s="13"/>
      <c r="B322" s="234"/>
      <c r="C322" s="235"/>
      <c r="D322" s="236" t="s">
        <v>226</v>
      </c>
      <c r="E322" s="237" t="s">
        <v>19</v>
      </c>
      <c r="F322" s="238" t="s">
        <v>407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226</v>
      </c>
      <c r="AU322" s="244" t="s">
        <v>81</v>
      </c>
      <c r="AV322" s="13" t="s">
        <v>79</v>
      </c>
      <c r="AW322" s="13" t="s">
        <v>33</v>
      </c>
      <c r="AX322" s="13" t="s">
        <v>72</v>
      </c>
      <c r="AY322" s="244" t="s">
        <v>215</v>
      </c>
    </row>
    <row r="323" s="14" customFormat="1">
      <c r="A323" s="14"/>
      <c r="B323" s="245"/>
      <c r="C323" s="246"/>
      <c r="D323" s="236" t="s">
        <v>226</v>
      </c>
      <c r="E323" s="247" t="s">
        <v>19</v>
      </c>
      <c r="F323" s="248" t="s">
        <v>2315</v>
      </c>
      <c r="G323" s="246"/>
      <c r="H323" s="249">
        <v>8.8200000000000003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226</v>
      </c>
      <c r="AU323" s="255" t="s">
        <v>81</v>
      </c>
      <c r="AV323" s="14" t="s">
        <v>81</v>
      </c>
      <c r="AW323" s="14" t="s">
        <v>33</v>
      </c>
      <c r="AX323" s="14" t="s">
        <v>72</v>
      </c>
      <c r="AY323" s="255" t="s">
        <v>215</v>
      </c>
    </row>
    <row r="324" s="13" customFormat="1">
      <c r="A324" s="13"/>
      <c r="B324" s="234"/>
      <c r="C324" s="235"/>
      <c r="D324" s="236" t="s">
        <v>226</v>
      </c>
      <c r="E324" s="237" t="s">
        <v>19</v>
      </c>
      <c r="F324" s="238" t="s">
        <v>2267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226</v>
      </c>
      <c r="AU324" s="244" t="s">
        <v>81</v>
      </c>
      <c r="AV324" s="13" t="s">
        <v>79</v>
      </c>
      <c r="AW324" s="13" t="s">
        <v>33</v>
      </c>
      <c r="AX324" s="13" t="s">
        <v>72</v>
      </c>
      <c r="AY324" s="244" t="s">
        <v>215</v>
      </c>
    </row>
    <row r="325" s="13" customFormat="1">
      <c r="A325" s="13"/>
      <c r="B325" s="234"/>
      <c r="C325" s="235"/>
      <c r="D325" s="236" t="s">
        <v>226</v>
      </c>
      <c r="E325" s="237" t="s">
        <v>19</v>
      </c>
      <c r="F325" s="238" t="s">
        <v>2268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226</v>
      </c>
      <c r="AU325" s="244" t="s">
        <v>81</v>
      </c>
      <c r="AV325" s="13" t="s">
        <v>79</v>
      </c>
      <c r="AW325" s="13" t="s">
        <v>33</v>
      </c>
      <c r="AX325" s="13" t="s">
        <v>72</v>
      </c>
      <c r="AY325" s="244" t="s">
        <v>215</v>
      </c>
    </row>
    <row r="326" s="15" customFormat="1">
      <c r="A326" s="15"/>
      <c r="B326" s="256"/>
      <c r="C326" s="257"/>
      <c r="D326" s="236" t="s">
        <v>226</v>
      </c>
      <c r="E326" s="258" t="s">
        <v>19</v>
      </c>
      <c r="F326" s="259" t="s">
        <v>233</v>
      </c>
      <c r="G326" s="257"/>
      <c r="H326" s="260">
        <v>8.8200000000000003</v>
      </c>
      <c r="I326" s="261"/>
      <c r="J326" s="257"/>
      <c r="K326" s="257"/>
      <c r="L326" s="262"/>
      <c r="M326" s="263"/>
      <c r="N326" s="264"/>
      <c r="O326" s="264"/>
      <c r="P326" s="264"/>
      <c r="Q326" s="264"/>
      <c r="R326" s="264"/>
      <c r="S326" s="264"/>
      <c r="T326" s="26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6" t="s">
        <v>226</v>
      </c>
      <c r="AU326" s="266" t="s">
        <v>81</v>
      </c>
      <c r="AV326" s="15" t="s">
        <v>223</v>
      </c>
      <c r="AW326" s="15" t="s">
        <v>33</v>
      </c>
      <c r="AX326" s="15" t="s">
        <v>79</v>
      </c>
      <c r="AY326" s="266" t="s">
        <v>215</v>
      </c>
    </row>
    <row r="327" s="2" customFormat="1" ht="24.15" customHeight="1">
      <c r="A327" s="41"/>
      <c r="B327" s="42"/>
      <c r="C327" s="216" t="s">
        <v>951</v>
      </c>
      <c r="D327" s="216" t="s">
        <v>218</v>
      </c>
      <c r="E327" s="217" t="s">
        <v>2254</v>
      </c>
      <c r="F327" s="218" t="s">
        <v>2255</v>
      </c>
      <c r="G327" s="219" t="s">
        <v>221</v>
      </c>
      <c r="H327" s="220">
        <v>176.40000000000001</v>
      </c>
      <c r="I327" s="221"/>
      <c r="J327" s="222">
        <f>ROUND(I327*H327,2)</f>
        <v>0</v>
      </c>
      <c r="K327" s="218" t="s">
        <v>222</v>
      </c>
      <c r="L327" s="47"/>
      <c r="M327" s="223" t="s">
        <v>19</v>
      </c>
      <c r="N327" s="224" t="s">
        <v>43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223</v>
      </c>
      <c r="AT327" s="227" t="s">
        <v>218</v>
      </c>
      <c r="AU327" s="227" t="s">
        <v>81</v>
      </c>
      <c r="AY327" s="20" t="s">
        <v>215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223</v>
      </c>
      <c r="BM327" s="227" t="s">
        <v>952</v>
      </c>
    </row>
    <row r="328" s="2" customFormat="1">
      <c r="A328" s="41"/>
      <c r="B328" s="42"/>
      <c r="C328" s="43"/>
      <c r="D328" s="229" t="s">
        <v>224</v>
      </c>
      <c r="E328" s="43"/>
      <c r="F328" s="230" t="s">
        <v>2256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224</v>
      </c>
      <c r="AU328" s="20" t="s">
        <v>81</v>
      </c>
    </row>
    <row r="329" s="13" customFormat="1">
      <c r="A329" s="13"/>
      <c r="B329" s="234"/>
      <c r="C329" s="235"/>
      <c r="D329" s="236" t="s">
        <v>226</v>
      </c>
      <c r="E329" s="237" t="s">
        <v>19</v>
      </c>
      <c r="F329" s="238" t="s">
        <v>2304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226</v>
      </c>
      <c r="AU329" s="244" t="s">
        <v>81</v>
      </c>
      <c r="AV329" s="13" t="s">
        <v>79</v>
      </c>
      <c r="AW329" s="13" t="s">
        <v>33</v>
      </c>
      <c r="AX329" s="13" t="s">
        <v>72</v>
      </c>
      <c r="AY329" s="244" t="s">
        <v>215</v>
      </c>
    </row>
    <row r="330" s="13" customFormat="1">
      <c r="A330" s="13"/>
      <c r="B330" s="234"/>
      <c r="C330" s="235"/>
      <c r="D330" s="236" t="s">
        <v>226</v>
      </c>
      <c r="E330" s="237" t="s">
        <v>19</v>
      </c>
      <c r="F330" s="238" t="s">
        <v>2234</v>
      </c>
      <c r="G330" s="235"/>
      <c r="H330" s="237" t="s">
        <v>19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226</v>
      </c>
      <c r="AU330" s="244" t="s">
        <v>81</v>
      </c>
      <c r="AV330" s="13" t="s">
        <v>79</v>
      </c>
      <c r="AW330" s="13" t="s">
        <v>33</v>
      </c>
      <c r="AX330" s="13" t="s">
        <v>72</v>
      </c>
      <c r="AY330" s="244" t="s">
        <v>215</v>
      </c>
    </row>
    <row r="331" s="13" customFormat="1">
      <c r="A331" s="13"/>
      <c r="B331" s="234"/>
      <c r="C331" s="235"/>
      <c r="D331" s="236" t="s">
        <v>226</v>
      </c>
      <c r="E331" s="237" t="s">
        <v>19</v>
      </c>
      <c r="F331" s="238" t="s">
        <v>407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226</v>
      </c>
      <c r="AU331" s="244" t="s">
        <v>81</v>
      </c>
      <c r="AV331" s="13" t="s">
        <v>79</v>
      </c>
      <c r="AW331" s="13" t="s">
        <v>33</v>
      </c>
      <c r="AX331" s="13" t="s">
        <v>72</v>
      </c>
      <c r="AY331" s="244" t="s">
        <v>215</v>
      </c>
    </row>
    <row r="332" s="14" customFormat="1">
      <c r="A332" s="14"/>
      <c r="B332" s="245"/>
      <c r="C332" s="246"/>
      <c r="D332" s="236" t="s">
        <v>226</v>
      </c>
      <c r="E332" s="247" t="s">
        <v>19</v>
      </c>
      <c r="F332" s="248" t="s">
        <v>2305</v>
      </c>
      <c r="G332" s="246"/>
      <c r="H332" s="249">
        <v>58.799999999999997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226</v>
      </c>
      <c r="AU332" s="255" t="s">
        <v>81</v>
      </c>
      <c r="AV332" s="14" t="s">
        <v>81</v>
      </c>
      <c r="AW332" s="14" t="s">
        <v>33</v>
      </c>
      <c r="AX332" s="14" t="s">
        <v>72</v>
      </c>
      <c r="AY332" s="255" t="s">
        <v>215</v>
      </c>
    </row>
    <row r="333" s="15" customFormat="1">
      <c r="A333" s="15"/>
      <c r="B333" s="256"/>
      <c r="C333" s="257"/>
      <c r="D333" s="236" t="s">
        <v>226</v>
      </c>
      <c r="E333" s="258" t="s">
        <v>19</v>
      </c>
      <c r="F333" s="259" t="s">
        <v>233</v>
      </c>
      <c r="G333" s="257"/>
      <c r="H333" s="260">
        <v>58.799999999999997</v>
      </c>
      <c r="I333" s="261"/>
      <c r="J333" s="257"/>
      <c r="K333" s="257"/>
      <c r="L333" s="262"/>
      <c r="M333" s="263"/>
      <c r="N333" s="264"/>
      <c r="O333" s="264"/>
      <c r="P333" s="264"/>
      <c r="Q333" s="264"/>
      <c r="R333" s="264"/>
      <c r="S333" s="264"/>
      <c r="T333" s="26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6" t="s">
        <v>226</v>
      </c>
      <c r="AU333" s="266" t="s">
        <v>81</v>
      </c>
      <c r="AV333" s="15" t="s">
        <v>223</v>
      </c>
      <c r="AW333" s="15" t="s">
        <v>33</v>
      </c>
      <c r="AX333" s="15" t="s">
        <v>72</v>
      </c>
      <c r="AY333" s="266" t="s">
        <v>215</v>
      </c>
    </row>
    <row r="334" s="14" customFormat="1">
      <c r="A334" s="14"/>
      <c r="B334" s="245"/>
      <c r="C334" s="246"/>
      <c r="D334" s="236" t="s">
        <v>226</v>
      </c>
      <c r="E334" s="247" t="s">
        <v>19</v>
      </c>
      <c r="F334" s="248" t="s">
        <v>2316</v>
      </c>
      <c r="G334" s="246"/>
      <c r="H334" s="249">
        <v>176.40000000000001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226</v>
      </c>
      <c r="AU334" s="255" t="s">
        <v>81</v>
      </c>
      <c r="AV334" s="14" t="s">
        <v>81</v>
      </c>
      <c r="AW334" s="14" t="s">
        <v>33</v>
      </c>
      <c r="AX334" s="14" t="s">
        <v>72</v>
      </c>
      <c r="AY334" s="255" t="s">
        <v>215</v>
      </c>
    </row>
    <row r="335" s="15" customFormat="1">
      <c r="A335" s="15"/>
      <c r="B335" s="256"/>
      <c r="C335" s="257"/>
      <c r="D335" s="236" t="s">
        <v>226</v>
      </c>
      <c r="E335" s="258" t="s">
        <v>19</v>
      </c>
      <c r="F335" s="259" t="s">
        <v>233</v>
      </c>
      <c r="G335" s="257"/>
      <c r="H335" s="260">
        <v>176.40000000000001</v>
      </c>
      <c r="I335" s="261"/>
      <c r="J335" s="257"/>
      <c r="K335" s="257"/>
      <c r="L335" s="262"/>
      <c r="M335" s="263"/>
      <c r="N335" s="264"/>
      <c r="O335" s="264"/>
      <c r="P335" s="264"/>
      <c r="Q335" s="264"/>
      <c r="R335" s="264"/>
      <c r="S335" s="264"/>
      <c r="T335" s="26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6" t="s">
        <v>226</v>
      </c>
      <c r="AU335" s="266" t="s">
        <v>81</v>
      </c>
      <c r="AV335" s="15" t="s">
        <v>223</v>
      </c>
      <c r="AW335" s="15" t="s">
        <v>33</v>
      </c>
      <c r="AX335" s="15" t="s">
        <v>79</v>
      </c>
      <c r="AY335" s="266" t="s">
        <v>215</v>
      </c>
    </row>
    <row r="336" s="2" customFormat="1" ht="21.75" customHeight="1">
      <c r="A336" s="41"/>
      <c r="B336" s="42"/>
      <c r="C336" s="216" t="s">
        <v>350</v>
      </c>
      <c r="D336" s="216" t="s">
        <v>218</v>
      </c>
      <c r="E336" s="217" t="s">
        <v>2275</v>
      </c>
      <c r="F336" s="218" t="s">
        <v>2276</v>
      </c>
      <c r="G336" s="219" t="s">
        <v>221</v>
      </c>
      <c r="H336" s="220">
        <v>58.799999999999997</v>
      </c>
      <c r="I336" s="221"/>
      <c r="J336" s="222">
        <f>ROUND(I336*H336,2)</f>
        <v>0</v>
      </c>
      <c r="K336" s="218" t="s">
        <v>222</v>
      </c>
      <c r="L336" s="47"/>
      <c r="M336" s="223" t="s">
        <v>19</v>
      </c>
      <c r="N336" s="224" t="s">
        <v>43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223</v>
      </c>
      <c r="AT336" s="227" t="s">
        <v>218</v>
      </c>
      <c r="AU336" s="227" t="s">
        <v>81</v>
      </c>
      <c r="AY336" s="20" t="s">
        <v>215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223</v>
      </c>
      <c r="BM336" s="227" t="s">
        <v>955</v>
      </c>
    </row>
    <row r="337" s="2" customFormat="1">
      <c r="A337" s="41"/>
      <c r="B337" s="42"/>
      <c r="C337" s="43"/>
      <c r="D337" s="229" t="s">
        <v>224</v>
      </c>
      <c r="E337" s="43"/>
      <c r="F337" s="230" t="s">
        <v>2277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224</v>
      </c>
      <c r="AU337" s="20" t="s">
        <v>81</v>
      </c>
    </row>
    <row r="338" s="13" customFormat="1">
      <c r="A338" s="13"/>
      <c r="B338" s="234"/>
      <c r="C338" s="235"/>
      <c r="D338" s="236" t="s">
        <v>226</v>
      </c>
      <c r="E338" s="237" t="s">
        <v>19</v>
      </c>
      <c r="F338" s="238" t="s">
        <v>2304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226</v>
      </c>
      <c r="AU338" s="244" t="s">
        <v>81</v>
      </c>
      <c r="AV338" s="13" t="s">
        <v>79</v>
      </c>
      <c r="AW338" s="13" t="s">
        <v>33</v>
      </c>
      <c r="AX338" s="13" t="s">
        <v>72</v>
      </c>
      <c r="AY338" s="244" t="s">
        <v>215</v>
      </c>
    </row>
    <row r="339" s="13" customFormat="1">
      <c r="A339" s="13"/>
      <c r="B339" s="234"/>
      <c r="C339" s="235"/>
      <c r="D339" s="236" t="s">
        <v>226</v>
      </c>
      <c r="E339" s="237" t="s">
        <v>19</v>
      </c>
      <c r="F339" s="238" t="s">
        <v>2234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226</v>
      </c>
      <c r="AU339" s="244" t="s">
        <v>81</v>
      </c>
      <c r="AV339" s="13" t="s">
        <v>79</v>
      </c>
      <c r="AW339" s="13" t="s">
        <v>33</v>
      </c>
      <c r="AX339" s="13" t="s">
        <v>72</v>
      </c>
      <c r="AY339" s="244" t="s">
        <v>215</v>
      </c>
    </row>
    <row r="340" s="13" customFormat="1">
      <c r="A340" s="13"/>
      <c r="B340" s="234"/>
      <c r="C340" s="235"/>
      <c r="D340" s="236" t="s">
        <v>226</v>
      </c>
      <c r="E340" s="237" t="s">
        <v>19</v>
      </c>
      <c r="F340" s="238" t="s">
        <v>407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226</v>
      </c>
      <c r="AU340" s="244" t="s">
        <v>81</v>
      </c>
      <c r="AV340" s="13" t="s">
        <v>79</v>
      </c>
      <c r="AW340" s="13" t="s">
        <v>33</v>
      </c>
      <c r="AX340" s="13" t="s">
        <v>72</v>
      </c>
      <c r="AY340" s="244" t="s">
        <v>215</v>
      </c>
    </row>
    <row r="341" s="14" customFormat="1">
      <c r="A341" s="14"/>
      <c r="B341" s="245"/>
      <c r="C341" s="246"/>
      <c r="D341" s="236" t="s">
        <v>226</v>
      </c>
      <c r="E341" s="247" t="s">
        <v>19</v>
      </c>
      <c r="F341" s="248" t="s">
        <v>2305</v>
      </c>
      <c r="G341" s="246"/>
      <c r="H341" s="249">
        <v>58.799999999999997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226</v>
      </c>
      <c r="AU341" s="255" t="s">
        <v>81</v>
      </c>
      <c r="AV341" s="14" t="s">
        <v>81</v>
      </c>
      <c r="AW341" s="14" t="s">
        <v>33</v>
      </c>
      <c r="AX341" s="14" t="s">
        <v>72</v>
      </c>
      <c r="AY341" s="255" t="s">
        <v>215</v>
      </c>
    </row>
    <row r="342" s="15" customFormat="1">
      <c r="A342" s="15"/>
      <c r="B342" s="256"/>
      <c r="C342" s="257"/>
      <c r="D342" s="236" t="s">
        <v>226</v>
      </c>
      <c r="E342" s="258" t="s">
        <v>19</v>
      </c>
      <c r="F342" s="259" t="s">
        <v>233</v>
      </c>
      <c r="G342" s="257"/>
      <c r="H342" s="260">
        <v>58.799999999999997</v>
      </c>
      <c r="I342" s="261"/>
      <c r="J342" s="257"/>
      <c r="K342" s="257"/>
      <c r="L342" s="262"/>
      <c r="M342" s="263"/>
      <c r="N342" s="264"/>
      <c r="O342" s="264"/>
      <c r="P342" s="264"/>
      <c r="Q342" s="264"/>
      <c r="R342" s="264"/>
      <c r="S342" s="264"/>
      <c r="T342" s="26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6" t="s">
        <v>226</v>
      </c>
      <c r="AU342" s="266" t="s">
        <v>81</v>
      </c>
      <c r="AV342" s="15" t="s">
        <v>223</v>
      </c>
      <c r="AW342" s="15" t="s">
        <v>33</v>
      </c>
      <c r="AX342" s="15" t="s">
        <v>79</v>
      </c>
      <c r="AY342" s="266" t="s">
        <v>215</v>
      </c>
    </row>
    <row r="343" s="2" customFormat="1" ht="21.75" customHeight="1">
      <c r="A343" s="41"/>
      <c r="B343" s="42"/>
      <c r="C343" s="216" t="s">
        <v>470</v>
      </c>
      <c r="D343" s="216" t="s">
        <v>218</v>
      </c>
      <c r="E343" s="217" t="s">
        <v>2281</v>
      </c>
      <c r="F343" s="218" t="s">
        <v>2282</v>
      </c>
      <c r="G343" s="219" t="s">
        <v>2283</v>
      </c>
      <c r="H343" s="220">
        <v>0.058999999999999997</v>
      </c>
      <c r="I343" s="221"/>
      <c r="J343" s="222">
        <f>ROUND(I343*H343,2)</f>
        <v>0</v>
      </c>
      <c r="K343" s="218" t="s">
        <v>222</v>
      </c>
      <c r="L343" s="47"/>
      <c r="M343" s="223" t="s">
        <v>19</v>
      </c>
      <c r="N343" s="224" t="s">
        <v>43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223</v>
      </c>
      <c r="AT343" s="227" t="s">
        <v>218</v>
      </c>
      <c r="AU343" s="227" t="s">
        <v>81</v>
      </c>
      <c r="AY343" s="20" t="s">
        <v>215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223</v>
      </c>
      <c r="BM343" s="227" t="s">
        <v>471</v>
      </c>
    </row>
    <row r="344" s="2" customFormat="1">
      <c r="A344" s="41"/>
      <c r="B344" s="42"/>
      <c r="C344" s="43"/>
      <c r="D344" s="229" t="s">
        <v>224</v>
      </c>
      <c r="E344" s="43"/>
      <c r="F344" s="230" t="s">
        <v>2284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224</v>
      </c>
      <c r="AU344" s="20" t="s">
        <v>81</v>
      </c>
    </row>
    <row r="345" s="13" customFormat="1">
      <c r="A345" s="13"/>
      <c r="B345" s="234"/>
      <c r="C345" s="235"/>
      <c r="D345" s="236" t="s">
        <v>226</v>
      </c>
      <c r="E345" s="237" t="s">
        <v>19</v>
      </c>
      <c r="F345" s="238" t="s">
        <v>2304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226</v>
      </c>
      <c r="AU345" s="244" t="s">
        <v>81</v>
      </c>
      <c r="AV345" s="13" t="s">
        <v>79</v>
      </c>
      <c r="AW345" s="13" t="s">
        <v>33</v>
      </c>
      <c r="AX345" s="13" t="s">
        <v>72</v>
      </c>
      <c r="AY345" s="244" t="s">
        <v>215</v>
      </c>
    </row>
    <row r="346" s="13" customFormat="1">
      <c r="A346" s="13"/>
      <c r="B346" s="234"/>
      <c r="C346" s="235"/>
      <c r="D346" s="236" t="s">
        <v>226</v>
      </c>
      <c r="E346" s="237" t="s">
        <v>19</v>
      </c>
      <c r="F346" s="238" t="s">
        <v>2234</v>
      </c>
      <c r="G346" s="235"/>
      <c r="H346" s="237" t="s">
        <v>19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226</v>
      </c>
      <c r="AU346" s="244" t="s">
        <v>81</v>
      </c>
      <c r="AV346" s="13" t="s">
        <v>79</v>
      </c>
      <c r="AW346" s="13" t="s">
        <v>33</v>
      </c>
      <c r="AX346" s="13" t="s">
        <v>72</v>
      </c>
      <c r="AY346" s="244" t="s">
        <v>215</v>
      </c>
    </row>
    <row r="347" s="13" customFormat="1">
      <c r="A347" s="13"/>
      <c r="B347" s="234"/>
      <c r="C347" s="235"/>
      <c r="D347" s="236" t="s">
        <v>226</v>
      </c>
      <c r="E347" s="237" t="s">
        <v>19</v>
      </c>
      <c r="F347" s="238" t="s">
        <v>407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226</v>
      </c>
      <c r="AU347" s="244" t="s">
        <v>81</v>
      </c>
      <c r="AV347" s="13" t="s">
        <v>79</v>
      </c>
      <c r="AW347" s="13" t="s">
        <v>33</v>
      </c>
      <c r="AX347" s="13" t="s">
        <v>72</v>
      </c>
      <c r="AY347" s="244" t="s">
        <v>215</v>
      </c>
    </row>
    <row r="348" s="14" customFormat="1">
      <c r="A348" s="14"/>
      <c r="B348" s="245"/>
      <c r="C348" s="246"/>
      <c r="D348" s="236" t="s">
        <v>226</v>
      </c>
      <c r="E348" s="247" t="s">
        <v>19</v>
      </c>
      <c r="F348" s="248" t="s">
        <v>2305</v>
      </c>
      <c r="G348" s="246"/>
      <c r="H348" s="249">
        <v>58.799999999999997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226</v>
      </c>
      <c r="AU348" s="255" t="s">
        <v>81</v>
      </c>
      <c r="AV348" s="14" t="s">
        <v>81</v>
      </c>
      <c r="AW348" s="14" t="s">
        <v>33</v>
      </c>
      <c r="AX348" s="14" t="s">
        <v>72</v>
      </c>
      <c r="AY348" s="255" t="s">
        <v>215</v>
      </c>
    </row>
    <row r="349" s="15" customFormat="1">
      <c r="A349" s="15"/>
      <c r="B349" s="256"/>
      <c r="C349" s="257"/>
      <c r="D349" s="236" t="s">
        <v>226</v>
      </c>
      <c r="E349" s="258" t="s">
        <v>19</v>
      </c>
      <c r="F349" s="259" t="s">
        <v>233</v>
      </c>
      <c r="G349" s="257"/>
      <c r="H349" s="260">
        <v>58.799999999999997</v>
      </c>
      <c r="I349" s="261"/>
      <c r="J349" s="257"/>
      <c r="K349" s="257"/>
      <c r="L349" s="262"/>
      <c r="M349" s="263"/>
      <c r="N349" s="264"/>
      <c r="O349" s="264"/>
      <c r="P349" s="264"/>
      <c r="Q349" s="264"/>
      <c r="R349" s="264"/>
      <c r="S349" s="264"/>
      <c r="T349" s="26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6" t="s">
        <v>226</v>
      </c>
      <c r="AU349" s="266" t="s">
        <v>81</v>
      </c>
      <c r="AV349" s="15" t="s">
        <v>223</v>
      </c>
      <c r="AW349" s="15" t="s">
        <v>33</v>
      </c>
      <c r="AX349" s="15" t="s">
        <v>72</v>
      </c>
      <c r="AY349" s="266" t="s">
        <v>215</v>
      </c>
    </row>
    <row r="350" s="14" customFormat="1">
      <c r="A350" s="14"/>
      <c r="B350" s="245"/>
      <c r="C350" s="246"/>
      <c r="D350" s="236" t="s">
        <v>226</v>
      </c>
      <c r="E350" s="247" t="s">
        <v>19</v>
      </c>
      <c r="F350" s="248" t="s">
        <v>2317</v>
      </c>
      <c r="G350" s="246"/>
      <c r="H350" s="249">
        <v>0.058999999999999997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226</v>
      </c>
      <c r="AU350" s="255" t="s">
        <v>81</v>
      </c>
      <c r="AV350" s="14" t="s">
        <v>81</v>
      </c>
      <c r="AW350" s="14" t="s">
        <v>33</v>
      </c>
      <c r="AX350" s="14" t="s">
        <v>72</v>
      </c>
      <c r="AY350" s="255" t="s">
        <v>215</v>
      </c>
    </row>
    <row r="351" s="15" customFormat="1">
      <c r="A351" s="15"/>
      <c r="B351" s="256"/>
      <c r="C351" s="257"/>
      <c r="D351" s="236" t="s">
        <v>226</v>
      </c>
      <c r="E351" s="258" t="s">
        <v>19</v>
      </c>
      <c r="F351" s="259" t="s">
        <v>233</v>
      </c>
      <c r="G351" s="257"/>
      <c r="H351" s="260">
        <v>0.058999999999999997</v>
      </c>
      <c r="I351" s="261"/>
      <c r="J351" s="257"/>
      <c r="K351" s="257"/>
      <c r="L351" s="262"/>
      <c r="M351" s="263"/>
      <c r="N351" s="264"/>
      <c r="O351" s="264"/>
      <c r="P351" s="264"/>
      <c r="Q351" s="264"/>
      <c r="R351" s="264"/>
      <c r="S351" s="264"/>
      <c r="T351" s="26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6" t="s">
        <v>226</v>
      </c>
      <c r="AU351" s="266" t="s">
        <v>81</v>
      </c>
      <c r="AV351" s="15" t="s">
        <v>223</v>
      </c>
      <c r="AW351" s="15" t="s">
        <v>33</v>
      </c>
      <c r="AX351" s="15" t="s">
        <v>79</v>
      </c>
      <c r="AY351" s="266" t="s">
        <v>215</v>
      </c>
    </row>
    <row r="352" s="2" customFormat="1" ht="24.15" customHeight="1">
      <c r="A352" s="41"/>
      <c r="B352" s="42"/>
      <c r="C352" s="216" t="s">
        <v>354</v>
      </c>
      <c r="D352" s="216" t="s">
        <v>218</v>
      </c>
      <c r="E352" s="217" t="s">
        <v>927</v>
      </c>
      <c r="F352" s="218" t="s">
        <v>928</v>
      </c>
      <c r="G352" s="219" t="s">
        <v>221</v>
      </c>
      <c r="H352" s="220">
        <v>58.799999999999997</v>
      </c>
      <c r="I352" s="221"/>
      <c r="J352" s="222">
        <f>ROUND(I352*H352,2)</f>
        <v>0</v>
      </c>
      <c r="K352" s="218" t="s">
        <v>222</v>
      </c>
      <c r="L352" s="47"/>
      <c r="M352" s="223" t="s">
        <v>19</v>
      </c>
      <c r="N352" s="224" t="s">
        <v>43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223</v>
      </c>
      <c r="AT352" s="227" t="s">
        <v>218</v>
      </c>
      <c r="AU352" s="227" t="s">
        <v>81</v>
      </c>
      <c r="AY352" s="20" t="s">
        <v>215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223</v>
      </c>
      <c r="BM352" s="227" t="s">
        <v>478</v>
      </c>
    </row>
    <row r="353" s="2" customFormat="1">
      <c r="A353" s="41"/>
      <c r="B353" s="42"/>
      <c r="C353" s="43"/>
      <c r="D353" s="229" t="s">
        <v>224</v>
      </c>
      <c r="E353" s="43"/>
      <c r="F353" s="230" t="s">
        <v>929</v>
      </c>
      <c r="G353" s="43"/>
      <c r="H353" s="43"/>
      <c r="I353" s="231"/>
      <c r="J353" s="43"/>
      <c r="K353" s="43"/>
      <c r="L353" s="47"/>
      <c r="M353" s="232"/>
      <c r="N353" s="233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224</v>
      </c>
      <c r="AU353" s="20" t="s">
        <v>81</v>
      </c>
    </row>
    <row r="354" s="13" customFormat="1">
      <c r="A354" s="13"/>
      <c r="B354" s="234"/>
      <c r="C354" s="235"/>
      <c r="D354" s="236" t="s">
        <v>226</v>
      </c>
      <c r="E354" s="237" t="s">
        <v>19</v>
      </c>
      <c r="F354" s="238" t="s">
        <v>2304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226</v>
      </c>
      <c r="AU354" s="244" t="s">
        <v>81</v>
      </c>
      <c r="AV354" s="13" t="s">
        <v>79</v>
      </c>
      <c r="AW354" s="13" t="s">
        <v>33</v>
      </c>
      <c r="AX354" s="13" t="s">
        <v>72</v>
      </c>
      <c r="AY354" s="244" t="s">
        <v>215</v>
      </c>
    </row>
    <row r="355" s="13" customFormat="1">
      <c r="A355" s="13"/>
      <c r="B355" s="234"/>
      <c r="C355" s="235"/>
      <c r="D355" s="236" t="s">
        <v>226</v>
      </c>
      <c r="E355" s="237" t="s">
        <v>19</v>
      </c>
      <c r="F355" s="238" t="s">
        <v>2234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226</v>
      </c>
      <c r="AU355" s="244" t="s">
        <v>81</v>
      </c>
      <c r="AV355" s="13" t="s">
        <v>79</v>
      </c>
      <c r="AW355" s="13" t="s">
        <v>33</v>
      </c>
      <c r="AX355" s="13" t="s">
        <v>72</v>
      </c>
      <c r="AY355" s="244" t="s">
        <v>215</v>
      </c>
    </row>
    <row r="356" s="13" customFormat="1">
      <c r="A356" s="13"/>
      <c r="B356" s="234"/>
      <c r="C356" s="235"/>
      <c r="D356" s="236" t="s">
        <v>226</v>
      </c>
      <c r="E356" s="237" t="s">
        <v>19</v>
      </c>
      <c r="F356" s="238" t="s">
        <v>407</v>
      </c>
      <c r="G356" s="235"/>
      <c r="H356" s="237" t="s">
        <v>19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226</v>
      </c>
      <c r="AU356" s="244" t="s">
        <v>81</v>
      </c>
      <c r="AV356" s="13" t="s">
        <v>79</v>
      </c>
      <c r="AW356" s="13" t="s">
        <v>33</v>
      </c>
      <c r="AX356" s="13" t="s">
        <v>72</v>
      </c>
      <c r="AY356" s="244" t="s">
        <v>215</v>
      </c>
    </row>
    <row r="357" s="14" customFormat="1">
      <c r="A357" s="14"/>
      <c r="B357" s="245"/>
      <c r="C357" s="246"/>
      <c r="D357" s="236" t="s">
        <v>226</v>
      </c>
      <c r="E357" s="247" t="s">
        <v>19</v>
      </c>
      <c r="F357" s="248" t="s">
        <v>2305</v>
      </c>
      <c r="G357" s="246"/>
      <c r="H357" s="249">
        <v>58.799999999999997</v>
      </c>
      <c r="I357" s="250"/>
      <c r="J357" s="246"/>
      <c r="K357" s="246"/>
      <c r="L357" s="251"/>
      <c r="M357" s="252"/>
      <c r="N357" s="253"/>
      <c r="O357" s="253"/>
      <c r="P357" s="253"/>
      <c r="Q357" s="253"/>
      <c r="R357" s="253"/>
      <c r="S357" s="253"/>
      <c r="T357" s="25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5" t="s">
        <v>226</v>
      </c>
      <c r="AU357" s="255" t="s">
        <v>81</v>
      </c>
      <c r="AV357" s="14" t="s">
        <v>81</v>
      </c>
      <c r="AW357" s="14" t="s">
        <v>33</v>
      </c>
      <c r="AX357" s="14" t="s">
        <v>72</v>
      </c>
      <c r="AY357" s="255" t="s">
        <v>215</v>
      </c>
    </row>
    <row r="358" s="15" customFormat="1">
      <c r="A358" s="15"/>
      <c r="B358" s="256"/>
      <c r="C358" s="257"/>
      <c r="D358" s="236" t="s">
        <v>226</v>
      </c>
      <c r="E358" s="258" t="s">
        <v>19</v>
      </c>
      <c r="F358" s="259" t="s">
        <v>233</v>
      </c>
      <c r="G358" s="257"/>
      <c r="H358" s="260">
        <v>58.799999999999997</v>
      </c>
      <c r="I358" s="261"/>
      <c r="J358" s="257"/>
      <c r="K358" s="257"/>
      <c r="L358" s="262"/>
      <c r="M358" s="263"/>
      <c r="N358" s="264"/>
      <c r="O358" s="264"/>
      <c r="P358" s="264"/>
      <c r="Q358" s="264"/>
      <c r="R358" s="264"/>
      <c r="S358" s="264"/>
      <c r="T358" s="26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66" t="s">
        <v>226</v>
      </c>
      <c r="AU358" s="266" t="s">
        <v>81</v>
      </c>
      <c r="AV358" s="15" t="s">
        <v>223</v>
      </c>
      <c r="AW358" s="15" t="s">
        <v>33</v>
      </c>
      <c r="AX358" s="15" t="s">
        <v>79</v>
      </c>
      <c r="AY358" s="266" t="s">
        <v>215</v>
      </c>
    </row>
    <row r="359" s="2" customFormat="1" ht="21.75" customHeight="1">
      <c r="A359" s="41"/>
      <c r="B359" s="42"/>
      <c r="C359" s="216" t="s">
        <v>481</v>
      </c>
      <c r="D359" s="216" t="s">
        <v>218</v>
      </c>
      <c r="E359" s="217" t="s">
        <v>2286</v>
      </c>
      <c r="F359" s="218" t="s">
        <v>2287</v>
      </c>
      <c r="G359" s="219" t="s">
        <v>278</v>
      </c>
      <c r="H359" s="220">
        <v>7.056</v>
      </c>
      <c r="I359" s="221"/>
      <c r="J359" s="222">
        <f>ROUND(I359*H359,2)</f>
        <v>0</v>
      </c>
      <c r="K359" s="218" t="s">
        <v>222</v>
      </c>
      <c r="L359" s="47"/>
      <c r="M359" s="223" t="s">
        <v>19</v>
      </c>
      <c r="N359" s="224" t="s">
        <v>43</v>
      </c>
      <c r="O359" s="87"/>
      <c r="P359" s="225">
        <f>O359*H359</f>
        <v>0</v>
      </c>
      <c r="Q359" s="225">
        <v>0</v>
      </c>
      <c r="R359" s="225">
        <f>Q359*H359</f>
        <v>0</v>
      </c>
      <c r="S359" s="225">
        <v>0</v>
      </c>
      <c r="T359" s="226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7" t="s">
        <v>223</v>
      </c>
      <c r="AT359" s="227" t="s">
        <v>218</v>
      </c>
      <c r="AU359" s="227" t="s">
        <v>81</v>
      </c>
      <c r="AY359" s="20" t="s">
        <v>215</v>
      </c>
      <c r="BE359" s="228">
        <f>IF(N359="základní",J359,0)</f>
        <v>0</v>
      </c>
      <c r="BF359" s="228">
        <f>IF(N359="snížená",J359,0)</f>
        <v>0</v>
      </c>
      <c r="BG359" s="228">
        <f>IF(N359="zákl. přenesená",J359,0)</f>
        <v>0</v>
      </c>
      <c r="BH359" s="228">
        <f>IF(N359="sníž. přenesená",J359,0)</f>
        <v>0</v>
      </c>
      <c r="BI359" s="228">
        <f>IF(N359="nulová",J359,0)</f>
        <v>0</v>
      </c>
      <c r="BJ359" s="20" t="s">
        <v>79</v>
      </c>
      <c r="BK359" s="228">
        <f>ROUND(I359*H359,2)</f>
        <v>0</v>
      </c>
      <c r="BL359" s="20" t="s">
        <v>223</v>
      </c>
      <c r="BM359" s="227" t="s">
        <v>484</v>
      </c>
    </row>
    <row r="360" s="2" customFormat="1">
      <c r="A360" s="41"/>
      <c r="B360" s="42"/>
      <c r="C360" s="43"/>
      <c r="D360" s="229" t="s">
        <v>224</v>
      </c>
      <c r="E360" s="43"/>
      <c r="F360" s="230" t="s">
        <v>2288</v>
      </c>
      <c r="G360" s="43"/>
      <c r="H360" s="43"/>
      <c r="I360" s="231"/>
      <c r="J360" s="43"/>
      <c r="K360" s="43"/>
      <c r="L360" s="47"/>
      <c r="M360" s="232"/>
      <c r="N360" s="233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224</v>
      </c>
      <c r="AU360" s="20" t="s">
        <v>81</v>
      </c>
    </row>
    <row r="361" s="13" customFormat="1">
      <c r="A361" s="13"/>
      <c r="B361" s="234"/>
      <c r="C361" s="235"/>
      <c r="D361" s="236" t="s">
        <v>226</v>
      </c>
      <c r="E361" s="237" t="s">
        <v>19</v>
      </c>
      <c r="F361" s="238" t="s">
        <v>2304</v>
      </c>
      <c r="G361" s="235"/>
      <c r="H361" s="237" t="s">
        <v>19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226</v>
      </c>
      <c r="AU361" s="244" t="s">
        <v>81</v>
      </c>
      <c r="AV361" s="13" t="s">
        <v>79</v>
      </c>
      <c r="AW361" s="13" t="s">
        <v>33</v>
      </c>
      <c r="AX361" s="13" t="s">
        <v>72</v>
      </c>
      <c r="AY361" s="244" t="s">
        <v>215</v>
      </c>
    </row>
    <row r="362" s="13" customFormat="1">
      <c r="A362" s="13"/>
      <c r="B362" s="234"/>
      <c r="C362" s="235"/>
      <c r="D362" s="236" t="s">
        <v>226</v>
      </c>
      <c r="E362" s="237" t="s">
        <v>19</v>
      </c>
      <c r="F362" s="238" t="s">
        <v>2234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226</v>
      </c>
      <c r="AU362" s="244" t="s">
        <v>81</v>
      </c>
      <c r="AV362" s="13" t="s">
        <v>79</v>
      </c>
      <c r="AW362" s="13" t="s">
        <v>33</v>
      </c>
      <c r="AX362" s="13" t="s">
        <v>72</v>
      </c>
      <c r="AY362" s="244" t="s">
        <v>215</v>
      </c>
    </row>
    <row r="363" s="13" customFormat="1">
      <c r="A363" s="13"/>
      <c r="B363" s="234"/>
      <c r="C363" s="235"/>
      <c r="D363" s="236" t="s">
        <v>226</v>
      </c>
      <c r="E363" s="237" t="s">
        <v>19</v>
      </c>
      <c r="F363" s="238" t="s">
        <v>407</v>
      </c>
      <c r="G363" s="235"/>
      <c r="H363" s="237" t="s">
        <v>19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226</v>
      </c>
      <c r="AU363" s="244" t="s">
        <v>81</v>
      </c>
      <c r="AV363" s="13" t="s">
        <v>79</v>
      </c>
      <c r="AW363" s="13" t="s">
        <v>33</v>
      </c>
      <c r="AX363" s="13" t="s">
        <v>72</v>
      </c>
      <c r="AY363" s="244" t="s">
        <v>215</v>
      </c>
    </row>
    <row r="364" s="14" customFormat="1">
      <c r="A364" s="14"/>
      <c r="B364" s="245"/>
      <c r="C364" s="246"/>
      <c r="D364" s="236" t="s">
        <v>226</v>
      </c>
      <c r="E364" s="247" t="s">
        <v>19</v>
      </c>
      <c r="F364" s="248" t="s">
        <v>2318</v>
      </c>
      <c r="G364" s="246"/>
      <c r="H364" s="249">
        <v>1.1759999999999999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226</v>
      </c>
      <c r="AU364" s="255" t="s">
        <v>81</v>
      </c>
      <c r="AV364" s="14" t="s">
        <v>81</v>
      </c>
      <c r="AW364" s="14" t="s">
        <v>33</v>
      </c>
      <c r="AX364" s="14" t="s">
        <v>72</v>
      </c>
      <c r="AY364" s="255" t="s">
        <v>215</v>
      </c>
    </row>
    <row r="365" s="13" customFormat="1">
      <c r="A365" s="13"/>
      <c r="B365" s="234"/>
      <c r="C365" s="235"/>
      <c r="D365" s="236" t="s">
        <v>226</v>
      </c>
      <c r="E365" s="237" t="s">
        <v>19</v>
      </c>
      <c r="F365" s="238" t="s">
        <v>2290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226</v>
      </c>
      <c r="AU365" s="244" t="s">
        <v>81</v>
      </c>
      <c r="AV365" s="13" t="s">
        <v>79</v>
      </c>
      <c r="AW365" s="13" t="s">
        <v>33</v>
      </c>
      <c r="AX365" s="13" t="s">
        <v>72</v>
      </c>
      <c r="AY365" s="244" t="s">
        <v>215</v>
      </c>
    </row>
    <row r="366" s="16" customFormat="1">
      <c r="A366" s="16"/>
      <c r="B366" s="267"/>
      <c r="C366" s="268"/>
      <c r="D366" s="236" t="s">
        <v>226</v>
      </c>
      <c r="E366" s="269" t="s">
        <v>19</v>
      </c>
      <c r="F366" s="270" t="s">
        <v>2291</v>
      </c>
      <c r="G366" s="268"/>
      <c r="H366" s="271">
        <v>1.1759999999999999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T366" s="277" t="s">
        <v>226</v>
      </c>
      <c r="AU366" s="277" t="s">
        <v>81</v>
      </c>
      <c r="AV366" s="16" t="s">
        <v>105</v>
      </c>
      <c r="AW366" s="16" t="s">
        <v>33</v>
      </c>
      <c r="AX366" s="16" t="s">
        <v>72</v>
      </c>
      <c r="AY366" s="277" t="s">
        <v>215</v>
      </c>
    </row>
    <row r="367" s="13" customFormat="1">
      <c r="A367" s="13"/>
      <c r="B367" s="234"/>
      <c r="C367" s="235"/>
      <c r="D367" s="236" t="s">
        <v>226</v>
      </c>
      <c r="E367" s="237" t="s">
        <v>19</v>
      </c>
      <c r="F367" s="238" t="s">
        <v>2292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226</v>
      </c>
      <c r="AU367" s="244" t="s">
        <v>81</v>
      </c>
      <c r="AV367" s="13" t="s">
        <v>79</v>
      </c>
      <c r="AW367" s="13" t="s">
        <v>33</v>
      </c>
      <c r="AX367" s="13" t="s">
        <v>72</v>
      </c>
      <c r="AY367" s="244" t="s">
        <v>215</v>
      </c>
    </row>
    <row r="368" s="14" customFormat="1">
      <c r="A368" s="14"/>
      <c r="B368" s="245"/>
      <c r="C368" s="246"/>
      <c r="D368" s="236" t="s">
        <v>226</v>
      </c>
      <c r="E368" s="247" t="s">
        <v>19</v>
      </c>
      <c r="F368" s="248" t="s">
        <v>2319</v>
      </c>
      <c r="G368" s="246"/>
      <c r="H368" s="249">
        <v>5.8799999999999999</v>
      </c>
      <c r="I368" s="250"/>
      <c r="J368" s="246"/>
      <c r="K368" s="246"/>
      <c r="L368" s="251"/>
      <c r="M368" s="252"/>
      <c r="N368" s="253"/>
      <c r="O368" s="253"/>
      <c r="P368" s="253"/>
      <c r="Q368" s="253"/>
      <c r="R368" s="253"/>
      <c r="S368" s="253"/>
      <c r="T368" s="25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5" t="s">
        <v>226</v>
      </c>
      <c r="AU368" s="255" t="s">
        <v>81</v>
      </c>
      <c r="AV368" s="14" t="s">
        <v>81</v>
      </c>
      <c r="AW368" s="14" t="s">
        <v>33</v>
      </c>
      <c r="AX368" s="14" t="s">
        <v>72</v>
      </c>
      <c r="AY368" s="255" t="s">
        <v>215</v>
      </c>
    </row>
    <row r="369" s="16" customFormat="1">
      <c r="A369" s="16"/>
      <c r="B369" s="267"/>
      <c r="C369" s="268"/>
      <c r="D369" s="236" t="s">
        <v>226</v>
      </c>
      <c r="E369" s="269" t="s">
        <v>19</v>
      </c>
      <c r="F369" s="270" t="s">
        <v>2294</v>
      </c>
      <c r="G369" s="268"/>
      <c r="H369" s="271">
        <v>5.8799999999999999</v>
      </c>
      <c r="I369" s="272"/>
      <c r="J369" s="268"/>
      <c r="K369" s="268"/>
      <c r="L369" s="273"/>
      <c r="M369" s="274"/>
      <c r="N369" s="275"/>
      <c r="O369" s="275"/>
      <c r="P369" s="275"/>
      <c r="Q369" s="275"/>
      <c r="R369" s="275"/>
      <c r="S369" s="275"/>
      <c r="T369" s="27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T369" s="277" t="s">
        <v>226</v>
      </c>
      <c r="AU369" s="277" t="s">
        <v>81</v>
      </c>
      <c r="AV369" s="16" t="s">
        <v>105</v>
      </c>
      <c r="AW369" s="16" t="s">
        <v>33</v>
      </c>
      <c r="AX369" s="16" t="s">
        <v>72</v>
      </c>
      <c r="AY369" s="277" t="s">
        <v>215</v>
      </c>
    </row>
    <row r="370" s="15" customFormat="1">
      <c r="A370" s="15"/>
      <c r="B370" s="256"/>
      <c r="C370" s="257"/>
      <c r="D370" s="236" t="s">
        <v>226</v>
      </c>
      <c r="E370" s="258" t="s">
        <v>19</v>
      </c>
      <c r="F370" s="259" t="s">
        <v>233</v>
      </c>
      <c r="G370" s="257"/>
      <c r="H370" s="260">
        <v>7.056</v>
      </c>
      <c r="I370" s="261"/>
      <c r="J370" s="257"/>
      <c r="K370" s="257"/>
      <c r="L370" s="262"/>
      <c r="M370" s="263"/>
      <c r="N370" s="264"/>
      <c r="O370" s="264"/>
      <c r="P370" s="264"/>
      <c r="Q370" s="264"/>
      <c r="R370" s="264"/>
      <c r="S370" s="264"/>
      <c r="T370" s="26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66" t="s">
        <v>226</v>
      </c>
      <c r="AU370" s="266" t="s">
        <v>81</v>
      </c>
      <c r="AV370" s="15" t="s">
        <v>223</v>
      </c>
      <c r="AW370" s="15" t="s">
        <v>33</v>
      </c>
      <c r="AX370" s="15" t="s">
        <v>79</v>
      </c>
      <c r="AY370" s="266" t="s">
        <v>215</v>
      </c>
    </row>
    <row r="371" s="2" customFormat="1" ht="21.75" customHeight="1">
      <c r="A371" s="41"/>
      <c r="B371" s="42"/>
      <c r="C371" s="216" t="s">
        <v>487</v>
      </c>
      <c r="D371" s="216" t="s">
        <v>218</v>
      </c>
      <c r="E371" s="217" t="s">
        <v>2295</v>
      </c>
      <c r="F371" s="218" t="s">
        <v>2296</v>
      </c>
      <c r="G371" s="219" t="s">
        <v>278</v>
      </c>
      <c r="H371" s="220">
        <v>7.056</v>
      </c>
      <c r="I371" s="221"/>
      <c r="J371" s="222">
        <f>ROUND(I371*H371,2)</f>
        <v>0</v>
      </c>
      <c r="K371" s="218" t="s">
        <v>222</v>
      </c>
      <c r="L371" s="47"/>
      <c r="M371" s="223" t="s">
        <v>19</v>
      </c>
      <c r="N371" s="224" t="s">
        <v>43</v>
      </c>
      <c r="O371" s="87"/>
      <c r="P371" s="225">
        <f>O371*H371</f>
        <v>0</v>
      </c>
      <c r="Q371" s="225">
        <v>0</v>
      </c>
      <c r="R371" s="225">
        <f>Q371*H371</f>
        <v>0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223</v>
      </c>
      <c r="AT371" s="227" t="s">
        <v>218</v>
      </c>
      <c r="AU371" s="227" t="s">
        <v>81</v>
      </c>
      <c r="AY371" s="20" t="s">
        <v>215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223</v>
      </c>
      <c r="BM371" s="227" t="s">
        <v>490</v>
      </c>
    </row>
    <row r="372" s="2" customFormat="1">
      <c r="A372" s="41"/>
      <c r="B372" s="42"/>
      <c r="C372" s="43"/>
      <c r="D372" s="229" t="s">
        <v>224</v>
      </c>
      <c r="E372" s="43"/>
      <c r="F372" s="230" t="s">
        <v>2297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224</v>
      </c>
      <c r="AU372" s="20" t="s">
        <v>81</v>
      </c>
    </row>
    <row r="373" s="13" customFormat="1">
      <c r="A373" s="13"/>
      <c r="B373" s="234"/>
      <c r="C373" s="235"/>
      <c r="D373" s="236" t="s">
        <v>226</v>
      </c>
      <c r="E373" s="237" t="s">
        <v>19</v>
      </c>
      <c r="F373" s="238" t="s">
        <v>2304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226</v>
      </c>
      <c r="AU373" s="244" t="s">
        <v>81</v>
      </c>
      <c r="AV373" s="13" t="s">
        <v>79</v>
      </c>
      <c r="AW373" s="13" t="s">
        <v>33</v>
      </c>
      <c r="AX373" s="13" t="s">
        <v>72</v>
      </c>
      <c r="AY373" s="244" t="s">
        <v>215</v>
      </c>
    </row>
    <row r="374" s="13" customFormat="1">
      <c r="A374" s="13"/>
      <c r="B374" s="234"/>
      <c r="C374" s="235"/>
      <c r="D374" s="236" t="s">
        <v>226</v>
      </c>
      <c r="E374" s="237" t="s">
        <v>19</v>
      </c>
      <c r="F374" s="238" t="s">
        <v>2234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226</v>
      </c>
      <c r="AU374" s="244" t="s">
        <v>81</v>
      </c>
      <c r="AV374" s="13" t="s">
        <v>79</v>
      </c>
      <c r="AW374" s="13" t="s">
        <v>33</v>
      </c>
      <c r="AX374" s="13" t="s">
        <v>72</v>
      </c>
      <c r="AY374" s="244" t="s">
        <v>215</v>
      </c>
    </row>
    <row r="375" s="13" customFormat="1">
      <c r="A375" s="13"/>
      <c r="B375" s="234"/>
      <c r="C375" s="235"/>
      <c r="D375" s="236" t="s">
        <v>226</v>
      </c>
      <c r="E375" s="237" t="s">
        <v>19</v>
      </c>
      <c r="F375" s="238" t="s">
        <v>407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226</v>
      </c>
      <c r="AU375" s="244" t="s">
        <v>81</v>
      </c>
      <c r="AV375" s="13" t="s">
        <v>79</v>
      </c>
      <c r="AW375" s="13" t="s">
        <v>33</v>
      </c>
      <c r="AX375" s="13" t="s">
        <v>72</v>
      </c>
      <c r="AY375" s="244" t="s">
        <v>215</v>
      </c>
    </row>
    <row r="376" s="14" customFormat="1">
      <c r="A376" s="14"/>
      <c r="B376" s="245"/>
      <c r="C376" s="246"/>
      <c r="D376" s="236" t="s">
        <v>226</v>
      </c>
      <c r="E376" s="247" t="s">
        <v>19</v>
      </c>
      <c r="F376" s="248" t="s">
        <v>2318</v>
      </c>
      <c r="G376" s="246"/>
      <c r="H376" s="249">
        <v>1.1759999999999999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226</v>
      </c>
      <c r="AU376" s="255" t="s">
        <v>81</v>
      </c>
      <c r="AV376" s="14" t="s">
        <v>81</v>
      </c>
      <c r="AW376" s="14" t="s">
        <v>33</v>
      </c>
      <c r="AX376" s="14" t="s">
        <v>72</v>
      </c>
      <c r="AY376" s="255" t="s">
        <v>215</v>
      </c>
    </row>
    <row r="377" s="13" customFormat="1">
      <c r="A377" s="13"/>
      <c r="B377" s="234"/>
      <c r="C377" s="235"/>
      <c r="D377" s="236" t="s">
        <v>226</v>
      </c>
      <c r="E377" s="237" t="s">
        <v>19</v>
      </c>
      <c r="F377" s="238" t="s">
        <v>2290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226</v>
      </c>
      <c r="AU377" s="244" t="s">
        <v>81</v>
      </c>
      <c r="AV377" s="13" t="s">
        <v>79</v>
      </c>
      <c r="AW377" s="13" t="s">
        <v>33</v>
      </c>
      <c r="AX377" s="13" t="s">
        <v>72</v>
      </c>
      <c r="AY377" s="244" t="s">
        <v>215</v>
      </c>
    </row>
    <row r="378" s="16" customFormat="1">
      <c r="A378" s="16"/>
      <c r="B378" s="267"/>
      <c r="C378" s="268"/>
      <c r="D378" s="236" t="s">
        <v>226</v>
      </c>
      <c r="E378" s="269" t="s">
        <v>19</v>
      </c>
      <c r="F378" s="270" t="s">
        <v>2291</v>
      </c>
      <c r="G378" s="268"/>
      <c r="H378" s="271">
        <v>1.1759999999999999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T378" s="277" t="s">
        <v>226</v>
      </c>
      <c r="AU378" s="277" t="s">
        <v>81</v>
      </c>
      <c r="AV378" s="16" t="s">
        <v>105</v>
      </c>
      <c r="AW378" s="16" t="s">
        <v>33</v>
      </c>
      <c r="AX378" s="16" t="s">
        <v>72</v>
      </c>
      <c r="AY378" s="277" t="s">
        <v>215</v>
      </c>
    </row>
    <row r="379" s="13" customFormat="1">
      <c r="A379" s="13"/>
      <c r="B379" s="234"/>
      <c r="C379" s="235"/>
      <c r="D379" s="236" t="s">
        <v>226</v>
      </c>
      <c r="E379" s="237" t="s">
        <v>19</v>
      </c>
      <c r="F379" s="238" t="s">
        <v>2292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226</v>
      </c>
      <c r="AU379" s="244" t="s">
        <v>81</v>
      </c>
      <c r="AV379" s="13" t="s">
        <v>79</v>
      </c>
      <c r="AW379" s="13" t="s">
        <v>33</v>
      </c>
      <c r="AX379" s="13" t="s">
        <v>72</v>
      </c>
      <c r="AY379" s="244" t="s">
        <v>215</v>
      </c>
    </row>
    <row r="380" s="14" customFormat="1">
      <c r="A380" s="14"/>
      <c r="B380" s="245"/>
      <c r="C380" s="246"/>
      <c r="D380" s="236" t="s">
        <v>226</v>
      </c>
      <c r="E380" s="247" t="s">
        <v>19</v>
      </c>
      <c r="F380" s="248" t="s">
        <v>2319</v>
      </c>
      <c r="G380" s="246"/>
      <c r="H380" s="249">
        <v>5.8799999999999999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226</v>
      </c>
      <c r="AU380" s="255" t="s">
        <v>81</v>
      </c>
      <c r="AV380" s="14" t="s">
        <v>81</v>
      </c>
      <c r="AW380" s="14" t="s">
        <v>33</v>
      </c>
      <c r="AX380" s="14" t="s">
        <v>72</v>
      </c>
      <c r="AY380" s="255" t="s">
        <v>215</v>
      </c>
    </row>
    <row r="381" s="16" customFormat="1">
      <c r="A381" s="16"/>
      <c r="B381" s="267"/>
      <c r="C381" s="268"/>
      <c r="D381" s="236" t="s">
        <v>226</v>
      </c>
      <c r="E381" s="269" t="s">
        <v>19</v>
      </c>
      <c r="F381" s="270" t="s">
        <v>2294</v>
      </c>
      <c r="G381" s="268"/>
      <c r="H381" s="271">
        <v>5.8799999999999999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T381" s="277" t="s">
        <v>226</v>
      </c>
      <c r="AU381" s="277" t="s">
        <v>81</v>
      </c>
      <c r="AV381" s="16" t="s">
        <v>105</v>
      </c>
      <c r="AW381" s="16" t="s">
        <v>33</v>
      </c>
      <c r="AX381" s="16" t="s">
        <v>72</v>
      </c>
      <c r="AY381" s="277" t="s">
        <v>215</v>
      </c>
    </row>
    <row r="382" s="15" customFormat="1">
      <c r="A382" s="15"/>
      <c r="B382" s="256"/>
      <c r="C382" s="257"/>
      <c r="D382" s="236" t="s">
        <v>226</v>
      </c>
      <c r="E382" s="258" t="s">
        <v>19</v>
      </c>
      <c r="F382" s="259" t="s">
        <v>233</v>
      </c>
      <c r="G382" s="257"/>
      <c r="H382" s="260">
        <v>7.056</v>
      </c>
      <c r="I382" s="261"/>
      <c r="J382" s="257"/>
      <c r="K382" s="257"/>
      <c r="L382" s="262"/>
      <c r="M382" s="263"/>
      <c r="N382" s="264"/>
      <c r="O382" s="264"/>
      <c r="P382" s="264"/>
      <c r="Q382" s="264"/>
      <c r="R382" s="264"/>
      <c r="S382" s="264"/>
      <c r="T382" s="26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66" t="s">
        <v>226</v>
      </c>
      <c r="AU382" s="266" t="s">
        <v>81</v>
      </c>
      <c r="AV382" s="15" t="s">
        <v>223</v>
      </c>
      <c r="AW382" s="15" t="s">
        <v>33</v>
      </c>
      <c r="AX382" s="15" t="s">
        <v>79</v>
      </c>
      <c r="AY382" s="266" t="s">
        <v>215</v>
      </c>
    </row>
    <row r="383" s="2" customFormat="1" ht="24.15" customHeight="1">
      <c r="A383" s="41"/>
      <c r="B383" s="42"/>
      <c r="C383" s="216" t="s">
        <v>493</v>
      </c>
      <c r="D383" s="216" t="s">
        <v>218</v>
      </c>
      <c r="E383" s="217" t="s">
        <v>2298</v>
      </c>
      <c r="F383" s="218" t="s">
        <v>2299</v>
      </c>
      <c r="G383" s="219" t="s">
        <v>278</v>
      </c>
      <c r="H383" s="220">
        <v>70.560000000000002</v>
      </c>
      <c r="I383" s="221"/>
      <c r="J383" s="222">
        <f>ROUND(I383*H383,2)</f>
        <v>0</v>
      </c>
      <c r="K383" s="218" t="s">
        <v>222</v>
      </c>
      <c r="L383" s="47"/>
      <c r="M383" s="223" t="s">
        <v>19</v>
      </c>
      <c r="N383" s="224" t="s">
        <v>43</v>
      </c>
      <c r="O383" s="87"/>
      <c r="P383" s="225">
        <f>O383*H383</f>
        <v>0</v>
      </c>
      <c r="Q383" s="225">
        <v>0</v>
      </c>
      <c r="R383" s="225">
        <f>Q383*H383</f>
        <v>0</v>
      </c>
      <c r="S383" s="225">
        <v>0</v>
      </c>
      <c r="T383" s="226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7" t="s">
        <v>223</v>
      </c>
      <c r="AT383" s="227" t="s">
        <v>218</v>
      </c>
      <c r="AU383" s="227" t="s">
        <v>81</v>
      </c>
      <c r="AY383" s="20" t="s">
        <v>215</v>
      </c>
      <c r="BE383" s="228">
        <f>IF(N383="základní",J383,0)</f>
        <v>0</v>
      </c>
      <c r="BF383" s="228">
        <f>IF(N383="snížená",J383,0)</f>
        <v>0</v>
      </c>
      <c r="BG383" s="228">
        <f>IF(N383="zákl. přenesená",J383,0)</f>
        <v>0</v>
      </c>
      <c r="BH383" s="228">
        <f>IF(N383="sníž. přenesená",J383,0)</f>
        <v>0</v>
      </c>
      <c r="BI383" s="228">
        <f>IF(N383="nulová",J383,0)</f>
        <v>0</v>
      </c>
      <c r="BJ383" s="20" t="s">
        <v>79</v>
      </c>
      <c r="BK383" s="228">
        <f>ROUND(I383*H383,2)</f>
        <v>0</v>
      </c>
      <c r="BL383" s="20" t="s">
        <v>223</v>
      </c>
      <c r="BM383" s="227" t="s">
        <v>496</v>
      </c>
    </row>
    <row r="384" s="2" customFormat="1">
      <c r="A384" s="41"/>
      <c r="B384" s="42"/>
      <c r="C384" s="43"/>
      <c r="D384" s="229" t="s">
        <v>224</v>
      </c>
      <c r="E384" s="43"/>
      <c r="F384" s="230" t="s">
        <v>2300</v>
      </c>
      <c r="G384" s="43"/>
      <c r="H384" s="43"/>
      <c r="I384" s="231"/>
      <c r="J384" s="43"/>
      <c r="K384" s="43"/>
      <c r="L384" s="47"/>
      <c r="M384" s="232"/>
      <c r="N384" s="233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224</v>
      </c>
      <c r="AU384" s="20" t="s">
        <v>81</v>
      </c>
    </row>
    <row r="385" s="13" customFormat="1">
      <c r="A385" s="13"/>
      <c r="B385" s="234"/>
      <c r="C385" s="235"/>
      <c r="D385" s="236" t="s">
        <v>226</v>
      </c>
      <c r="E385" s="237" t="s">
        <v>19</v>
      </c>
      <c r="F385" s="238" t="s">
        <v>2304</v>
      </c>
      <c r="G385" s="235"/>
      <c r="H385" s="237" t="s">
        <v>19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226</v>
      </c>
      <c r="AU385" s="244" t="s">
        <v>81</v>
      </c>
      <c r="AV385" s="13" t="s">
        <v>79</v>
      </c>
      <c r="AW385" s="13" t="s">
        <v>33</v>
      </c>
      <c r="AX385" s="13" t="s">
        <v>72</v>
      </c>
      <c r="AY385" s="244" t="s">
        <v>215</v>
      </c>
    </row>
    <row r="386" s="13" customFormat="1">
      <c r="A386" s="13"/>
      <c r="B386" s="234"/>
      <c r="C386" s="235"/>
      <c r="D386" s="236" t="s">
        <v>226</v>
      </c>
      <c r="E386" s="237" t="s">
        <v>19</v>
      </c>
      <c r="F386" s="238" t="s">
        <v>2234</v>
      </c>
      <c r="G386" s="235"/>
      <c r="H386" s="237" t="s">
        <v>19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226</v>
      </c>
      <c r="AU386" s="244" t="s">
        <v>81</v>
      </c>
      <c r="AV386" s="13" t="s">
        <v>79</v>
      </c>
      <c r="AW386" s="13" t="s">
        <v>33</v>
      </c>
      <c r="AX386" s="13" t="s">
        <v>72</v>
      </c>
      <c r="AY386" s="244" t="s">
        <v>215</v>
      </c>
    </row>
    <row r="387" s="13" customFormat="1">
      <c r="A387" s="13"/>
      <c r="B387" s="234"/>
      <c r="C387" s="235"/>
      <c r="D387" s="236" t="s">
        <v>226</v>
      </c>
      <c r="E387" s="237" t="s">
        <v>19</v>
      </c>
      <c r="F387" s="238" t="s">
        <v>407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226</v>
      </c>
      <c r="AU387" s="244" t="s">
        <v>81</v>
      </c>
      <c r="AV387" s="13" t="s">
        <v>79</v>
      </c>
      <c r="AW387" s="13" t="s">
        <v>33</v>
      </c>
      <c r="AX387" s="13" t="s">
        <v>72</v>
      </c>
      <c r="AY387" s="244" t="s">
        <v>215</v>
      </c>
    </row>
    <row r="388" s="14" customFormat="1">
      <c r="A388" s="14"/>
      <c r="B388" s="245"/>
      <c r="C388" s="246"/>
      <c r="D388" s="236" t="s">
        <v>226</v>
      </c>
      <c r="E388" s="247" t="s">
        <v>19</v>
      </c>
      <c r="F388" s="248" t="s">
        <v>2318</v>
      </c>
      <c r="G388" s="246"/>
      <c r="H388" s="249">
        <v>1.1759999999999999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226</v>
      </c>
      <c r="AU388" s="255" t="s">
        <v>81</v>
      </c>
      <c r="AV388" s="14" t="s">
        <v>81</v>
      </c>
      <c r="AW388" s="14" t="s">
        <v>33</v>
      </c>
      <c r="AX388" s="14" t="s">
        <v>72</v>
      </c>
      <c r="AY388" s="255" t="s">
        <v>215</v>
      </c>
    </row>
    <row r="389" s="13" customFormat="1">
      <c r="A389" s="13"/>
      <c r="B389" s="234"/>
      <c r="C389" s="235"/>
      <c r="D389" s="236" t="s">
        <v>226</v>
      </c>
      <c r="E389" s="237" t="s">
        <v>19</v>
      </c>
      <c r="F389" s="238" t="s">
        <v>2290</v>
      </c>
      <c r="G389" s="235"/>
      <c r="H389" s="237" t="s">
        <v>19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226</v>
      </c>
      <c r="AU389" s="244" t="s">
        <v>81</v>
      </c>
      <c r="AV389" s="13" t="s">
        <v>79</v>
      </c>
      <c r="AW389" s="13" t="s">
        <v>33</v>
      </c>
      <c r="AX389" s="13" t="s">
        <v>72</v>
      </c>
      <c r="AY389" s="244" t="s">
        <v>215</v>
      </c>
    </row>
    <row r="390" s="16" customFormat="1">
      <c r="A390" s="16"/>
      <c r="B390" s="267"/>
      <c r="C390" s="268"/>
      <c r="D390" s="236" t="s">
        <v>226</v>
      </c>
      <c r="E390" s="269" t="s">
        <v>19</v>
      </c>
      <c r="F390" s="270" t="s">
        <v>2291</v>
      </c>
      <c r="G390" s="268"/>
      <c r="H390" s="271">
        <v>1.1759999999999999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T390" s="277" t="s">
        <v>226</v>
      </c>
      <c r="AU390" s="277" t="s">
        <v>81</v>
      </c>
      <c r="AV390" s="16" t="s">
        <v>105</v>
      </c>
      <c r="AW390" s="16" t="s">
        <v>33</v>
      </c>
      <c r="AX390" s="16" t="s">
        <v>72</v>
      </c>
      <c r="AY390" s="277" t="s">
        <v>215</v>
      </c>
    </row>
    <row r="391" s="13" customFormat="1">
      <c r="A391" s="13"/>
      <c r="B391" s="234"/>
      <c r="C391" s="235"/>
      <c r="D391" s="236" t="s">
        <v>226</v>
      </c>
      <c r="E391" s="237" t="s">
        <v>19</v>
      </c>
      <c r="F391" s="238" t="s">
        <v>2292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226</v>
      </c>
      <c r="AU391" s="244" t="s">
        <v>81</v>
      </c>
      <c r="AV391" s="13" t="s">
        <v>79</v>
      </c>
      <c r="AW391" s="13" t="s">
        <v>33</v>
      </c>
      <c r="AX391" s="13" t="s">
        <v>72</v>
      </c>
      <c r="AY391" s="244" t="s">
        <v>215</v>
      </c>
    </row>
    <row r="392" s="14" customFormat="1">
      <c r="A392" s="14"/>
      <c r="B392" s="245"/>
      <c r="C392" s="246"/>
      <c r="D392" s="236" t="s">
        <v>226</v>
      </c>
      <c r="E392" s="247" t="s">
        <v>19</v>
      </c>
      <c r="F392" s="248" t="s">
        <v>2319</v>
      </c>
      <c r="G392" s="246"/>
      <c r="H392" s="249">
        <v>5.8799999999999999</v>
      </c>
      <c r="I392" s="250"/>
      <c r="J392" s="246"/>
      <c r="K392" s="246"/>
      <c r="L392" s="251"/>
      <c r="M392" s="252"/>
      <c r="N392" s="253"/>
      <c r="O392" s="253"/>
      <c r="P392" s="253"/>
      <c r="Q392" s="253"/>
      <c r="R392" s="253"/>
      <c r="S392" s="253"/>
      <c r="T392" s="25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5" t="s">
        <v>226</v>
      </c>
      <c r="AU392" s="255" t="s">
        <v>81</v>
      </c>
      <c r="AV392" s="14" t="s">
        <v>81</v>
      </c>
      <c r="AW392" s="14" t="s">
        <v>33</v>
      </c>
      <c r="AX392" s="14" t="s">
        <v>72</v>
      </c>
      <c r="AY392" s="255" t="s">
        <v>215</v>
      </c>
    </row>
    <row r="393" s="16" customFormat="1">
      <c r="A393" s="16"/>
      <c r="B393" s="267"/>
      <c r="C393" s="268"/>
      <c r="D393" s="236" t="s">
        <v>226</v>
      </c>
      <c r="E393" s="269" t="s">
        <v>19</v>
      </c>
      <c r="F393" s="270" t="s">
        <v>2294</v>
      </c>
      <c r="G393" s="268"/>
      <c r="H393" s="271">
        <v>5.8799999999999999</v>
      </c>
      <c r="I393" s="272"/>
      <c r="J393" s="268"/>
      <c r="K393" s="268"/>
      <c r="L393" s="273"/>
      <c r="M393" s="274"/>
      <c r="N393" s="275"/>
      <c r="O393" s="275"/>
      <c r="P393" s="275"/>
      <c r="Q393" s="275"/>
      <c r="R393" s="275"/>
      <c r="S393" s="275"/>
      <c r="T393" s="27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T393" s="277" t="s">
        <v>226</v>
      </c>
      <c r="AU393" s="277" t="s">
        <v>81</v>
      </c>
      <c r="AV393" s="16" t="s">
        <v>105</v>
      </c>
      <c r="AW393" s="16" t="s">
        <v>33</v>
      </c>
      <c r="AX393" s="16" t="s">
        <v>72</v>
      </c>
      <c r="AY393" s="277" t="s">
        <v>215</v>
      </c>
    </row>
    <row r="394" s="15" customFormat="1">
      <c r="A394" s="15"/>
      <c r="B394" s="256"/>
      <c r="C394" s="257"/>
      <c r="D394" s="236" t="s">
        <v>226</v>
      </c>
      <c r="E394" s="258" t="s">
        <v>19</v>
      </c>
      <c r="F394" s="259" t="s">
        <v>233</v>
      </c>
      <c r="G394" s="257"/>
      <c r="H394" s="260">
        <v>7.056</v>
      </c>
      <c r="I394" s="261"/>
      <c r="J394" s="257"/>
      <c r="K394" s="257"/>
      <c r="L394" s="262"/>
      <c r="M394" s="263"/>
      <c r="N394" s="264"/>
      <c r="O394" s="264"/>
      <c r="P394" s="264"/>
      <c r="Q394" s="264"/>
      <c r="R394" s="264"/>
      <c r="S394" s="264"/>
      <c r="T394" s="26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6" t="s">
        <v>226</v>
      </c>
      <c r="AU394" s="266" t="s">
        <v>81</v>
      </c>
      <c r="AV394" s="15" t="s">
        <v>223</v>
      </c>
      <c r="AW394" s="15" t="s">
        <v>33</v>
      </c>
      <c r="AX394" s="15" t="s">
        <v>72</v>
      </c>
      <c r="AY394" s="266" t="s">
        <v>215</v>
      </c>
    </row>
    <row r="395" s="14" customFormat="1">
      <c r="A395" s="14"/>
      <c r="B395" s="245"/>
      <c r="C395" s="246"/>
      <c r="D395" s="236" t="s">
        <v>226</v>
      </c>
      <c r="E395" s="247" t="s">
        <v>19</v>
      </c>
      <c r="F395" s="248" t="s">
        <v>2320</v>
      </c>
      <c r="G395" s="246"/>
      <c r="H395" s="249">
        <v>70.560000000000002</v>
      </c>
      <c r="I395" s="250"/>
      <c r="J395" s="246"/>
      <c r="K395" s="246"/>
      <c r="L395" s="251"/>
      <c r="M395" s="252"/>
      <c r="N395" s="253"/>
      <c r="O395" s="253"/>
      <c r="P395" s="253"/>
      <c r="Q395" s="253"/>
      <c r="R395" s="253"/>
      <c r="S395" s="253"/>
      <c r="T395" s="25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5" t="s">
        <v>226</v>
      </c>
      <c r="AU395" s="255" t="s">
        <v>81</v>
      </c>
      <c r="AV395" s="14" t="s">
        <v>81</v>
      </c>
      <c r="AW395" s="14" t="s">
        <v>33</v>
      </c>
      <c r="AX395" s="14" t="s">
        <v>72</v>
      </c>
      <c r="AY395" s="255" t="s">
        <v>215</v>
      </c>
    </row>
    <row r="396" s="15" customFormat="1">
      <c r="A396" s="15"/>
      <c r="B396" s="256"/>
      <c r="C396" s="257"/>
      <c r="D396" s="236" t="s">
        <v>226</v>
      </c>
      <c r="E396" s="258" t="s">
        <v>19</v>
      </c>
      <c r="F396" s="259" t="s">
        <v>233</v>
      </c>
      <c r="G396" s="257"/>
      <c r="H396" s="260">
        <v>70.560000000000002</v>
      </c>
      <c r="I396" s="261"/>
      <c r="J396" s="257"/>
      <c r="K396" s="257"/>
      <c r="L396" s="262"/>
      <c r="M396" s="263"/>
      <c r="N396" s="264"/>
      <c r="O396" s="264"/>
      <c r="P396" s="264"/>
      <c r="Q396" s="264"/>
      <c r="R396" s="264"/>
      <c r="S396" s="264"/>
      <c r="T396" s="26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66" t="s">
        <v>226</v>
      </c>
      <c r="AU396" s="266" t="s">
        <v>81</v>
      </c>
      <c r="AV396" s="15" t="s">
        <v>223</v>
      </c>
      <c r="AW396" s="15" t="s">
        <v>33</v>
      </c>
      <c r="AX396" s="15" t="s">
        <v>79</v>
      </c>
      <c r="AY396" s="266" t="s">
        <v>215</v>
      </c>
    </row>
    <row r="397" s="2" customFormat="1" ht="37.8" customHeight="1">
      <c r="A397" s="41"/>
      <c r="B397" s="42"/>
      <c r="C397" s="216" t="s">
        <v>498</v>
      </c>
      <c r="D397" s="216" t="s">
        <v>218</v>
      </c>
      <c r="E397" s="217" t="s">
        <v>931</v>
      </c>
      <c r="F397" s="218" t="s">
        <v>932</v>
      </c>
      <c r="G397" s="219" t="s">
        <v>331</v>
      </c>
      <c r="H397" s="220">
        <v>0.010999999999999999</v>
      </c>
      <c r="I397" s="221"/>
      <c r="J397" s="222">
        <f>ROUND(I397*H397,2)</f>
        <v>0</v>
      </c>
      <c r="K397" s="218" t="s">
        <v>222</v>
      </c>
      <c r="L397" s="47"/>
      <c r="M397" s="223" t="s">
        <v>19</v>
      </c>
      <c r="N397" s="224" t="s">
        <v>43</v>
      </c>
      <c r="O397" s="87"/>
      <c r="P397" s="225">
        <f>O397*H397</f>
        <v>0</v>
      </c>
      <c r="Q397" s="225">
        <v>0</v>
      </c>
      <c r="R397" s="225">
        <f>Q397*H397</f>
        <v>0</v>
      </c>
      <c r="S397" s="225">
        <v>0</v>
      </c>
      <c r="T397" s="226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27" t="s">
        <v>223</v>
      </c>
      <c r="AT397" s="227" t="s">
        <v>218</v>
      </c>
      <c r="AU397" s="227" t="s">
        <v>81</v>
      </c>
      <c r="AY397" s="20" t="s">
        <v>215</v>
      </c>
      <c r="BE397" s="228">
        <f>IF(N397="základní",J397,0)</f>
        <v>0</v>
      </c>
      <c r="BF397" s="228">
        <f>IF(N397="snížená",J397,0)</f>
        <v>0</v>
      </c>
      <c r="BG397" s="228">
        <f>IF(N397="zákl. přenesená",J397,0)</f>
        <v>0</v>
      </c>
      <c r="BH397" s="228">
        <f>IF(N397="sníž. přenesená",J397,0)</f>
        <v>0</v>
      </c>
      <c r="BI397" s="228">
        <f>IF(N397="nulová",J397,0)</f>
        <v>0</v>
      </c>
      <c r="BJ397" s="20" t="s">
        <v>79</v>
      </c>
      <c r="BK397" s="228">
        <f>ROUND(I397*H397,2)</f>
        <v>0</v>
      </c>
      <c r="BL397" s="20" t="s">
        <v>223</v>
      </c>
      <c r="BM397" s="227" t="s">
        <v>501</v>
      </c>
    </row>
    <row r="398" s="2" customFormat="1">
      <c r="A398" s="41"/>
      <c r="B398" s="42"/>
      <c r="C398" s="43"/>
      <c r="D398" s="229" t="s">
        <v>224</v>
      </c>
      <c r="E398" s="43"/>
      <c r="F398" s="230" t="s">
        <v>933</v>
      </c>
      <c r="G398" s="43"/>
      <c r="H398" s="43"/>
      <c r="I398" s="231"/>
      <c r="J398" s="43"/>
      <c r="K398" s="43"/>
      <c r="L398" s="47"/>
      <c r="M398" s="232"/>
      <c r="N398" s="233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224</v>
      </c>
      <c r="AU398" s="20" t="s">
        <v>81</v>
      </c>
    </row>
    <row r="399" s="14" customFormat="1">
      <c r="A399" s="14"/>
      <c r="B399" s="245"/>
      <c r="C399" s="246"/>
      <c r="D399" s="236" t="s">
        <v>226</v>
      </c>
      <c r="E399" s="247" t="s">
        <v>19</v>
      </c>
      <c r="F399" s="248" t="s">
        <v>2321</v>
      </c>
      <c r="G399" s="246"/>
      <c r="H399" s="249">
        <v>0.010999999999999999</v>
      </c>
      <c r="I399" s="250"/>
      <c r="J399" s="246"/>
      <c r="K399" s="246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226</v>
      </c>
      <c r="AU399" s="255" t="s">
        <v>81</v>
      </c>
      <c r="AV399" s="14" t="s">
        <v>81</v>
      </c>
      <c r="AW399" s="14" t="s">
        <v>33</v>
      </c>
      <c r="AX399" s="14" t="s">
        <v>72</v>
      </c>
      <c r="AY399" s="255" t="s">
        <v>215</v>
      </c>
    </row>
    <row r="400" s="15" customFormat="1">
      <c r="A400" s="15"/>
      <c r="B400" s="256"/>
      <c r="C400" s="257"/>
      <c r="D400" s="236" t="s">
        <v>226</v>
      </c>
      <c r="E400" s="258" t="s">
        <v>19</v>
      </c>
      <c r="F400" s="259" t="s">
        <v>233</v>
      </c>
      <c r="G400" s="257"/>
      <c r="H400" s="260">
        <v>0.010999999999999999</v>
      </c>
      <c r="I400" s="261"/>
      <c r="J400" s="257"/>
      <c r="K400" s="257"/>
      <c r="L400" s="262"/>
      <c r="M400" s="263"/>
      <c r="N400" s="264"/>
      <c r="O400" s="264"/>
      <c r="P400" s="264"/>
      <c r="Q400" s="264"/>
      <c r="R400" s="264"/>
      <c r="S400" s="264"/>
      <c r="T400" s="26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6" t="s">
        <v>226</v>
      </c>
      <c r="AU400" s="266" t="s">
        <v>81</v>
      </c>
      <c r="AV400" s="15" t="s">
        <v>223</v>
      </c>
      <c r="AW400" s="15" t="s">
        <v>33</v>
      </c>
      <c r="AX400" s="15" t="s">
        <v>79</v>
      </c>
      <c r="AY400" s="266" t="s">
        <v>215</v>
      </c>
    </row>
    <row r="401" s="2" customFormat="1" ht="55.5" customHeight="1">
      <c r="A401" s="41"/>
      <c r="B401" s="42"/>
      <c r="C401" s="216" t="s">
        <v>504</v>
      </c>
      <c r="D401" s="216" t="s">
        <v>218</v>
      </c>
      <c r="E401" s="217" t="s">
        <v>2125</v>
      </c>
      <c r="F401" s="218" t="s">
        <v>2126</v>
      </c>
      <c r="G401" s="219" t="s">
        <v>331</v>
      </c>
      <c r="H401" s="220">
        <v>0.010999999999999999</v>
      </c>
      <c r="I401" s="221"/>
      <c r="J401" s="222">
        <f>ROUND(I401*H401,2)</f>
        <v>0</v>
      </c>
      <c r="K401" s="218" t="s">
        <v>222</v>
      </c>
      <c r="L401" s="47"/>
      <c r="M401" s="223" t="s">
        <v>19</v>
      </c>
      <c r="N401" s="224" t="s">
        <v>43</v>
      </c>
      <c r="O401" s="87"/>
      <c r="P401" s="225">
        <f>O401*H401</f>
        <v>0</v>
      </c>
      <c r="Q401" s="225">
        <v>0</v>
      </c>
      <c r="R401" s="225">
        <f>Q401*H401</f>
        <v>0</v>
      </c>
      <c r="S401" s="225">
        <v>0</v>
      </c>
      <c r="T401" s="226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7" t="s">
        <v>223</v>
      </c>
      <c r="AT401" s="227" t="s">
        <v>218</v>
      </c>
      <c r="AU401" s="227" t="s">
        <v>81</v>
      </c>
      <c r="AY401" s="20" t="s">
        <v>215</v>
      </c>
      <c r="BE401" s="228">
        <f>IF(N401="základní",J401,0)</f>
        <v>0</v>
      </c>
      <c r="BF401" s="228">
        <f>IF(N401="snížená",J401,0)</f>
        <v>0</v>
      </c>
      <c r="BG401" s="228">
        <f>IF(N401="zákl. přenesená",J401,0)</f>
        <v>0</v>
      </c>
      <c r="BH401" s="228">
        <f>IF(N401="sníž. přenesená",J401,0)</f>
        <v>0</v>
      </c>
      <c r="BI401" s="228">
        <f>IF(N401="nulová",J401,0)</f>
        <v>0</v>
      </c>
      <c r="BJ401" s="20" t="s">
        <v>79</v>
      </c>
      <c r="BK401" s="228">
        <f>ROUND(I401*H401,2)</f>
        <v>0</v>
      </c>
      <c r="BL401" s="20" t="s">
        <v>223</v>
      </c>
      <c r="BM401" s="227" t="s">
        <v>507</v>
      </c>
    </row>
    <row r="402" s="2" customFormat="1">
      <c r="A402" s="41"/>
      <c r="B402" s="42"/>
      <c r="C402" s="43"/>
      <c r="D402" s="229" t="s">
        <v>224</v>
      </c>
      <c r="E402" s="43"/>
      <c r="F402" s="230" t="s">
        <v>2127</v>
      </c>
      <c r="G402" s="43"/>
      <c r="H402" s="43"/>
      <c r="I402" s="231"/>
      <c r="J402" s="43"/>
      <c r="K402" s="43"/>
      <c r="L402" s="47"/>
      <c r="M402" s="232"/>
      <c r="N402" s="233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224</v>
      </c>
      <c r="AU402" s="20" t="s">
        <v>81</v>
      </c>
    </row>
    <row r="403" s="14" customFormat="1">
      <c r="A403" s="14"/>
      <c r="B403" s="245"/>
      <c r="C403" s="246"/>
      <c r="D403" s="236" t="s">
        <v>226</v>
      </c>
      <c r="E403" s="247" t="s">
        <v>19</v>
      </c>
      <c r="F403" s="248" t="s">
        <v>2321</v>
      </c>
      <c r="G403" s="246"/>
      <c r="H403" s="249">
        <v>0.010999999999999999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226</v>
      </c>
      <c r="AU403" s="255" t="s">
        <v>81</v>
      </c>
      <c r="AV403" s="14" t="s">
        <v>81</v>
      </c>
      <c r="AW403" s="14" t="s">
        <v>33</v>
      </c>
      <c r="AX403" s="14" t="s">
        <v>72</v>
      </c>
      <c r="AY403" s="255" t="s">
        <v>215</v>
      </c>
    </row>
    <row r="404" s="15" customFormat="1">
      <c r="A404" s="15"/>
      <c r="B404" s="256"/>
      <c r="C404" s="257"/>
      <c r="D404" s="236" t="s">
        <v>226</v>
      </c>
      <c r="E404" s="258" t="s">
        <v>19</v>
      </c>
      <c r="F404" s="259" t="s">
        <v>233</v>
      </c>
      <c r="G404" s="257"/>
      <c r="H404" s="260">
        <v>0.010999999999999999</v>
      </c>
      <c r="I404" s="261"/>
      <c r="J404" s="257"/>
      <c r="K404" s="257"/>
      <c r="L404" s="262"/>
      <c r="M404" s="263"/>
      <c r="N404" s="264"/>
      <c r="O404" s="264"/>
      <c r="P404" s="264"/>
      <c r="Q404" s="264"/>
      <c r="R404" s="264"/>
      <c r="S404" s="264"/>
      <c r="T404" s="26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6" t="s">
        <v>226</v>
      </c>
      <c r="AU404" s="266" t="s">
        <v>81</v>
      </c>
      <c r="AV404" s="15" t="s">
        <v>223</v>
      </c>
      <c r="AW404" s="15" t="s">
        <v>33</v>
      </c>
      <c r="AX404" s="15" t="s">
        <v>79</v>
      </c>
      <c r="AY404" s="266" t="s">
        <v>215</v>
      </c>
    </row>
    <row r="405" s="12" customFormat="1" ht="22.8" customHeight="1">
      <c r="A405" s="12"/>
      <c r="B405" s="200"/>
      <c r="C405" s="201"/>
      <c r="D405" s="202" t="s">
        <v>71</v>
      </c>
      <c r="E405" s="214" t="s">
        <v>2151</v>
      </c>
      <c r="F405" s="214" t="s">
        <v>2322</v>
      </c>
      <c r="G405" s="201"/>
      <c r="H405" s="201"/>
      <c r="I405" s="204"/>
      <c r="J405" s="215">
        <f>BK405</f>
        <v>0</v>
      </c>
      <c r="K405" s="201"/>
      <c r="L405" s="206"/>
      <c r="M405" s="207"/>
      <c r="N405" s="208"/>
      <c r="O405" s="208"/>
      <c r="P405" s="209">
        <f>SUM(P406:P641)</f>
        <v>0</v>
      </c>
      <c r="Q405" s="208"/>
      <c r="R405" s="209">
        <f>SUM(R406:R641)</f>
        <v>0</v>
      </c>
      <c r="S405" s="208"/>
      <c r="T405" s="210">
        <f>SUM(T406:T641)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11" t="s">
        <v>79</v>
      </c>
      <c r="AT405" s="212" t="s">
        <v>71</v>
      </c>
      <c r="AU405" s="212" t="s">
        <v>79</v>
      </c>
      <c r="AY405" s="211" t="s">
        <v>215</v>
      </c>
      <c r="BK405" s="213">
        <f>SUM(BK406:BK641)</f>
        <v>0</v>
      </c>
    </row>
    <row r="406" s="2" customFormat="1" ht="55.5" customHeight="1">
      <c r="A406" s="41"/>
      <c r="B406" s="42"/>
      <c r="C406" s="216" t="s">
        <v>379</v>
      </c>
      <c r="D406" s="216" t="s">
        <v>218</v>
      </c>
      <c r="E406" s="217" t="s">
        <v>2230</v>
      </c>
      <c r="F406" s="218" t="s">
        <v>2231</v>
      </c>
      <c r="G406" s="219" t="s">
        <v>221</v>
      </c>
      <c r="H406" s="220">
        <v>636</v>
      </c>
      <c r="I406" s="221"/>
      <c r="J406" s="222">
        <f>ROUND(I406*H406,2)</f>
        <v>0</v>
      </c>
      <c r="K406" s="218" t="s">
        <v>222</v>
      </c>
      <c r="L406" s="47"/>
      <c r="M406" s="223" t="s">
        <v>19</v>
      </c>
      <c r="N406" s="224" t="s">
        <v>43</v>
      </c>
      <c r="O406" s="87"/>
      <c r="P406" s="225">
        <f>O406*H406</f>
        <v>0</v>
      </c>
      <c r="Q406" s="225">
        <v>0</v>
      </c>
      <c r="R406" s="225">
        <f>Q406*H406</f>
        <v>0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223</v>
      </c>
      <c r="AT406" s="227" t="s">
        <v>218</v>
      </c>
      <c r="AU406" s="227" t="s">
        <v>81</v>
      </c>
      <c r="AY406" s="20" t="s">
        <v>215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79</v>
      </c>
      <c r="BK406" s="228">
        <f>ROUND(I406*H406,2)</f>
        <v>0</v>
      </c>
      <c r="BL406" s="20" t="s">
        <v>223</v>
      </c>
      <c r="BM406" s="227" t="s">
        <v>514</v>
      </c>
    </row>
    <row r="407" s="2" customFormat="1">
      <c r="A407" s="41"/>
      <c r="B407" s="42"/>
      <c r="C407" s="43"/>
      <c r="D407" s="229" t="s">
        <v>224</v>
      </c>
      <c r="E407" s="43"/>
      <c r="F407" s="230" t="s">
        <v>2232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224</v>
      </c>
      <c r="AU407" s="20" t="s">
        <v>81</v>
      </c>
    </row>
    <row r="408" s="13" customFormat="1">
      <c r="A408" s="13"/>
      <c r="B408" s="234"/>
      <c r="C408" s="235"/>
      <c r="D408" s="236" t="s">
        <v>226</v>
      </c>
      <c r="E408" s="237" t="s">
        <v>19</v>
      </c>
      <c r="F408" s="238" t="s">
        <v>2323</v>
      </c>
      <c r="G408" s="235"/>
      <c r="H408" s="237" t="s">
        <v>19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226</v>
      </c>
      <c r="AU408" s="244" t="s">
        <v>81</v>
      </c>
      <c r="AV408" s="13" t="s">
        <v>79</v>
      </c>
      <c r="AW408" s="13" t="s">
        <v>33</v>
      </c>
      <c r="AX408" s="13" t="s">
        <v>72</v>
      </c>
      <c r="AY408" s="244" t="s">
        <v>215</v>
      </c>
    </row>
    <row r="409" s="13" customFormat="1">
      <c r="A409" s="13"/>
      <c r="B409" s="234"/>
      <c r="C409" s="235"/>
      <c r="D409" s="236" t="s">
        <v>226</v>
      </c>
      <c r="E409" s="237" t="s">
        <v>19</v>
      </c>
      <c r="F409" s="238" t="s">
        <v>2323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226</v>
      </c>
      <c r="AU409" s="244" t="s">
        <v>81</v>
      </c>
      <c r="AV409" s="13" t="s">
        <v>79</v>
      </c>
      <c r="AW409" s="13" t="s">
        <v>33</v>
      </c>
      <c r="AX409" s="13" t="s">
        <v>72</v>
      </c>
      <c r="AY409" s="244" t="s">
        <v>215</v>
      </c>
    </row>
    <row r="410" s="13" customFormat="1">
      <c r="A410" s="13"/>
      <c r="B410" s="234"/>
      <c r="C410" s="235"/>
      <c r="D410" s="236" t="s">
        <v>226</v>
      </c>
      <c r="E410" s="237" t="s">
        <v>19</v>
      </c>
      <c r="F410" s="238" t="s">
        <v>2324</v>
      </c>
      <c r="G410" s="235"/>
      <c r="H410" s="237" t="s">
        <v>19</v>
      </c>
      <c r="I410" s="239"/>
      <c r="J410" s="235"/>
      <c r="K410" s="235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226</v>
      </c>
      <c r="AU410" s="244" t="s">
        <v>81</v>
      </c>
      <c r="AV410" s="13" t="s">
        <v>79</v>
      </c>
      <c r="AW410" s="13" t="s">
        <v>33</v>
      </c>
      <c r="AX410" s="13" t="s">
        <v>72</v>
      </c>
      <c r="AY410" s="244" t="s">
        <v>215</v>
      </c>
    </row>
    <row r="411" s="13" customFormat="1">
      <c r="A411" s="13"/>
      <c r="B411" s="234"/>
      <c r="C411" s="235"/>
      <c r="D411" s="236" t="s">
        <v>226</v>
      </c>
      <c r="E411" s="237" t="s">
        <v>19</v>
      </c>
      <c r="F411" s="238" t="s">
        <v>446</v>
      </c>
      <c r="G411" s="235"/>
      <c r="H411" s="237" t="s">
        <v>19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226</v>
      </c>
      <c r="AU411" s="244" t="s">
        <v>81</v>
      </c>
      <c r="AV411" s="13" t="s">
        <v>79</v>
      </c>
      <c r="AW411" s="13" t="s">
        <v>33</v>
      </c>
      <c r="AX411" s="13" t="s">
        <v>72</v>
      </c>
      <c r="AY411" s="244" t="s">
        <v>215</v>
      </c>
    </row>
    <row r="412" s="14" customFormat="1">
      <c r="A412" s="14"/>
      <c r="B412" s="245"/>
      <c r="C412" s="246"/>
      <c r="D412" s="236" t="s">
        <v>226</v>
      </c>
      <c r="E412" s="247" t="s">
        <v>19</v>
      </c>
      <c r="F412" s="248" t="s">
        <v>2325</v>
      </c>
      <c r="G412" s="246"/>
      <c r="H412" s="249">
        <v>423.80000000000001</v>
      </c>
      <c r="I412" s="250"/>
      <c r="J412" s="246"/>
      <c r="K412" s="246"/>
      <c r="L412" s="251"/>
      <c r="M412" s="252"/>
      <c r="N412" s="253"/>
      <c r="O412" s="253"/>
      <c r="P412" s="253"/>
      <c r="Q412" s="253"/>
      <c r="R412" s="253"/>
      <c r="S412" s="253"/>
      <c r="T412" s="25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5" t="s">
        <v>226</v>
      </c>
      <c r="AU412" s="255" t="s">
        <v>81</v>
      </c>
      <c r="AV412" s="14" t="s">
        <v>81</v>
      </c>
      <c r="AW412" s="14" t="s">
        <v>33</v>
      </c>
      <c r="AX412" s="14" t="s">
        <v>72</v>
      </c>
      <c r="AY412" s="255" t="s">
        <v>215</v>
      </c>
    </row>
    <row r="413" s="13" customFormat="1">
      <c r="A413" s="13"/>
      <c r="B413" s="234"/>
      <c r="C413" s="235"/>
      <c r="D413" s="236" t="s">
        <v>226</v>
      </c>
      <c r="E413" s="237" t="s">
        <v>19</v>
      </c>
      <c r="F413" s="238" t="s">
        <v>2323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226</v>
      </c>
      <c r="AU413" s="244" t="s">
        <v>81</v>
      </c>
      <c r="AV413" s="13" t="s">
        <v>79</v>
      </c>
      <c r="AW413" s="13" t="s">
        <v>33</v>
      </c>
      <c r="AX413" s="13" t="s">
        <v>72</v>
      </c>
      <c r="AY413" s="244" t="s">
        <v>215</v>
      </c>
    </row>
    <row r="414" s="13" customFormat="1">
      <c r="A414" s="13"/>
      <c r="B414" s="234"/>
      <c r="C414" s="235"/>
      <c r="D414" s="236" t="s">
        <v>226</v>
      </c>
      <c r="E414" s="237" t="s">
        <v>19</v>
      </c>
      <c r="F414" s="238" t="s">
        <v>2324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226</v>
      </c>
      <c r="AU414" s="244" t="s">
        <v>81</v>
      </c>
      <c r="AV414" s="13" t="s">
        <v>79</v>
      </c>
      <c r="AW414" s="13" t="s">
        <v>33</v>
      </c>
      <c r="AX414" s="13" t="s">
        <v>72</v>
      </c>
      <c r="AY414" s="244" t="s">
        <v>215</v>
      </c>
    </row>
    <row r="415" s="13" customFormat="1">
      <c r="A415" s="13"/>
      <c r="B415" s="234"/>
      <c r="C415" s="235"/>
      <c r="D415" s="236" t="s">
        <v>226</v>
      </c>
      <c r="E415" s="237" t="s">
        <v>19</v>
      </c>
      <c r="F415" s="238" t="s">
        <v>448</v>
      </c>
      <c r="G415" s="235"/>
      <c r="H415" s="237" t="s">
        <v>19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226</v>
      </c>
      <c r="AU415" s="244" t="s">
        <v>81</v>
      </c>
      <c r="AV415" s="13" t="s">
        <v>79</v>
      </c>
      <c r="AW415" s="13" t="s">
        <v>33</v>
      </c>
      <c r="AX415" s="13" t="s">
        <v>72</v>
      </c>
      <c r="AY415" s="244" t="s">
        <v>215</v>
      </c>
    </row>
    <row r="416" s="14" customFormat="1">
      <c r="A416" s="14"/>
      <c r="B416" s="245"/>
      <c r="C416" s="246"/>
      <c r="D416" s="236" t="s">
        <v>226</v>
      </c>
      <c r="E416" s="247" t="s">
        <v>19</v>
      </c>
      <c r="F416" s="248" t="s">
        <v>2326</v>
      </c>
      <c r="G416" s="246"/>
      <c r="H416" s="249">
        <v>207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226</v>
      </c>
      <c r="AU416" s="255" t="s">
        <v>81</v>
      </c>
      <c r="AV416" s="14" t="s">
        <v>81</v>
      </c>
      <c r="AW416" s="14" t="s">
        <v>33</v>
      </c>
      <c r="AX416" s="14" t="s">
        <v>72</v>
      </c>
      <c r="AY416" s="255" t="s">
        <v>215</v>
      </c>
    </row>
    <row r="417" s="13" customFormat="1">
      <c r="A417" s="13"/>
      <c r="B417" s="234"/>
      <c r="C417" s="235"/>
      <c r="D417" s="236" t="s">
        <v>226</v>
      </c>
      <c r="E417" s="237" t="s">
        <v>19</v>
      </c>
      <c r="F417" s="238" t="s">
        <v>2323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226</v>
      </c>
      <c r="AU417" s="244" t="s">
        <v>81</v>
      </c>
      <c r="AV417" s="13" t="s">
        <v>79</v>
      </c>
      <c r="AW417" s="13" t="s">
        <v>33</v>
      </c>
      <c r="AX417" s="13" t="s">
        <v>72</v>
      </c>
      <c r="AY417" s="244" t="s">
        <v>215</v>
      </c>
    </row>
    <row r="418" s="13" customFormat="1">
      <c r="A418" s="13"/>
      <c r="B418" s="234"/>
      <c r="C418" s="235"/>
      <c r="D418" s="236" t="s">
        <v>226</v>
      </c>
      <c r="E418" s="237" t="s">
        <v>19</v>
      </c>
      <c r="F418" s="238" t="s">
        <v>2324</v>
      </c>
      <c r="G418" s="235"/>
      <c r="H418" s="237" t="s">
        <v>19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226</v>
      </c>
      <c r="AU418" s="244" t="s">
        <v>81</v>
      </c>
      <c r="AV418" s="13" t="s">
        <v>79</v>
      </c>
      <c r="AW418" s="13" t="s">
        <v>33</v>
      </c>
      <c r="AX418" s="13" t="s">
        <v>72</v>
      </c>
      <c r="AY418" s="244" t="s">
        <v>215</v>
      </c>
    </row>
    <row r="419" s="13" customFormat="1">
      <c r="A419" s="13"/>
      <c r="B419" s="234"/>
      <c r="C419" s="235"/>
      <c r="D419" s="236" t="s">
        <v>226</v>
      </c>
      <c r="E419" s="237" t="s">
        <v>19</v>
      </c>
      <c r="F419" s="238" t="s">
        <v>407</v>
      </c>
      <c r="G419" s="235"/>
      <c r="H419" s="237" t="s">
        <v>19</v>
      </c>
      <c r="I419" s="239"/>
      <c r="J419" s="235"/>
      <c r="K419" s="235"/>
      <c r="L419" s="240"/>
      <c r="M419" s="241"/>
      <c r="N419" s="242"/>
      <c r="O419" s="242"/>
      <c r="P419" s="242"/>
      <c r="Q419" s="242"/>
      <c r="R419" s="242"/>
      <c r="S419" s="242"/>
      <c r="T419" s="24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4" t="s">
        <v>226</v>
      </c>
      <c r="AU419" s="244" t="s">
        <v>81</v>
      </c>
      <c r="AV419" s="13" t="s">
        <v>79</v>
      </c>
      <c r="AW419" s="13" t="s">
        <v>33</v>
      </c>
      <c r="AX419" s="13" t="s">
        <v>72</v>
      </c>
      <c r="AY419" s="244" t="s">
        <v>215</v>
      </c>
    </row>
    <row r="420" s="14" customFormat="1">
      <c r="A420" s="14"/>
      <c r="B420" s="245"/>
      <c r="C420" s="246"/>
      <c r="D420" s="236" t="s">
        <v>226</v>
      </c>
      <c r="E420" s="247" t="s">
        <v>19</v>
      </c>
      <c r="F420" s="248" t="s">
        <v>2327</v>
      </c>
      <c r="G420" s="246"/>
      <c r="H420" s="249">
        <v>5.2000000000000002</v>
      </c>
      <c r="I420" s="250"/>
      <c r="J420" s="246"/>
      <c r="K420" s="246"/>
      <c r="L420" s="251"/>
      <c r="M420" s="252"/>
      <c r="N420" s="253"/>
      <c r="O420" s="253"/>
      <c r="P420" s="253"/>
      <c r="Q420" s="253"/>
      <c r="R420" s="253"/>
      <c r="S420" s="253"/>
      <c r="T420" s="25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5" t="s">
        <v>226</v>
      </c>
      <c r="AU420" s="255" t="s">
        <v>81</v>
      </c>
      <c r="AV420" s="14" t="s">
        <v>81</v>
      </c>
      <c r="AW420" s="14" t="s">
        <v>33</v>
      </c>
      <c r="AX420" s="14" t="s">
        <v>72</v>
      </c>
      <c r="AY420" s="255" t="s">
        <v>215</v>
      </c>
    </row>
    <row r="421" s="15" customFormat="1">
      <c r="A421" s="15"/>
      <c r="B421" s="256"/>
      <c r="C421" s="257"/>
      <c r="D421" s="236" t="s">
        <v>226</v>
      </c>
      <c r="E421" s="258" t="s">
        <v>19</v>
      </c>
      <c r="F421" s="259" t="s">
        <v>233</v>
      </c>
      <c r="G421" s="257"/>
      <c r="H421" s="260">
        <v>636</v>
      </c>
      <c r="I421" s="261"/>
      <c r="J421" s="257"/>
      <c r="K421" s="257"/>
      <c r="L421" s="262"/>
      <c r="M421" s="263"/>
      <c r="N421" s="264"/>
      <c r="O421" s="264"/>
      <c r="P421" s="264"/>
      <c r="Q421" s="264"/>
      <c r="R421" s="264"/>
      <c r="S421" s="264"/>
      <c r="T421" s="26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6" t="s">
        <v>226</v>
      </c>
      <c r="AU421" s="266" t="s">
        <v>81</v>
      </c>
      <c r="AV421" s="15" t="s">
        <v>223</v>
      </c>
      <c r="AW421" s="15" t="s">
        <v>33</v>
      </c>
      <c r="AX421" s="15" t="s">
        <v>79</v>
      </c>
      <c r="AY421" s="266" t="s">
        <v>215</v>
      </c>
    </row>
    <row r="422" s="2" customFormat="1" ht="49.05" customHeight="1">
      <c r="A422" s="41"/>
      <c r="B422" s="42"/>
      <c r="C422" s="216" t="s">
        <v>519</v>
      </c>
      <c r="D422" s="216" t="s">
        <v>218</v>
      </c>
      <c r="E422" s="217" t="s">
        <v>2236</v>
      </c>
      <c r="F422" s="218" t="s">
        <v>2237</v>
      </c>
      <c r="G422" s="219" t="s">
        <v>221</v>
      </c>
      <c r="H422" s="220">
        <v>636</v>
      </c>
      <c r="I422" s="221"/>
      <c r="J422" s="222">
        <f>ROUND(I422*H422,2)</f>
        <v>0</v>
      </c>
      <c r="K422" s="218" t="s">
        <v>1380</v>
      </c>
      <c r="L422" s="47"/>
      <c r="M422" s="223" t="s">
        <v>19</v>
      </c>
      <c r="N422" s="224" t="s">
        <v>43</v>
      </c>
      <c r="O422" s="87"/>
      <c r="P422" s="225">
        <f>O422*H422</f>
        <v>0</v>
      </c>
      <c r="Q422" s="225">
        <v>0</v>
      </c>
      <c r="R422" s="225">
        <f>Q422*H422</f>
        <v>0</v>
      </c>
      <c r="S422" s="225">
        <v>0</v>
      </c>
      <c r="T422" s="226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7" t="s">
        <v>223</v>
      </c>
      <c r="AT422" s="227" t="s">
        <v>218</v>
      </c>
      <c r="AU422" s="227" t="s">
        <v>81</v>
      </c>
      <c r="AY422" s="20" t="s">
        <v>215</v>
      </c>
      <c r="BE422" s="228">
        <f>IF(N422="základní",J422,0)</f>
        <v>0</v>
      </c>
      <c r="BF422" s="228">
        <f>IF(N422="snížená",J422,0)</f>
        <v>0</v>
      </c>
      <c r="BG422" s="228">
        <f>IF(N422="zákl. přenesená",J422,0)</f>
        <v>0</v>
      </c>
      <c r="BH422" s="228">
        <f>IF(N422="sníž. přenesená",J422,0)</f>
        <v>0</v>
      </c>
      <c r="BI422" s="228">
        <f>IF(N422="nulová",J422,0)</f>
        <v>0</v>
      </c>
      <c r="BJ422" s="20" t="s">
        <v>79</v>
      </c>
      <c r="BK422" s="228">
        <f>ROUND(I422*H422,2)</f>
        <v>0</v>
      </c>
      <c r="BL422" s="20" t="s">
        <v>223</v>
      </c>
      <c r="BM422" s="227" t="s">
        <v>522</v>
      </c>
    </row>
    <row r="423" s="2" customFormat="1">
      <c r="A423" s="41"/>
      <c r="B423" s="42"/>
      <c r="C423" s="43"/>
      <c r="D423" s="229" t="s">
        <v>224</v>
      </c>
      <c r="E423" s="43"/>
      <c r="F423" s="230" t="s">
        <v>2238</v>
      </c>
      <c r="G423" s="43"/>
      <c r="H423" s="43"/>
      <c r="I423" s="231"/>
      <c r="J423" s="43"/>
      <c r="K423" s="43"/>
      <c r="L423" s="47"/>
      <c r="M423" s="232"/>
      <c r="N423" s="233"/>
      <c r="O423" s="87"/>
      <c r="P423" s="87"/>
      <c r="Q423" s="87"/>
      <c r="R423" s="87"/>
      <c r="S423" s="87"/>
      <c r="T423" s="88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T423" s="20" t="s">
        <v>224</v>
      </c>
      <c r="AU423" s="20" t="s">
        <v>81</v>
      </c>
    </row>
    <row r="424" s="13" customFormat="1">
      <c r="A424" s="13"/>
      <c r="B424" s="234"/>
      <c r="C424" s="235"/>
      <c r="D424" s="236" t="s">
        <v>226</v>
      </c>
      <c r="E424" s="237" t="s">
        <v>19</v>
      </c>
      <c r="F424" s="238" t="s">
        <v>2323</v>
      </c>
      <c r="G424" s="235"/>
      <c r="H424" s="237" t="s">
        <v>19</v>
      </c>
      <c r="I424" s="239"/>
      <c r="J424" s="235"/>
      <c r="K424" s="235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226</v>
      </c>
      <c r="AU424" s="244" t="s">
        <v>81</v>
      </c>
      <c r="AV424" s="13" t="s">
        <v>79</v>
      </c>
      <c r="AW424" s="13" t="s">
        <v>33</v>
      </c>
      <c r="AX424" s="13" t="s">
        <v>72</v>
      </c>
      <c r="AY424" s="244" t="s">
        <v>215</v>
      </c>
    </row>
    <row r="425" s="13" customFormat="1">
      <c r="A425" s="13"/>
      <c r="B425" s="234"/>
      <c r="C425" s="235"/>
      <c r="D425" s="236" t="s">
        <v>226</v>
      </c>
      <c r="E425" s="237" t="s">
        <v>19</v>
      </c>
      <c r="F425" s="238" t="s">
        <v>2323</v>
      </c>
      <c r="G425" s="235"/>
      <c r="H425" s="237" t="s">
        <v>19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226</v>
      </c>
      <c r="AU425" s="244" t="s">
        <v>81</v>
      </c>
      <c r="AV425" s="13" t="s">
        <v>79</v>
      </c>
      <c r="AW425" s="13" t="s">
        <v>33</v>
      </c>
      <c r="AX425" s="13" t="s">
        <v>72</v>
      </c>
      <c r="AY425" s="244" t="s">
        <v>215</v>
      </c>
    </row>
    <row r="426" s="13" customFormat="1">
      <c r="A426" s="13"/>
      <c r="B426" s="234"/>
      <c r="C426" s="235"/>
      <c r="D426" s="236" t="s">
        <v>226</v>
      </c>
      <c r="E426" s="237" t="s">
        <v>19</v>
      </c>
      <c r="F426" s="238" t="s">
        <v>2324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226</v>
      </c>
      <c r="AU426" s="244" t="s">
        <v>81</v>
      </c>
      <c r="AV426" s="13" t="s">
        <v>79</v>
      </c>
      <c r="AW426" s="13" t="s">
        <v>33</v>
      </c>
      <c r="AX426" s="13" t="s">
        <v>72</v>
      </c>
      <c r="AY426" s="244" t="s">
        <v>215</v>
      </c>
    </row>
    <row r="427" s="13" customFormat="1">
      <c r="A427" s="13"/>
      <c r="B427" s="234"/>
      <c r="C427" s="235"/>
      <c r="D427" s="236" t="s">
        <v>226</v>
      </c>
      <c r="E427" s="237" t="s">
        <v>19</v>
      </c>
      <c r="F427" s="238" t="s">
        <v>446</v>
      </c>
      <c r="G427" s="235"/>
      <c r="H427" s="237" t="s">
        <v>19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226</v>
      </c>
      <c r="AU427" s="244" t="s">
        <v>81</v>
      </c>
      <c r="AV427" s="13" t="s">
        <v>79</v>
      </c>
      <c r="AW427" s="13" t="s">
        <v>33</v>
      </c>
      <c r="AX427" s="13" t="s">
        <v>72</v>
      </c>
      <c r="AY427" s="244" t="s">
        <v>215</v>
      </c>
    </row>
    <row r="428" s="14" customFormat="1">
      <c r="A428" s="14"/>
      <c r="B428" s="245"/>
      <c r="C428" s="246"/>
      <c r="D428" s="236" t="s">
        <v>226</v>
      </c>
      <c r="E428" s="247" t="s">
        <v>19</v>
      </c>
      <c r="F428" s="248" t="s">
        <v>2325</v>
      </c>
      <c r="G428" s="246"/>
      <c r="H428" s="249">
        <v>423.80000000000001</v>
      </c>
      <c r="I428" s="250"/>
      <c r="J428" s="246"/>
      <c r="K428" s="246"/>
      <c r="L428" s="251"/>
      <c r="M428" s="252"/>
      <c r="N428" s="253"/>
      <c r="O428" s="253"/>
      <c r="P428" s="253"/>
      <c r="Q428" s="253"/>
      <c r="R428" s="253"/>
      <c r="S428" s="253"/>
      <c r="T428" s="25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5" t="s">
        <v>226</v>
      </c>
      <c r="AU428" s="255" t="s">
        <v>81</v>
      </c>
      <c r="AV428" s="14" t="s">
        <v>81</v>
      </c>
      <c r="AW428" s="14" t="s">
        <v>33</v>
      </c>
      <c r="AX428" s="14" t="s">
        <v>72</v>
      </c>
      <c r="AY428" s="255" t="s">
        <v>215</v>
      </c>
    </row>
    <row r="429" s="13" customFormat="1">
      <c r="A429" s="13"/>
      <c r="B429" s="234"/>
      <c r="C429" s="235"/>
      <c r="D429" s="236" t="s">
        <v>226</v>
      </c>
      <c r="E429" s="237" t="s">
        <v>19</v>
      </c>
      <c r="F429" s="238" t="s">
        <v>2323</v>
      </c>
      <c r="G429" s="235"/>
      <c r="H429" s="237" t="s">
        <v>19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226</v>
      </c>
      <c r="AU429" s="244" t="s">
        <v>81</v>
      </c>
      <c r="AV429" s="13" t="s">
        <v>79</v>
      </c>
      <c r="AW429" s="13" t="s">
        <v>33</v>
      </c>
      <c r="AX429" s="13" t="s">
        <v>72</v>
      </c>
      <c r="AY429" s="244" t="s">
        <v>215</v>
      </c>
    </row>
    <row r="430" s="13" customFormat="1">
      <c r="A430" s="13"/>
      <c r="B430" s="234"/>
      <c r="C430" s="235"/>
      <c r="D430" s="236" t="s">
        <v>226</v>
      </c>
      <c r="E430" s="237" t="s">
        <v>19</v>
      </c>
      <c r="F430" s="238" t="s">
        <v>2324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226</v>
      </c>
      <c r="AU430" s="244" t="s">
        <v>81</v>
      </c>
      <c r="AV430" s="13" t="s">
        <v>79</v>
      </c>
      <c r="AW430" s="13" t="s">
        <v>33</v>
      </c>
      <c r="AX430" s="13" t="s">
        <v>72</v>
      </c>
      <c r="AY430" s="244" t="s">
        <v>215</v>
      </c>
    </row>
    <row r="431" s="13" customFormat="1">
      <c r="A431" s="13"/>
      <c r="B431" s="234"/>
      <c r="C431" s="235"/>
      <c r="D431" s="236" t="s">
        <v>226</v>
      </c>
      <c r="E431" s="237" t="s">
        <v>19</v>
      </c>
      <c r="F431" s="238" t="s">
        <v>448</v>
      </c>
      <c r="G431" s="235"/>
      <c r="H431" s="237" t="s">
        <v>19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226</v>
      </c>
      <c r="AU431" s="244" t="s">
        <v>81</v>
      </c>
      <c r="AV431" s="13" t="s">
        <v>79</v>
      </c>
      <c r="AW431" s="13" t="s">
        <v>33</v>
      </c>
      <c r="AX431" s="13" t="s">
        <v>72</v>
      </c>
      <c r="AY431" s="244" t="s">
        <v>215</v>
      </c>
    </row>
    <row r="432" s="14" customFormat="1">
      <c r="A432" s="14"/>
      <c r="B432" s="245"/>
      <c r="C432" s="246"/>
      <c r="D432" s="236" t="s">
        <v>226</v>
      </c>
      <c r="E432" s="247" t="s">
        <v>19</v>
      </c>
      <c r="F432" s="248" t="s">
        <v>2326</v>
      </c>
      <c r="G432" s="246"/>
      <c r="H432" s="249">
        <v>207</v>
      </c>
      <c r="I432" s="250"/>
      <c r="J432" s="246"/>
      <c r="K432" s="246"/>
      <c r="L432" s="251"/>
      <c r="M432" s="252"/>
      <c r="N432" s="253"/>
      <c r="O432" s="253"/>
      <c r="P432" s="253"/>
      <c r="Q432" s="253"/>
      <c r="R432" s="253"/>
      <c r="S432" s="253"/>
      <c r="T432" s="25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5" t="s">
        <v>226</v>
      </c>
      <c r="AU432" s="255" t="s">
        <v>81</v>
      </c>
      <c r="AV432" s="14" t="s">
        <v>81</v>
      </c>
      <c r="AW432" s="14" t="s">
        <v>33</v>
      </c>
      <c r="AX432" s="14" t="s">
        <v>72</v>
      </c>
      <c r="AY432" s="255" t="s">
        <v>215</v>
      </c>
    </row>
    <row r="433" s="13" customFormat="1">
      <c r="A433" s="13"/>
      <c r="B433" s="234"/>
      <c r="C433" s="235"/>
      <c r="D433" s="236" t="s">
        <v>226</v>
      </c>
      <c r="E433" s="237" t="s">
        <v>19</v>
      </c>
      <c r="F433" s="238" t="s">
        <v>2323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226</v>
      </c>
      <c r="AU433" s="244" t="s">
        <v>81</v>
      </c>
      <c r="AV433" s="13" t="s">
        <v>79</v>
      </c>
      <c r="AW433" s="13" t="s">
        <v>33</v>
      </c>
      <c r="AX433" s="13" t="s">
        <v>72</v>
      </c>
      <c r="AY433" s="244" t="s">
        <v>215</v>
      </c>
    </row>
    <row r="434" s="13" customFormat="1">
      <c r="A434" s="13"/>
      <c r="B434" s="234"/>
      <c r="C434" s="235"/>
      <c r="D434" s="236" t="s">
        <v>226</v>
      </c>
      <c r="E434" s="237" t="s">
        <v>19</v>
      </c>
      <c r="F434" s="238" t="s">
        <v>2324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226</v>
      </c>
      <c r="AU434" s="244" t="s">
        <v>81</v>
      </c>
      <c r="AV434" s="13" t="s">
        <v>79</v>
      </c>
      <c r="AW434" s="13" t="s">
        <v>33</v>
      </c>
      <c r="AX434" s="13" t="s">
        <v>72</v>
      </c>
      <c r="AY434" s="244" t="s">
        <v>215</v>
      </c>
    </row>
    <row r="435" s="13" customFormat="1">
      <c r="A435" s="13"/>
      <c r="B435" s="234"/>
      <c r="C435" s="235"/>
      <c r="D435" s="236" t="s">
        <v>226</v>
      </c>
      <c r="E435" s="237" t="s">
        <v>19</v>
      </c>
      <c r="F435" s="238" t="s">
        <v>407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226</v>
      </c>
      <c r="AU435" s="244" t="s">
        <v>81</v>
      </c>
      <c r="AV435" s="13" t="s">
        <v>79</v>
      </c>
      <c r="AW435" s="13" t="s">
        <v>33</v>
      </c>
      <c r="AX435" s="13" t="s">
        <v>72</v>
      </c>
      <c r="AY435" s="244" t="s">
        <v>215</v>
      </c>
    </row>
    <row r="436" s="14" customFormat="1">
      <c r="A436" s="14"/>
      <c r="B436" s="245"/>
      <c r="C436" s="246"/>
      <c r="D436" s="236" t="s">
        <v>226</v>
      </c>
      <c r="E436" s="247" t="s">
        <v>19</v>
      </c>
      <c r="F436" s="248" t="s">
        <v>2327</v>
      </c>
      <c r="G436" s="246"/>
      <c r="H436" s="249">
        <v>5.2000000000000002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226</v>
      </c>
      <c r="AU436" s="255" t="s">
        <v>81</v>
      </c>
      <c r="AV436" s="14" t="s">
        <v>81</v>
      </c>
      <c r="AW436" s="14" t="s">
        <v>33</v>
      </c>
      <c r="AX436" s="14" t="s">
        <v>72</v>
      </c>
      <c r="AY436" s="255" t="s">
        <v>215</v>
      </c>
    </row>
    <row r="437" s="15" customFormat="1">
      <c r="A437" s="15"/>
      <c r="B437" s="256"/>
      <c r="C437" s="257"/>
      <c r="D437" s="236" t="s">
        <v>226</v>
      </c>
      <c r="E437" s="258" t="s">
        <v>19</v>
      </c>
      <c r="F437" s="259" t="s">
        <v>233</v>
      </c>
      <c r="G437" s="257"/>
      <c r="H437" s="260">
        <v>636</v>
      </c>
      <c r="I437" s="261"/>
      <c r="J437" s="257"/>
      <c r="K437" s="257"/>
      <c r="L437" s="262"/>
      <c r="M437" s="263"/>
      <c r="N437" s="264"/>
      <c r="O437" s="264"/>
      <c r="P437" s="264"/>
      <c r="Q437" s="264"/>
      <c r="R437" s="264"/>
      <c r="S437" s="264"/>
      <c r="T437" s="26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66" t="s">
        <v>226</v>
      </c>
      <c r="AU437" s="266" t="s">
        <v>81</v>
      </c>
      <c r="AV437" s="15" t="s">
        <v>223</v>
      </c>
      <c r="AW437" s="15" t="s">
        <v>33</v>
      </c>
      <c r="AX437" s="15" t="s">
        <v>79</v>
      </c>
      <c r="AY437" s="266" t="s">
        <v>215</v>
      </c>
    </row>
    <row r="438" s="2" customFormat="1" ht="37.8" customHeight="1">
      <c r="A438" s="41"/>
      <c r="B438" s="42"/>
      <c r="C438" s="216" t="s">
        <v>525</v>
      </c>
      <c r="D438" s="216" t="s">
        <v>218</v>
      </c>
      <c r="E438" s="217" t="s">
        <v>915</v>
      </c>
      <c r="F438" s="218" t="s">
        <v>916</v>
      </c>
      <c r="G438" s="219" t="s">
        <v>221</v>
      </c>
      <c r="H438" s="220">
        <v>636</v>
      </c>
      <c r="I438" s="221"/>
      <c r="J438" s="222">
        <f>ROUND(I438*H438,2)</f>
        <v>0</v>
      </c>
      <c r="K438" s="218" t="s">
        <v>222</v>
      </c>
      <c r="L438" s="47"/>
      <c r="M438" s="223" t="s">
        <v>19</v>
      </c>
      <c r="N438" s="224" t="s">
        <v>43</v>
      </c>
      <c r="O438" s="87"/>
      <c r="P438" s="225">
        <f>O438*H438</f>
        <v>0</v>
      </c>
      <c r="Q438" s="225">
        <v>0</v>
      </c>
      <c r="R438" s="225">
        <f>Q438*H438</f>
        <v>0</v>
      </c>
      <c r="S438" s="225">
        <v>0</v>
      </c>
      <c r="T438" s="226">
        <f>S438*H438</f>
        <v>0</v>
      </c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R438" s="227" t="s">
        <v>223</v>
      </c>
      <c r="AT438" s="227" t="s">
        <v>218</v>
      </c>
      <c r="AU438" s="227" t="s">
        <v>81</v>
      </c>
      <c r="AY438" s="20" t="s">
        <v>215</v>
      </c>
      <c r="BE438" s="228">
        <f>IF(N438="základní",J438,0)</f>
        <v>0</v>
      </c>
      <c r="BF438" s="228">
        <f>IF(N438="snížená",J438,0)</f>
        <v>0</v>
      </c>
      <c r="BG438" s="228">
        <f>IF(N438="zákl. přenesená",J438,0)</f>
        <v>0</v>
      </c>
      <c r="BH438" s="228">
        <f>IF(N438="sníž. přenesená",J438,0)</f>
        <v>0</v>
      </c>
      <c r="BI438" s="228">
        <f>IF(N438="nulová",J438,0)</f>
        <v>0</v>
      </c>
      <c r="BJ438" s="20" t="s">
        <v>79</v>
      </c>
      <c r="BK438" s="228">
        <f>ROUND(I438*H438,2)</f>
        <v>0</v>
      </c>
      <c r="BL438" s="20" t="s">
        <v>223</v>
      </c>
      <c r="BM438" s="227" t="s">
        <v>526</v>
      </c>
    </row>
    <row r="439" s="2" customFormat="1">
      <c r="A439" s="41"/>
      <c r="B439" s="42"/>
      <c r="C439" s="43"/>
      <c r="D439" s="229" t="s">
        <v>224</v>
      </c>
      <c r="E439" s="43"/>
      <c r="F439" s="230" t="s">
        <v>917</v>
      </c>
      <c r="G439" s="43"/>
      <c r="H439" s="43"/>
      <c r="I439" s="231"/>
      <c r="J439" s="43"/>
      <c r="K439" s="43"/>
      <c r="L439" s="47"/>
      <c r="M439" s="232"/>
      <c r="N439" s="233"/>
      <c r="O439" s="87"/>
      <c r="P439" s="87"/>
      <c r="Q439" s="87"/>
      <c r="R439" s="87"/>
      <c r="S439" s="87"/>
      <c r="T439" s="88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T439" s="20" t="s">
        <v>224</v>
      </c>
      <c r="AU439" s="20" t="s">
        <v>81</v>
      </c>
    </row>
    <row r="440" s="13" customFormat="1">
      <c r="A440" s="13"/>
      <c r="B440" s="234"/>
      <c r="C440" s="235"/>
      <c r="D440" s="236" t="s">
        <v>226</v>
      </c>
      <c r="E440" s="237" t="s">
        <v>19</v>
      </c>
      <c r="F440" s="238" t="s">
        <v>2323</v>
      </c>
      <c r="G440" s="235"/>
      <c r="H440" s="237" t="s">
        <v>19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226</v>
      </c>
      <c r="AU440" s="244" t="s">
        <v>81</v>
      </c>
      <c r="AV440" s="13" t="s">
        <v>79</v>
      </c>
      <c r="AW440" s="13" t="s">
        <v>33</v>
      </c>
      <c r="AX440" s="13" t="s">
        <v>72</v>
      </c>
      <c r="AY440" s="244" t="s">
        <v>215</v>
      </c>
    </row>
    <row r="441" s="13" customFormat="1">
      <c r="A441" s="13"/>
      <c r="B441" s="234"/>
      <c r="C441" s="235"/>
      <c r="D441" s="236" t="s">
        <v>226</v>
      </c>
      <c r="E441" s="237" t="s">
        <v>19</v>
      </c>
      <c r="F441" s="238" t="s">
        <v>2323</v>
      </c>
      <c r="G441" s="235"/>
      <c r="H441" s="237" t="s">
        <v>19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226</v>
      </c>
      <c r="AU441" s="244" t="s">
        <v>81</v>
      </c>
      <c r="AV441" s="13" t="s">
        <v>79</v>
      </c>
      <c r="AW441" s="13" t="s">
        <v>33</v>
      </c>
      <c r="AX441" s="13" t="s">
        <v>72</v>
      </c>
      <c r="AY441" s="244" t="s">
        <v>215</v>
      </c>
    </row>
    <row r="442" s="13" customFormat="1">
      <c r="A442" s="13"/>
      <c r="B442" s="234"/>
      <c r="C442" s="235"/>
      <c r="D442" s="236" t="s">
        <v>226</v>
      </c>
      <c r="E442" s="237" t="s">
        <v>19</v>
      </c>
      <c r="F442" s="238" t="s">
        <v>2324</v>
      </c>
      <c r="G442" s="235"/>
      <c r="H442" s="237" t="s">
        <v>19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226</v>
      </c>
      <c r="AU442" s="244" t="s">
        <v>81</v>
      </c>
      <c r="AV442" s="13" t="s">
        <v>79</v>
      </c>
      <c r="AW442" s="13" t="s">
        <v>33</v>
      </c>
      <c r="AX442" s="13" t="s">
        <v>72</v>
      </c>
      <c r="AY442" s="244" t="s">
        <v>215</v>
      </c>
    </row>
    <row r="443" s="13" customFormat="1">
      <c r="A443" s="13"/>
      <c r="B443" s="234"/>
      <c r="C443" s="235"/>
      <c r="D443" s="236" t="s">
        <v>226</v>
      </c>
      <c r="E443" s="237" t="s">
        <v>19</v>
      </c>
      <c r="F443" s="238" t="s">
        <v>446</v>
      </c>
      <c r="G443" s="235"/>
      <c r="H443" s="237" t="s">
        <v>19</v>
      </c>
      <c r="I443" s="239"/>
      <c r="J443" s="235"/>
      <c r="K443" s="235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226</v>
      </c>
      <c r="AU443" s="244" t="s">
        <v>81</v>
      </c>
      <c r="AV443" s="13" t="s">
        <v>79</v>
      </c>
      <c r="AW443" s="13" t="s">
        <v>33</v>
      </c>
      <c r="AX443" s="13" t="s">
        <v>72</v>
      </c>
      <c r="AY443" s="244" t="s">
        <v>215</v>
      </c>
    </row>
    <row r="444" s="14" customFormat="1">
      <c r="A444" s="14"/>
      <c r="B444" s="245"/>
      <c r="C444" s="246"/>
      <c r="D444" s="236" t="s">
        <v>226</v>
      </c>
      <c r="E444" s="247" t="s">
        <v>19</v>
      </c>
      <c r="F444" s="248" t="s">
        <v>2325</v>
      </c>
      <c r="G444" s="246"/>
      <c r="H444" s="249">
        <v>423.80000000000001</v>
      </c>
      <c r="I444" s="250"/>
      <c r="J444" s="246"/>
      <c r="K444" s="246"/>
      <c r="L444" s="251"/>
      <c r="M444" s="252"/>
      <c r="N444" s="253"/>
      <c r="O444" s="253"/>
      <c r="P444" s="253"/>
      <c r="Q444" s="253"/>
      <c r="R444" s="253"/>
      <c r="S444" s="253"/>
      <c r="T444" s="25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5" t="s">
        <v>226</v>
      </c>
      <c r="AU444" s="255" t="s">
        <v>81</v>
      </c>
      <c r="AV444" s="14" t="s">
        <v>81</v>
      </c>
      <c r="AW444" s="14" t="s">
        <v>33</v>
      </c>
      <c r="AX444" s="14" t="s">
        <v>72</v>
      </c>
      <c r="AY444" s="255" t="s">
        <v>215</v>
      </c>
    </row>
    <row r="445" s="13" customFormat="1">
      <c r="A445" s="13"/>
      <c r="B445" s="234"/>
      <c r="C445" s="235"/>
      <c r="D445" s="236" t="s">
        <v>226</v>
      </c>
      <c r="E445" s="237" t="s">
        <v>19</v>
      </c>
      <c r="F445" s="238" t="s">
        <v>2323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226</v>
      </c>
      <c r="AU445" s="244" t="s">
        <v>81</v>
      </c>
      <c r="AV445" s="13" t="s">
        <v>79</v>
      </c>
      <c r="AW445" s="13" t="s">
        <v>33</v>
      </c>
      <c r="AX445" s="13" t="s">
        <v>72</v>
      </c>
      <c r="AY445" s="244" t="s">
        <v>215</v>
      </c>
    </row>
    <row r="446" s="13" customFormat="1">
      <c r="A446" s="13"/>
      <c r="B446" s="234"/>
      <c r="C446" s="235"/>
      <c r="D446" s="236" t="s">
        <v>226</v>
      </c>
      <c r="E446" s="237" t="s">
        <v>19</v>
      </c>
      <c r="F446" s="238" t="s">
        <v>2324</v>
      </c>
      <c r="G446" s="235"/>
      <c r="H446" s="237" t="s">
        <v>19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226</v>
      </c>
      <c r="AU446" s="244" t="s">
        <v>81</v>
      </c>
      <c r="AV446" s="13" t="s">
        <v>79</v>
      </c>
      <c r="AW446" s="13" t="s">
        <v>33</v>
      </c>
      <c r="AX446" s="13" t="s">
        <v>72</v>
      </c>
      <c r="AY446" s="244" t="s">
        <v>215</v>
      </c>
    </row>
    <row r="447" s="13" customFormat="1">
      <c r="A447" s="13"/>
      <c r="B447" s="234"/>
      <c r="C447" s="235"/>
      <c r="D447" s="236" t="s">
        <v>226</v>
      </c>
      <c r="E447" s="237" t="s">
        <v>19</v>
      </c>
      <c r="F447" s="238" t="s">
        <v>448</v>
      </c>
      <c r="G447" s="235"/>
      <c r="H447" s="237" t="s">
        <v>19</v>
      </c>
      <c r="I447" s="239"/>
      <c r="J447" s="235"/>
      <c r="K447" s="235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226</v>
      </c>
      <c r="AU447" s="244" t="s">
        <v>81</v>
      </c>
      <c r="AV447" s="13" t="s">
        <v>79</v>
      </c>
      <c r="AW447" s="13" t="s">
        <v>33</v>
      </c>
      <c r="AX447" s="13" t="s">
        <v>72</v>
      </c>
      <c r="AY447" s="244" t="s">
        <v>215</v>
      </c>
    </row>
    <row r="448" s="14" customFormat="1">
      <c r="A448" s="14"/>
      <c r="B448" s="245"/>
      <c r="C448" s="246"/>
      <c r="D448" s="236" t="s">
        <v>226</v>
      </c>
      <c r="E448" s="247" t="s">
        <v>19</v>
      </c>
      <c r="F448" s="248" t="s">
        <v>2326</v>
      </c>
      <c r="G448" s="246"/>
      <c r="H448" s="249">
        <v>207</v>
      </c>
      <c r="I448" s="250"/>
      <c r="J448" s="246"/>
      <c r="K448" s="246"/>
      <c r="L448" s="251"/>
      <c r="M448" s="252"/>
      <c r="N448" s="253"/>
      <c r="O448" s="253"/>
      <c r="P448" s="253"/>
      <c r="Q448" s="253"/>
      <c r="R448" s="253"/>
      <c r="S448" s="253"/>
      <c r="T448" s="25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5" t="s">
        <v>226</v>
      </c>
      <c r="AU448" s="255" t="s">
        <v>81</v>
      </c>
      <c r="AV448" s="14" t="s">
        <v>81</v>
      </c>
      <c r="AW448" s="14" t="s">
        <v>33</v>
      </c>
      <c r="AX448" s="14" t="s">
        <v>72</v>
      </c>
      <c r="AY448" s="255" t="s">
        <v>215</v>
      </c>
    </row>
    <row r="449" s="13" customFormat="1">
      <c r="A449" s="13"/>
      <c r="B449" s="234"/>
      <c r="C449" s="235"/>
      <c r="D449" s="236" t="s">
        <v>226</v>
      </c>
      <c r="E449" s="237" t="s">
        <v>19</v>
      </c>
      <c r="F449" s="238" t="s">
        <v>2323</v>
      </c>
      <c r="G449" s="235"/>
      <c r="H449" s="237" t="s">
        <v>19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226</v>
      </c>
      <c r="AU449" s="244" t="s">
        <v>81</v>
      </c>
      <c r="AV449" s="13" t="s">
        <v>79</v>
      </c>
      <c r="AW449" s="13" t="s">
        <v>33</v>
      </c>
      <c r="AX449" s="13" t="s">
        <v>72</v>
      </c>
      <c r="AY449" s="244" t="s">
        <v>215</v>
      </c>
    </row>
    <row r="450" s="13" customFormat="1">
      <c r="A450" s="13"/>
      <c r="B450" s="234"/>
      <c r="C450" s="235"/>
      <c r="D450" s="236" t="s">
        <v>226</v>
      </c>
      <c r="E450" s="237" t="s">
        <v>19</v>
      </c>
      <c r="F450" s="238" t="s">
        <v>2324</v>
      </c>
      <c r="G450" s="235"/>
      <c r="H450" s="237" t="s">
        <v>19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226</v>
      </c>
      <c r="AU450" s="244" t="s">
        <v>81</v>
      </c>
      <c r="AV450" s="13" t="s">
        <v>79</v>
      </c>
      <c r="AW450" s="13" t="s">
        <v>33</v>
      </c>
      <c r="AX450" s="13" t="s">
        <v>72</v>
      </c>
      <c r="AY450" s="244" t="s">
        <v>215</v>
      </c>
    </row>
    <row r="451" s="13" customFormat="1">
      <c r="A451" s="13"/>
      <c r="B451" s="234"/>
      <c r="C451" s="235"/>
      <c r="D451" s="236" t="s">
        <v>226</v>
      </c>
      <c r="E451" s="237" t="s">
        <v>19</v>
      </c>
      <c r="F451" s="238" t="s">
        <v>407</v>
      </c>
      <c r="G451" s="235"/>
      <c r="H451" s="237" t="s">
        <v>19</v>
      </c>
      <c r="I451" s="239"/>
      <c r="J451" s="235"/>
      <c r="K451" s="235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226</v>
      </c>
      <c r="AU451" s="244" t="s">
        <v>81</v>
      </c>
      <c r="AV451" s="13" t="s">
        <v>79</v>
      </c>
      <c r="AW451" s="13" t="s">
        <v>33</v>
      </c>
      <c r="AX451" s="13" t="s">
        <v>72</v>
      </c>
      <c r="AY451" s="244" t="s">
        <v>215</v>
      </c>
    </row>
    <row r="452" s="14" customFormat="1">
      <c r="A452" s="14"/>
      <c r="B452" s="245"/>
      <c r="C452" s="246"/>
      <c r="D452" s="236" t="s">
        <v>226</v>
      </c>
      <c r="E452" s="247" t="s">
        <v>19</v>
      </c>
      <c r="F452" s="248" t="s">
        <v>2327</v>
      </c>
      <c r="G452" s="246"/>
      <c r="H452" s="249">
        <v>5.2000000000000002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226</v>
      </c>
      <c r="AU452" s="255" t="s">
        <v>81</v>
      </c>
      <c r="AV452" s="14" t="s">
        <v>81</v>
      </c>
      <c r="AW452" s="14" t="s">
        <v>33</v>
      </c>
      <c r="AX452" s="14" t="s">
        <v>72</v>
      </c>
      <c r="AY452" s="255" t="s">
        <v>215</v>
      </c>
    </row>
    <row r="453" s="15" customFormat="1">
      <c r="A453" s="15"/>
      <c r="B453" s="256"/>
      <c r="C453" s="257"/>
      <c r="D453" s="236" t="s">
        <v>226</v>
      </c>
      <c r="E453" s="258" t="s">
        <v>19</v>
      </c>
      <c r="F453" s="259" t="s">
        <v>233</v>
      </c>
      <c r="G453" s="257"/>
      <c r="H453" s="260">
        <v>636</v>
      </c>
      <c r="I453" s="261"/>
      <c r="J453" s="257"/>
      <c r="K453" s="257"/>
      <c r="L453" s="262"/>
      <c r="M453" s="263"/>
      <c r="N453" s="264"/>
      <c r="O453" s="264"/>
      <c r="P453" s="264"/>
      <c r="Q453" s="264"/>
      <c r="R453" s="264"/>
      <c r="S453" s="264"/>
      <c r="T453" s="26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6" t="s">
        <v>226</v>
      </c>
      <c r="AU453" s="266" t="s">
        <v>81</v>
      </c>
      <c r="AV453" s="15" t="s">
        <v>223</v>
      </c>
      <c r="AW453" s="15" t="s">
        <v>33</v>
      </c>
      <c r="AX453" s="15" t="s">
        <v>79</v>
      </c>
      <c r="AY453" s="266" t="s">
        <v>215</v>
      </c>
    </row>
    <row r="454" s="2" customFormat="1" ht="24.15" customHeight="1">
      <c r="A454" s="41"/>
      <c r="B454" s="42"/>
      <c r="C454" s="281" t="s">
        <v>528</v>
      </c>
      <c r="D454" s="281" t="s">
        <v>412</v>
      </c>
      <c r="E454" s="282" t="s">
        <v>2328</v>
      </c>
      <c r="F454" s="283" t="s">
        <v>2329</v>
      </c>
      <c r="G454" s="284" t="s">
        <v>922</v>
      </c>
      <c r="H454" s="285">
        <v>31.800000000000001</v>
      </c>
      <c r="I454" s="286"/>
      <c r="J454" s="287">
        <f>ROUND(I454*H454,2)</f>
        <v>0</v>
      </c>
      <c r="K454" s="283" t="s">
        <v>19</v>
      </c>
      <c r="L454" s="288"/>
      <c r="M454" s="289" t="s">
        <v>19</v>
      </c>
      <c r="N454" s="290" t="s">
        <v>43</v>
      </c>
      <c r="O454" s="87"/>
      <c r="P454" s="225">
        <f>O454*H454</f>
        <v>0</v>
      </c>
      <c r="Q454" s="225">
        <v>0</v>
      </c>
      <c r="R454" s="225">
        <f>Q454*H454</f>
        <v>0</v>
      </c>
      <c r="S454" s="225">
        <v>0</v>
      </c>
      <c r="T454" s="226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227" t="s">
        <v>298</v>
      </c>
      <c r="AT454" s="227" t="s">
        <v>412</v>
      </c>
      <c r="AU454" s="227" t="s">
        <v>81</v>
      </c>
      <c r="AY454" s="20" t="s">
        <v>215</v>
      </c>
      <c r="BE454" s="228">
        <f>IF(N454="základní",J454,0)</f>
        <v>0</v>
      </c>
      <c r="BF454" s="228">
        <f>IF(N454="snížená",J454,0)</f>
        <v>0</v>
      </c>
      <c r="BG454" s="228">
        <f>IF(N454="zákl. přenesená",J454,0)</f>
        <v>0</v>
      </c>
      <c r="BH454" s="228">
        <f>IF(N454="sníž. přenesená",J454,0)</f>
        <v>0</v>
      </c>
      <c r="BI454" s="228">
        <f>IF(N454="nulová",J454,0)</f>
        <v>0</v>
      </c>
      <c r="BJ454" s="20" t="s">
        <v>79</v>
      </c>
      <c r="BK454" s="228">
        <f>ROUND(I454*H454,2)</f>
        <v>0</v>
      </c>
      <c r="BL454" s="20" t="s">
        <v>223</v>
      </c>
      <c r="BM454" s="227" t="s">
        <v>529</v>
      </c>
    </row>
    <row r="455" s="2" customFormat="1" ht="33" customHeight="1">
      <c r="A455" s="41"/>
      <c r="B455" s="42"/>
      <c r="C455" s="216" t="s">
        <v>531</v>
      </c>
      <c r="D455" s="216" t="s">
        <v>218</v>
      </c>
      <c r="E455" s="217" t="s">
        <v>2245</v>
      </c>
      <c r="F455" s="218" t="s">
        <v>2246</v>
      </c>
      <c r="G455" s="219" t="s">
        <v>221</v>
      </c>
      <c r="H455" s="220">
        <v>636</v>
      </c>
      <c r="I455" s="221"/>
      <c r="J455" s="222">
        <f>ROUND(I455*H455,2)</f>
        <v>0</v>
      </c>
      <c r="K455" s="218" t="s">
        <v>1380</v>
      </c>
      <c r="L455" s="47"/>
      <c r="M455" s="223" t="s">
        <v>19</v>
      </c>
      <c r="N455" s="224" t="s">
        <v>43</v>
      </c>
      <c r="O455" s="87"/>
      <c r="P455" s="225">
        <f>O455*H455</f>
        <v>0</v>
      </c>
      <c r="Q455" s="225">
        <v>0</v>
      </c>
      <c r="R455" s="225">
        <f>Q455*H455</f>
        <v>0</v>
      </c>
      <c r="S455" s="225">
        <v>0</v>
      </c>
      <c r="T455" s="226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27" t="s">
        <v>223</v>
      </c>
      <c r="AT455" s="227" t="s">
        <v>218</v>
      </c>
      <c r="AU455" s="227" t="s">
        <v>81</v>
      </c>
      <c r="AY455" s="20" t="s">
        <v>215</v>
      </c>
      <c r="BE455" s="228">
        <f>IF(N455="základní",J455,0)</f>
        <v>0</v>
      </c>
      <c r="BF455" s="228">
        <f>IF(N455="snížená",J455,0)</f>
        <v>0</v>
      </c>
      <c r="BG455" s="228">
        <f>IF(N455="zákl. přenesená",J455,0)</f>
        <v>0</v>
      </c>
      <c r="BH455" s="228">
        <f>IF(N455="sníž. přenesená",J455,0)</f>
        <v>0</v>
      </c>
      <c r="BI455" s="228">
        <f>IF(N455="nulová",J455,0)</f>
        <v>0</v>
      </c>
      <c r="BJ455" s="20" t="s">
        <v>79</v>
      </c>
      <c r="BK455" s="228">
        <f>ROUND(I455*H455,2)</f>
        <v>0</v>
      </c>
      <c r="BL455" s="20" t="s">
        <v>223</v>
      </c>
      <c r="BM455" s="227" t="s">
        <v>271</v>
      </c>
    </row>
    <row r="456" s="2" customFormat="1">
      <c r="A456" s="41"/>
      <c r="B456" s="42"/>
      <c r="C456" s="43"/>
      <c r="D456" s="229" t="s">
        <v>224</v>
      </c>
      <c r="E456" s="43"/>
      <c r="F456" s="230" t="s">
        <v>2247</v>
      </c>
      <c r="G456" s="43"/>
      <c r="H456" s="43"/>
      <c r="I456" s="231"/>
      <c r="J456" s="43"/>
      <c r="K456" s="43"/>
      <c r="L456" s="47"/>
      <c r="M456" s="232"/>
      <c r="N456" s="233"/>
      <c r="O456" s="87"/>
      <c r="P456" s="87"/>
      <c r="Q456" s="87"/>
      <c r="R456" s="87"/>
      <c r="S456" s="87"/>
      <c r="T456" s="88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T456" s="20" t="s">
        <v>224</v>
      </c>
      <c r="AU456" s="20" t="s">
        <v>81</v>
      </c>
    </row>
    <row r="457" s="13" customFormat="1">
      <c r="A457" s="13"/>
      <c r="B457" s="234"/>
      <c r="C457" s="235"/>
      <c r="D457" s="236" t="s">
        <v>226</v>
      </c>
      <c r="E457" s="237" t="s">
        <v>19</v>
      </c>
      <c r="F457" s="238" t="s">
        <v>2323</v>
      </c>
      <c r="G457" s="235"/>
      <c r="H457" s="237" t="s">
        <v>19</v>
      </c>
      <c r="I457" s="239"/>
      <c r="J457" s="235"/>
      <c r="K457" s="235"/>
      <c r="L457" s="240"/>
      <c r="M457" s="241"/>
      <c r="N457" s="242"/>
      <c r="O457" s="242"/>
      <c r="P457" s="242"/>
      <c r="Q457" s="242"/>
      <c r="R457" s="242"/>
      <c r="S457" s="242"/>
      <c r="T457" s="24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4" t="s">
        <v>226</v>
      </c>
      <c r="AU457" s="244" t="s">
        <v>81</v>
      </c>
      <c r="AV457" s="13" t="s">
        <v>79</v>
      </c>
      <c r="AW457" s="13" t="s">
        <v>33</v>
      </c>
      <c r="AX457" s="13" t="s">
        <v>72</v>
      </c>
      <c r="AY457" s="244" t="s">
        <v>215</v>
      </c>
    </row>
    <row r="458" s="13" customFormat="1">
      <c r="A458" s="13"/>
      <c r="B458" s="234"/>
      <c r="C458" s="235"/>
      <c r="D458" s="236" t="s">
        <v>226</v>
      </c>
      <c r="E458" s="237" t="s">
        <v>19</v>
      </c>
      <c r="F458" s="238" t="s">
        <v>2323</v>
      </c>
      <c r="G458" s="235"/>
      <c r="H458" s="237" t="s">
        <v>19</v>
      </c>
      <c r="I458" s="239"/>
      <c r="J458" s="235"/>
      <c r="K458" s="235"/>
      <c r="L458" s="240"/>
      <c r="M458" s="241"/>
      <c r="N458" s="242"/>
      <c r="O458" s="242"/>
      <c r="P458" s="242"/>
      <c r="Q458" s="242"/>
      <c r="R458" s="242"/>
      <c r="S458" s="242"/>
      <c r="T458" s="24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4" t="s">
        <v>226</v>
      </c>
      <c r="AU458" s="244" t="s">
        <v>81</v>
      </c>
      <c r="AV458" s="13" t="s">
        <v>79</v>
      </c>
      <c r="AW458" s="13" t="s">
        <v>33</v>
      </c>
      <c r="AX458" s="13" t="s">
        <v>72</v>
      </c>
      <c r="AY458" s="244" t="s">
        <v>215</v>
      </c>
    </row>
    <row r="459" s="13" customFormat="1">
      <c r="A459" s="13"/>
      <c r="B459" s="234"/>
      <c r="C459" s="235"/>
      <c r="D459" s="236" t="s">
        <v>226</v>
      </c>
      <c r="E459" s="237" t="s">
        <v>19</v>
      </c>
      <c r="F459" s="238" t="s">
        <v>2324</v>
      </c>
      <c r="G459" s="235"/>
      <c r="H459" s="237" t="s">
        <v>19</v>
      </c>
      <c r="I459" s="239"/>
      <c r="J459" s="235"/>
      <c r="K459" s="235"/>
      <c r="L459" s="240"/>
      <c r="M459" s="241"/>
      <c r="N459" s="242"/>
      <c r="O459" s="242"/>
      <c r="P459" s="242"/>
      <c r="Q459" s="242"/>
      <c r="R459" s="242"/>
      <c r="S459" s="242"/>
      <c r="T459" s="24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4" t="s">
        <v>226</v>
      </c>
      <c r="AU459" s="244" t="s">
        <v>81</v>
      </c>
      <c r="AV459" s="13" t="s">
        <v>79</v>
      </c>
      <c r="AW459" s="13" t="s">
        <v>33</v>
      </c>
      <c r="AX459" s="13" t="s">
        <v>72</v>
      </c>
      <c r="AY459" s="244" t="s">
        <v>215</v>
      </c>
    </row>
    <row r="460" s="13" customFormat="1">
      <c r="A460" s="13"/>
      <c r="B460" s="234"/>
      <c r="C460" s="235"/>
      <c r="D460" s="236" t="s">
        <v>226</v>
      </c>
      <c r="E460" s="237" t="s">
        <v>19</v>
      </c>
      <c r="F460" s="238" t="s">
        <v>446</v>
      </c>
      <c r="G460" s="235"/>
      <c r="H460" s="237" t="s">
        <v>19</v>
      </c>
      <c r="I460" s="239"/>
      <c r="J460" s="235"/>
      <c r="K460" s="235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226</v>
      </c>
      <c r="AU460" s="244" t="s">
        <v>81</v>
      </c>
      <c r="AV460" s="13" t="s">
        <v>79</v>
      </c>
      <c r="AW460" s="13" t="s">
        <v>33</v>
      </c>
      <c r="AX460" s="13" t="s">
        <v>72</v>
      </c>
      <c r="AY460" s="244" t="s">
        <v>215</v>
      </c>
    </row>
    <row r="461" s="14" customFormat="1">
      <c r="A461" s="14"/>
      <c r="B461" s="245"/>
      <c r="C461" s="246"/>
      <c r="D461" s="236" t="s">
        <v>226</v>
      </c>
      <c r="E461" s="247" t="s">
        <v>19</v>
      </c>
      <c r="F461" s="248" t="s">
        <v>2325</v>
      </c>
      <c r="G461" s="246"/>
      <c r="H461" s="249">
        <v>423.80000000000001</v>
      </c>
      <c r="I461" s="250"/>
      <c r="J461" s="246"/>
      <c r="K461" s="246"/>
      <c r="L461" s="251"/>
      <c r="M461" s="252"/>
      <c r="N461" s="253"/>
      <c r="O461" s="253"/>
      <c r="P461" s="253"/>
      <c r="Q461" s="253"/>
      <c r="R461" s="253"/>
      <c r="S461" s="253"/>
      <c r="T461" s="25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5" t="s">
        <v>226</v>
      </c>
      <c r="AU461" s="255" t="s">
        <v>81</v>
      </c>
      <c r="AV461" s="14" t="s">
        <v>81</v>
      </c>
      <c r="AW461" s="14" t="s">
        <v>33</v>
      </c>
      <c r="AX461" s="14" t="s">
        <v>72</v>
      </c>
      <c r="AY461" s="255" t="s">
        <v>215</v>
      </c>
    </row>
    <row r="462" s="13" customFormat="1">
      <c r="A462" s="13"/>
      <c r="B462" s="234"/>
      <c r="C462" s="235"/>
      <c r="D462" s="236" t="s">
        <v>226</v>
      </c>
      <c r="E462" s="237" t="s">
        <v>19</v>
      </c>
      <c r="F462" s="238" t="s">
        <v>2323</v>
      </c>
      <c r="G462" s="235"/>
      <c r="H462" s="237" t="s">
        <v>19</v>
      </c>
      <c r="I462" s="239"/>
      <c r="J462" s="235"/>
      <c r="K462" s="235"/>
      <c r="L462" s="240"/>
      <c r="M462" s="241"/>
      <c r="N462" s="242"/>
      <c r="O462" s="242"/>
      <c r="P462" s="242"/>
      <c r="Q462" s="242"/>
      <c r="R462" s="242"/>
      <c r="S462" s="242"/>
      <c r="T462" s="24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4" t="s">
        <v>226</v>
      </c>
      <c r="AU462" s="244" t="s">
        <v>81</v>
      </c>
      <c r="AV462" s="13" t="s">
        <v>79</v>
      </c>
      <c r="AW462" s="13" t="s">
        <v>33</v>
      </c>
      <c r="AX462" s="13" t="s">
        <v>72</v>
      </c>
      <c r="AY462" s="244" t="s">
        <v>215</v>
      </c>
    </row>
    <row r="463" s="13" customFormat="1">
      <c r="A463" s="13"/>
      <c r="B463" s="234"/>
      <c r="C463" s="235"/>
      <c r="D463" s="236" t="s">
        <v>226</v>
      </c>
      <c r="E463" s="237" t="s">
        <v>19</v>
      </c>
      <c r="F463" s="238" t="s">
        <v>2324</v>
      </c>
      <c r="G463" s="235"/>
      <c r="H463" s="237" t="s">
        <v>19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226</v>
      </c>
      <c r="AU463" s="244" t="s">
        <v>81</v>
      </c>
      <c r="AV463" s="13" t="s">
        <v>79</v>
      </c>
      <c r="AW463" s="13" t="s">
        <v>33</v>
      </c>
      <c r="AX463" s="13" t="s">
        <v>72</v>
      </c>
      <c r="AY463" s="244" t="s">
        <v>215</v>
      </c>
    </row>
    <row r="464" s="13" customFormat="1">
      <c r="A464" s="13"/>
      <c r="B464" s="234"/>
      <c r="C464" s="235"/>
      <c r="D464" s="236" t="s">
        <v>226</v>
      </c>
      <c r="E464" s="237" t="s">
        <v>19</v>
      </c>
      <c r="F464" s="238" t="s">
        <v>448</v>
      </c>
      <c r="G464" s="235"/>
      <c r="H464" s="237" t="s">
        <v>19</v>
      </c>
      <c r="I464" s="239"/>
      <c r="J464" s="235"/>
      <c r="K464" s="235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226</v>
      </c>
      <c r="AU464" s="244" t="s">
        <v>81</v>
      </c>
      <c r="AV464" s="13" t="s">
        <v>79</v>
      </c>
      <c r="AW464" s="13" t="s">
        <v>33</v>
      </c>
      <c r="AX464" s="13" t="s">
        <v>72</v>
      </c>
      <c r="AY464" s="244" t="s">
        <v>215</v>
      </c>
    </row>
    <row r="465" s="14" customFormat="1">
      <c r="A465" s="14"/>
      <c r="B465" s="245"/>
      <c r="C465" s="246"/>
      <c r="D465" s="236" t="s">
        <v>226</v>
      </c>
      <c r="E465" s="247" t="s">
        <v>19</v>
      </c>
      <c r="F465" s="248" t="s">
        <v>2326</v>
      </c>
      <c r="G465" s="246"/>
      <c r="H465" s="249">
        <v>207</v>
      </c>
      <c r="I465" s="250"/>
      <c r="J465" s="246"/>
      <c r="K465" s="246"/>
      <c r="L465" s="251"/>
      <c r="M465" s="252"/>
      <c r="N465" s="253"/>
      <c r="O465" s="253"/>
      <c r="P465" s="253"/>
      <c r="Q465" s="253"/>
      <c r="R465" s="253"/>
      <c r="S465" s="253"/>
      <c r="T465" s="25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5" t="s">
        <v>226</v>
      </c>
      <c r="AU465" s="255" t="s">
        <v>81</v>
      </c>
      <c r="AV465" s="14" t="s">
        <v>81</v>
      </c>
      <c r="AW465" s="14" t="s">
        <v>33</v>
      </c>
      <c r="AX465" s="14" t="s">
        <v>72</v>
      </c>
      <c r="AY465" s="255" t="s">
        <v>215</v>
      </c>
    </row>
    <row r="466" s="13" customFormat="1">
      <c r="A466" s="13"/>
      <c r="B466" s="234"/>
      <c r="C466" s="235"/>
      <c r="D466" s="236" t="s">
        <v>226</v>
      </c>
      <c r="E466" s="237" t="s">
        <v>19</v>
      </c>
      <c r="F466" s="238" t="s">
        <v>2323</v>
      </c>
      <c r="G466" s="235"/>
      <c r="H466" s="237" t="s">
        <v>19</v>
      </c>
      <c r="I466" s="239"/>
      <c r="J466" s="235"/>
      <c r="K466" s="235"/>
      <c r="L466" s="240"/>
      <c r="M466" s="241"/>
      <c r="N466" s="242"/>
      <c r="O466" s="242"/>
      <c r="P466" s="242"/>
      <c r="Q466" s="242"/>
      <c r="R466" s="242"/>
      <c r="S466" s="242"/>
      <c r="T466" s="24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4" t="s">
        <v>226</v>
      </c>
      <c r="AU466" s="244" t="s">
        <v>81</v>
      </c>
      <c r="AV466" s="13" t="s">
        <v>79</v>
      </c>
      <c r="AW466" s="13" t="s">
        <v>33</v>
      </c>
      <c r="AX466" s="13" t="s">
        <v>72</v>
      </c>
      <c r="AY466" s="244" t="s">
        <v>215</v>
      </c>
    </row>
    <row r="467" s="13" customFormat="1">
      <c r="A467" s="13"/>
      <c r="B467" s="234"/>
      <c r="C467" s="235"/>
      <c r="D467" s="236" t="s">
        <v>226</v>
      </c>
      <c r="E467" s="237" t="s">
        <v>19</v>
      </c>
      <c r="F467" s="238" t="s">
        <v>2324</v>
      </c>
      <c r="G467" s="235"/>
      <c r="H467" s="237" t="s">
        <v>19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226</v>
      </c>
      <c r="AU467" s="244" t="s">
        <v>81</v>
      </c>
      <c r="AV467" s="13" t="s">
        <v>79</v>
      </c>
      <c r="AW467" s="13" t="s">
        <v>33</v>
      </c>
      <c r="AX467" s="13" t="s">
        <v>72</v>
      </c>
      <c r="AY467" s="244" t="s">
        <v>215</v>
      </c>
    </row>
    <row r="468" s="13" customFormat="1">
      <c r="A468" s="13"/>
      <c r="B468" s="234"/>
      <c r="C468" s="235"/>
      <c r="D468" s="236" t="s">
        <v>226</v>
      </c>
      <c r="E468" s="237" t="s">
        <v>19</v>
      </c>
      <c r="F468" s="238" t="s">
        <v>407</v>
      </c>
      <c r="G468" s="235"/>
      <c r="H468" s="237" t="s">
        <v>19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226</v>
      </c>
      <c r="AU468" s="244" t="s">
        <v>81</v>
      </c>
      <c r="AV468" s="13" t="s">
        <v>79</v>
      </c>
      <c r="AW468" s="13" t="s">
        <v>33</v>
      </c>
      <c r="AX468" s="13" t="s">
        <v>72</v>
      </c>
      <c r="AY468" s="244" t="s">
        <v>215</v>
      </c>
    </row>
    <row r="469" s="14" customFormat="1">
      <c r="A469" s="14"/>
      <c r="B469" s="245"/>
      <c r="C469" s="246"/>
      <c r="D469" s="236" t="s">
        <v>226</v>
      </c>
      <c r="E469" s="247" t="s">
        <v>19</v>
      </c>
      <c r="F469" s="248" t="s">
        <v>2327</v>
      </c>
      <c r="G469" s="246"/>
      <c r="H469" s="249">
        <v>5.2000000000000002</v>
      </c>
      <c r="I469" s="250"/>
      <c r="J469" s="246"/>
      <c r="K469" s="246"/>
      <c r="L469" s="251"/>
      <c r="M469" s="252"/>
      <c r="N469" s="253"/>
      <c r="O469" s="253"/>
      <c r="P469" s="253"/>
      <c r="Q469" s="253"/>
      <c r="R469" s="253"/>
      <c r="S469" s="253"/>
      <c r="T469" s="25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5" t="s">
        <v>226</v>
      </c>
      <c r="AU469" s="255" t="s">
        <v>81</v>
      </c>
      <c r="AV469" s="14" t="s">
        <v>81</v>
      </c>
      <c r="AW469" s="14" t="s">
        <v>33</v>
      </c>
      <c r="AX469" s="14" t="s">
        <v>72</v>
      </c>
      <c r="AY469" s="255" t="s">
        <v>215</v>
      </c>
    </row>
    <row r="470" s="15" customFormat="1">
      <c r="A470" s="15"/>
      <c r="B470" s="256"/>
      <c r="C470" s="257"/>
      <c r="D470" s="236" t="s">
        <v>226</v>
      </c>
      <c r="E470" s="258" t="s">
        <v>19</v>
      </c>
      <c r="F470" s="259" t="s">
        <v>233</v>
      </c>
      <c r="G470" s="257"/>
      <c r="H470" s="260">
        <v>636</v>
      </c>
      <c r="I470" s="261"/>
      <c r="J470" s="257"/>
      <c r="K470" s="257"/>
      <c r="L470" s="262"/>
      <c r="M470" s="263"/>
      <c r="N470" s="264"/>
      <c r="O470" s="264"/>
      <c r="P470" s="264"/>
      <c r="Q470" s="264"/>
      <c r="R470" s="264"/>
      <c r="S470" s="264"/>
      <c r="T470" s="26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6" t="s">
        <v>226</v>
      </c>
      <c r="AU470" s="266" t="s">
        <v>81</v>
      </c>
      <c r="AV470" s="15" t="s">
        <v>223</v>
      </c>
      <c r="AW470" s="15" t="s">
        <v>33</v>
      </c>
      <c r="AX470" s="15" t="s">
        <v>79</v>
      </c>
      <c r="AY470" s="266" t="s">
        <v>215</v>
      </c>
    </row>
    <row r="471" s="2" customFormat="1" ht="49.05" customHeight="1">
      <c r="A471" s="41"/>
      <c r="B471" s="42"/>
      <c r="C471" s="216" t="s">
        <v>532</v>
      </c>
      <c r="D471" s="216" t="s">
        <v>218</v>
      </c>
      <c r="E471" s="217" t="s">
        <v>2248</v>
      </c>
      <c r="F471" s="218" t="s">
        <v>2249</v>
      </c>
      <c r="G471" s="219" t="s">
        <v>221</v>
      </c>
      <c r="H471" s="220">
        <v>636</v>
      </c>
      <c r="I471" s="221"/>
      <c r="J471" s="222">
        <f>ROUND(I471*H471,2)</f>
        <v>0</v>
      </c>
      <c r="K471" s="218" t="s">
        <v>222</v>
      </c>
      <c r="L471" s="47"/>
      <c r="M471" s="223" t="s">
        <v>19</v>
      </c>
      <c r="N471" s="224" t="s">
        <v>43</v>
      </c>
      <c r="O471" s="87"/>
      <c r="P471" s="225">
        <f>O471*H471</f>
        <v>0</v>
      </c>
      <c r="Q471" s="225">
        <v>0</v>
      </c>
      <c r="R471" s="225">
        <f>Q471*H471</f>
        <v>0</v>
      </c>
      <c r="S471" s="225">
        <v>0</v>
      </c>
      <c r="T471" s="226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227" t="s">
        <v>223</v>
      </c>
      <c r="AT471" s="227" t="s">
        <v>218</v>
      </c>
      <c r="AU471" s="227" t="s">
        <v>81</v>
      </c>
      <c r="AY471" s="20" t="s">
        <v>215</v>
      </c>
      <c r="BE471" s="228">
        <f>IF(N471="základní",J471,0)</f>
        <v>0</v>
      </c>
      <c r="BF471" s="228">
        <f>IF(N471="snížená",J471,0)</f>
        <v>0</v>
      </c>
      <c r="BG471" s="228">
        <f>IF(N471="zákl. přenesená",J471,0)</f>
        <v>0</v>
      </c>
      <c r="BH471" s="228">
        <f>IF(N471="sníž. přenesená",J471,0)</f>
        <v>0</v>
      </c>
      <c r="BI471" s="228">
        <f>IF(N471="nulová",J471,0)</f>
        <v>0</v>
      </c>
      <c r="BJ471" s="20" t="s">
        <v>79</v>
      </c>
      <c r="BK471" s="228">
        <f>ROUND(I471*H471,2)</f>
        <v>0</v>
      </c>
      <c r="BL471" s="20" t="s">
        <v>223</v>
      </c>
      <c r="BM471" s="227" t="s">
        <v>533</v>
      </c>
    </row>
    <row r="472" s="2" customFormat="1">
      <c r="A472" s="41"/>
      <c r="B472" s="42"/>
      <c r="C472" s="43"/>
      <c r="D472" s="229" t="s">
        <v>224</v>
      </c>
      <c r="E472" s="43"/>
      <c r="F472" s="230" t="s">
        <v>2250</v>
      </c>
      <c r="G472" s="43"/>
      <c r="H472" s="43"/>
      <c r="I472" s="231"/>
      <c r="J472" s="43"/>
      <c r="K472" s="43"/>
      <c r="L472" s="47"/>
      <c r="M472" s="232"/>
      <c r="N472" s="233"/>
      <c r="O472" s="87"/>
      <c r="P472" s="87"/>
      <c r="Q472" s="87"/>
      <c r="R472" s="87"/>
      <c r="S472" s="87"/>
      <c r="T472" s="88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0" t="s">
        <v>224</v>
      </c>
      <c r="AU472" s="20" t="s">
        <v>81</v>
      </c>
    </row>
    <row r="473" s="13" customFormat="1">
      <c r="A473" s="13"/>
      <c r="B473" s="234"/>
      <c r="C473" s="235"/>
      <c r="D473" s="236" t="s">
        <v>226</v>
      </c>
      <c r="E473" s="237" t="s">
        <v>19</v>
      </c>
      <c r="F473" s="238" t="s">
        <v>2323</v>
      </c>
      <c r="G473" s="235"/>
      <c r="H473" s="237" t="s">
        <v>19</v>
      </c>
      <c r="I473" s="239"/>
      <c r="J473" s="235"/>
      <c r="K473" s="235"/>
      <c r="L473" s="240"/>
      <c r="M473" s="241"/>
      <c r="N473" s="242"/>
      <c r="O473" s="242"/>
      <c r="P473" s="242"/>
      <c r="Q473" s="242"/>
      <c r="R473" s="242"/>
      <c r="S473" s="242"/>
      <c r="T473" s="24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4" t="s">
        <v>226</v>
      </c>
      <c r="AU473" s="244" t="s">
        <v>81</v>
      </c>
      <c r="AV473" s="13" t="s">
        <v>79</v>
      </c>
      <c r="AW473" s="13" t="s">
        <v>33</v>
      </c>
      <c r="AX473" s="13" t="s">
        <v>72</v>
      </c>
      <c r="AY473" s="244" t="s">
        <v>215</v>
      </c>
    </row>
    <row r="474" s="13" customFormat="1">
      <c r="A474" s="13"/>
      <c r="B474" s="234"/>
      <c r="C474" s="235"/>
      <c r="D474" s="236" t="s">
        <v>226</v>
      </c>
      <c r="E474" s="237" t="s">
        <v>19</v>
      </c>
      <c r="F474" s="238" t="s">
        <v>2323</v>
      </c>
      <c r="G474" s="235"/>
      <c r="H474" s="237" t="s">
        <v>19</v>
      </c>
      <c r="I474" s="239"/>
      <c r="J474" s="235"/>
      <c r="K474" s="235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226</v>
      </c>
      <c r="AU474" s="244" t="s">
        <v>81</v>
      </c>
      <c r="AV474" s="13" t="s">
        <v>79</v>
      </c>
      <c r="AW474" s="13" t="s">
        <v>33</v>
      </c>
      <c r="AX474" s="13" t="s">
        <v>72</v>
      </c>
      <c r="AY474" s="244" t="s">
        <v>215</v>
      </c>
    </row>
    <row r="475" s="13" customFormat="1">
      <c r="A475" s="13"/>
      <c r="B475" s="234"/>
      <c r="C475" s="235"/>
      <c r="D475" s="236" t="s">
        <v>226</v>
      </c>
      <c r="E475" s="237" t="s">
        <v>19</v>
      </c>
      <c r="F475" s="238" t="s">
        <v>2324</v>
      </c>
      <c r="G475" s="235"/>
      <c r="H475" s="237" t="s">
        <v>19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226</v>
      </c>
      <c r="AU475" s="244" t="s">
        <v>81</v>
      </c>
      <c r="AV475" s="13" t="s">
        <v>79</v>
      </c>
      <c r="AW475" s="13" t="s">
        <v>33</v>
      </c>
      <c r="AX475" s="13" t="s">
        <v>72</v>
      </c>
      <c r="AY475" s="244" t="s">
        <v>215</v>
      </c>
    </row>
    <row r="476" s="13" customFormat="1">
      <c r="A476" s="13"/>
      <c r="B476" s="234"/>
      <c r="C476" s="235"/>
      <c r="D476" s="236" t="s">
        <v>226</v>
      </c>
      <c r="E476" s="237" t="s">
        <v>19</v>
      </c>
      <c r="F476" s="238" t="s">
        <v>446</v>
      </c>
      <c r="G476" s="235"/>
      <c r="H476" s="237" t="s">
        <v>19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226</v>
      </c>
      <c r="AU476" s="244" t="s">
        <v>81</v>
      </c>
      <c r="AV476" s="13" t="s">
        <v>79</v>
      </c>
      <c r="AW476" s="13" t="s">
        <v>33</v>
      </c>
      <c r="AX476" s="13" t="s">
        <v>72</v>
      </c>
      <c r="AY476" s="244" t="s">
        <v>215</v>
      </c>
    </row>
    <row r="477" s="14" customFormat="1">
      <c r="A477" s="14"/>
      <c r="B477" s="245"/>
      <c r="C477" s="246"/>
      <c r="D477" s="236" t="s">
        <v>226</v>
      </c>
      <c r="E477" s="247" t="s">
        <v>19</v>
      </c>
      <c r="F477" s="248" t="s">
        <v>2325</v>
      </c>
      <c r="G477" s="246"/>
      <c r="H477" s="249">
        <v>423.80000000000001</v>
      </c>
      <c r="I477" s="250"/>
      <c r="J477" s="246"/>
      <c r="K477" s="246"/>
      <c r="L477" s="251"/>
      <c r="M477" s="252"/>
      <c r="N477" s="253"/>
      <c r="O477" s="253"/>
      <c r="P477" s="253"/>
      <c r="Q477" s="253"/>
      <c r="R477" s="253"/>
      <c r="S477" s="253"/>
      <c r="T477" s="25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5" t="s">
        <v>226</v>
      </c>
      <c r="AU477" s="255" t="s">
        <v>81</v>
      </c>
      <c r="AV477" s="14" t="s">
        <v>81</v>
      </c>
      <c r="AW477" s="14" t="s">
        <v>33</v>
      </c>
      <c r="AX477" s="14" t="s">
        <v>72</v>
      </c>
      <c r="AY477" s="255" t="s">
        <v>215</v>
      </c>
    </row>
    <row r="478" s="13" customFormat="1">
      <c r="A478" s="13"/>
      <c r="B478" s="234"/>
      <c r="C478" s="235"/>
      <c r="D478" s="236" t="s">
        <v>226</v>
      </c>
      <c r="E478" s="237" t="s">
        <v>19</v>
      </c>
      <c r="F478" s="238" t="s">
        <v>2323</v>
      </c>
      <c r="G478" s="235"/>
      <c r="H478" s="237" t="s">
        <v>19</v>
      </c>
      <c r="I478" s="239"/>
      <c r="J478" s="235"/>
      <c r="K478" s="235"/>
      <c r="L478" s="240"/>
      <c r="M478" s="241"/>
      <c r="N478" s="242"/>
      <c r="O478" s="242"/>
      <c r="P478" s="242"/>
      <c r="Q478" s="242"/>
      <c r="R478" s="242"/>
      <c r="S478" s="242"/>
      <c r="T478" s="24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4" t="s">
        <v>226</v>
      </c>
      <c r="AU478" s="244" t="s">
        <v>81</v>
      </c>
      <c r="AV478" s="13" t="s">
        <v>79</v>
      </c>
      <c r="AW478" s="13" t="s">
        <v>33</v>
      </c>
      <c r="AX478" s="13" t="s">
        <v>72</v>
      </c>
      <c r="AY478" s="244" t="s">
        <v>215</v>
      </c>
    </row>
    <row r="479" s="13" customFormat="1">
      <c r="A479" s="13"/>
      <c r="B479" s="234"/>
      <c r="C479" s="235"/>
      <c r="D479" s="236" t="s">
        <v>226</v>
      </c>
      <c r="E479" s="237" t="s">
        <v>19</v>
      </c>
      <c r="F479" s="238" t="s">
        <v>2324</v>
      </c>
      <c r="G479" s="235"/>
      <c r="H479" s="237" t="s">
        <v>19</v>
      </c>
      <c r="I479" s="239"/>
      <c r="J479" s="235"/>
      <c r="K479" s="235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226</v>
      </c>
      <c r="AU479" s="244" t="s">
        <v>81</v>
      </c>
      <c r="AV479" s="13" t="s">
        <v>79</v>
      </c>
      <c r="AW479" s="13" t="s">
        <v>33</v>
      </c>
      <c r="AX479" s="13" t="s">
        <v>72</v>
      </c>
      <c r="AY479" s="244" t="s">
        <v>215</v>
      </c>
    </row>
    <row r="480" s="13" customFormat="1">
      <c r="A480" s="13"/>
      <c r="B480" s="234"/>
      <c r="C480" s="235"/>
      <c r="D480" s="236" t="s">
        <v>226</v>
      </c>
      <c r="E480" s="237" t="s">
        <v>19</v>
      </c>
      <c r="F480" s="238" t="s">
        <v>448</v>
      </c>
      <c r="G480" s="235"/>
      <c r="H480" s="237" t="s">
        <v>19</v>
      </c>
      <c r="I480" s="239"/>
      <c r="J480" s="235"/>
      <c r="K480" s="235"/>
      <c r="L480" s="240"/>
      <c r="M480" s="241"/>
      <c r="N480" s="242"/>
      <c r="O480" s="242"/>
      <c r="P480" s="242"/>
      <c r="Q480" s="242"/>
      <c r="R480" s="242"/>
      <c r="S480" s="242"/>
      <c r="T480" s="24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4" t="s">
        <v>226</v>
      </c>
      <c r="AU480" s="244" t="s">
        <v>81</v>
      </c>
      <c r="AV480" s="13" t="s">
        <v>79</v>
      </c>
      <c r="AW480" s="13" t="s">
        <v>33</v>
      </c>
      <c r="AX480" s="13" t="s">
        <v>72</v>
      </c>
      <c r="AY480" s="244" t="s">
        <v>215</v>
      </c>
    </row>
    <row r="481" s="14" customFormat="1">
      <c r="A481" s="14"/>
      <c r="B481" s="245"/>
      <c r="C481" s="246"/>
      <c r="D481" s="236" t="s">
        <v>226</v>
      </c>
      <c r="E481" s="247" t="s">
        <v>19</v>
      </c>
      <c r="F481" s="248" t="s">
        <v>2326</v>
      </c>
      <c r="G481" s="246"/>
      <c r="H481" s="249">
        <v>207</v>
      </c>
      <c r="I481" s="250"/>
      <c r="J481" s="246"/>
      <c r="K481" s="246"/>
      <c r="L481" s="251"/>
      <c r="M481" s="252"/>
      <c r="N481" s="253"/>
      <c r="O481" s="253"/>
      <c r="P481" s="253"/>
      <c r="Q481" s="253"/>
      <c r="R481" s="253"/>
      <c r="S481" s="253"/>
      <c r="T481" s="25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5" t="s">
        <v>226</v>
      </c>
      <c r="AU481" s="255" t="s">
        <v>81</v>
      </c>
      <c r="AV481" s="14" t="s">
        <v>81</v>
      </c>
      <c r="AW481" s="14" t="s">
        <v>33</v>
      </c>
      <c r="AX481" s="14" t="s">
        <v>72</v>
      </c>
      <c r="AY481" s="255" t="s">
        <v>215</v>
      </c>
    </row>
    <row r="482" s="13" customFormat="1">
      <c r="A482" s="13"/>
      <c r="B482" s="234"/>
      <c r="C482" s="235"/>
      <c r="D482" s="236" t="s">
        <v>226</v>
      </c>
      <c r="E482" s="237" t="s">
        <v>19</v>
      </c>
      <c r="F482" s="238" t="s">
        <v>2323</v>
      </c>
      <c r="G482" s="235"/>
      <c r="H482" s="237" t="s">
        <v>19</v>
      </c>
      <c r="I482" s="239"/>
      <c r="J482" s="235"/>
      <c r="K482" s="235"/>
      <c r="L482" s="240"/>
      <c r="M482" s="241"/>
      <c r="N482" s="242"/>
      <c r="O482" s="242"/>
      <c r="P482" s="242"/>
      <c r="Q482" s="242"/>
      <c r="R482" s="242"/>
      <c r="S482" s="242"/>
      <c r="T482" s="24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4" t="s">
        <v>226</v>
      </c>
      <c r="AU482" s="244" t="s">
        <v>81</v>
      </c>
      <c r="AV482" s="13" t="s">
        <v>79</v>
      </c>
      <c r="AW482" s="13" t="s">
        <v>33</v>
      </c>
      <c r="AX482" s="13" t="s">
        <v>72</v>
      </c>
      <c r="AY482" s="244" t="s">
        <v>215</v>
      </c>
    </row>
    <row r="483" s="13" customFormat="1">
      <c r="A483" s="13"/>
      <c r="B483" s="234"/>
      <c r="C483" s="235"/>
      <c r="D483" s="236" t="s">
        <v>226</v>
      </c>
      <c r="E483" s="237" t="s">
        <v>19</v>
      </c>
      <c r="F483" s="238" t="s">
        <v>2324</v>
      </c>
      <c r="G483" s="235"/>
      <c r="H483" s="237" t="s">
        <v>19</v>
      </c>
      <c r="I483" s="239"/>
      <c r="J483" s="235"/>
      <c r="K483" s="235"/>
      <c r="L483" s="240"/>
      <c r="M483" s="241"/>
      <c r="N483" s="242"/>
      <c r="O483" s="242"/>
      <c r="P483" s="242"/>
      <c r="Q483" s="242"/>
      <c r="R483" s="242"/>
      <c r="S483" s="242"/>
      <c r="T483" s="24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4" t="s">
        <v>226</v>
      </c>
      <c r="AU483" s="244" t="s">
        <v>81</v>
      </c>
      <c r="AV483" s="13" t="s">
        <v>79</v>
      </c>
      <c r="AW483" s="13" t="s">
        <v>33</v>
      </c>
      <c r="AX483" s="13" t="s">
        <v>72</v>
      </c>
      <c r="AY483" s="244" t="s">
        <v>215</v>
      </c>
    </row>
    <row r="484" s="13" customFormat="1">
      <c r="A484" s="13"/>
      <c r="B484" s="234"/>
      <c r="C484" s="235"/>
      <c r="D484" s="236" t="s">
        <v>226</v>
      </c>
      <c r="E484" s="237" t="s">
        <v>19</v>
      </c>
      <c r="F484" s="238" t="s">
        <v>407</v>
      </c>
      <c r="G484" s="235"/>
      <c r="H484" s="237" t="s">
        <v>19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226</v>
      </c>
      <c r="AU484" s="244" t="s">
        <v>81</v>
      </c>
      <c r="AV484" s="13" t="s">
        <v>79</v>
      </c>
      <c r="AW484" s="13" t="s">
        <v>33</v>
      </c>
      <c r="AX484" s="13" t="s">
        <v>72</v>
      </c>
      <c r="AY484" s="244" t="s">
        <v>215</v>
      </c>
    </row>
    <row r="485" s="14" customFormat="1">
      <c r="A485" s="14"/>
      <c r="B485" s="245"/>
      <c r="C485" s="246"/>
      <c r="D485" s="236" t="s">
        <v>226</v>
      </c>
      <c r="E485" s="247" t="s">
        <v>19</v>
      </c>
      <c r="F485" s="248" t="s">
        <v>2327</v>
      </c>
      <c r="G485" s="246"/>
      <c r="H485" s="249">
        <v>5.2000000000000002</v>
      </c>
      <c r="I485" s="250"/>
      <c r="J485" s="246"/>
      <c r="K485" s="246"/>
      <c r="L485" s="251"/>
      <c r="M485" s="252"/>
      <c r="N485" s="253"/>
      <c r="O485" s="253"/>
      <c r="P485" s="253"/>
      <c r="Q485" s="253"/>
      <c r="R485" s="253"/>
      <c r="S485" s="253"/>
      <c r="T485" s="25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5" t="s">
        <v>226</v>
      </c>
      <c r="AU485" s="255" t="s">
        <v>81</v>
      </c>
      <c r="AV485" s="14" t="s">
        <v>81</v>
      </c>
      <c r="AW485" s="14" t="s">
        <v>33</v>
      </c>
      <c r="AX485" s="14" t="s">
        <v>72</v>
      </c>
      <c r="AY485" s="255" t="s">
        <v>215</v>
      </c>
    </row>
    <row r="486" s="15" customFormat="1">
      <c r="A486" s="15"/>
      <c r="B486" s="256"/>
      <c r="C486" s="257"/>
      <c r="D486" s="236" t="s">
        <v>226</v>
      </c>
      <c r="E486" s="258" t="s">
        <v>19</v>
      </c>
      <c r="F486" s="259" t="s">
        <v>233</v>
      </c>
      <c r="G486" s="257"/>
      <c r="H486" s="260">
        <v>636</v>
      </c>
      <c r="I486" s="261"/>
      <c r="J486" s="257"/>
      <c r="K486" s="257"/>
      <c r="L486" s="262"/>
      <c r="M486" s="263"/>
      <c r="N486" s="264"/>
      <c r="O486" s="264"/>
      <c r="P486" s="264"/>
      <c r="Q486" s="264"/>
      <c r="R486" s="264"/>
      <c r="S486" s="264"/>
      <c r="T486" s="26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66" t="s">
        <v>226</v>
      </c>
      <c r="AU486" s="266" t="s">
        <v>81</v>
      </c>
      <c r="AV486" s="15" t="s">
        <v>223</v>
      </c>
      <c r="AW486" s="15" t="s">
        <v>33</v>
      </c>
      <c r="AX486" s="15" t="s">
        <v>79</v>
      </c>
      <c r="AY486" s="266" t="s">
        <v>215</v>
      </c>
    </row>
    <row r="487" s="2" customFormat="1" ht="37.8" customHeight="1">
      <c r="A487" s="41"/>
      <c r="B487" s="42"/>
      <c r="C487" s="216" t="s">
        <v>443</v>
      </c>
      <c r="D487" s="216" t="s">
        <v>218</v>
      </c>
      <c r="E487" s="217" t="s">
        <v>2251</v>
      </c>
      <c r="F487" s="218" t="s">
        <v>2252</v>
      </c>
      <c r="G487" s="219" t="s">
        <v>221</v>
      </c>
      <c r="H487" s="220">
        <v>636</v>
      </c>
      <c r="I487" s="221"/>
      <c r="J487" s="222">
        <f>ROUND(I487*H487,2)</f>
        <v>0</v>
      </c>
      <c r="K487" s="218" t="s">
        <v>222</v>
      </c>
      <c r="L487" s="47"/>
      <c r="M487" s="223" t="s">
        <v>19</v>
      </c>
      <c r="N487" s="224" t="s">
        <v>43</v>
      </c>
      <c r="O487" s="87"/>
      <c r="P487" s="225">
        <f>O487*H487</f>
        <v>0</v>
      </c>
      <c r="Q487" s="225">
        <v>0</v>
      </c>
      <c r="R487" s="225">
        <f>Q487*H487</f>
        <v>0</v>
      </c>
      <c r="S487" s="225">
        <v>0</v>
      </c>
      <c r="T487" s="226">
        <f>S487*H487</f>
        <v>0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227" t="s">
        <v>223</v>
      </c>
      <c r="AT487" s="227" t="s">
        <v>218</v>
      </c>
      <c r="AU487" s="227" t="s">
        <v>81</v>
      </c>
      <c r="AY487" s="20" t="s">
        <v>215</v>
      </c>
      <c r="BE487" s="228">
        <f>IF(N487="základní",J487,0)</f>
        <v>0</v>
      </c>
      <c r="BF487" s="228">
        <f>IF(N487="snížená",J487,0)</f>
        <v>0</v>
      </c>
      <c r="BG487" s="228">
        <f>IF(N487="zákl. přenesená",J487,0)</f>
        <v>0</v>
      </c>
      <c r="BH487" s="228">
        <f>IF(N487="sníž. přenesená",J487,0)</f>
        <v>0</v>
      </c>
      <c r="BI487" s="228">
        <f>IF(N487="nulová",J487,0)</f>
        <v>0</v>
      </c>
      <c r="BJ487" s="20" t="s">
        <v>79</v>
      </c>
      <c r="BK487" s="228">
        <f>ROUND(I487*H487,2)</f>
        <v>0</v>
      </c>
      <c r="BL487" s="20" t="s">
        <v>223</v>
      </c>
      <c r="BM487" s="227" t="s">
        <v>536</v>
      </c>
    </row>
    <row r="488" s="2" customFormat="1">
      <c r="A488" s="41"/>
      <c r="B488" s="42"/>
      <c r="C488" s="43"/>
      <c r="D488" s="229" t="s">
        <v>224</v>
      </c>
      <c r="E488" s="43"/>
      <c r="F488" s="230" t="s">
        <v>2253</v>
      </c>
      <c r="G488" s="43"/>
      <c r="H488" s="43"/>
      <c r="I488" s="231"/>
      <c r="J488" s="43"/>
      <c r="K488" s="43"/>
      <c r="L488" s="47"/>
      <c r="M488" s="232"/>
      <c r="N488" s="233"/>
      <c r="O488" s="87"/>
      <c r="P488" s="87"/>
      <c r="Q488" s="87"/>
      <c r="R488" s="87"/>
      <c r="S488" s="87"/>
      <c r="T488" s="88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20" t="s">
        <v>224</v>
      </c>
      <c r="AU488" s="20" t="s">
        <v>81</v>
      </c>
    </row>
    <row r="489" s="13" customFormat="1">
      <c r="A489" s="13"/>
      <c r="B489" s="234"/>
      <c r="C489" s="235"/>
      <c r="D489" s="236" t="s">
        <v>226</v>
      </c>
      <c r="E489" s="237" t="s">
        <v>19</v>
      </c>
      <c r="F489" s="238" t="s">
        <v>2323</v>
      </c>
      <c r="G489" s="235"/>
      <c r="H489" s="237" t="s">
        <v>19</v>
      </c>
      <c r="I489" s="239"/>
      <c r="J489" s="235"/>
      <c r="K489" s="235"/>
      <c r="L489" s="240"/>
      <c r="M489" s="241"/>
      <c r="N489" s="242"/>
      <c r="O489" s="242"/>
      <c r="P489" s="242"/>
      <c r="Q489" s="242"/>
      <c r="R489" s="242"/>
      <c r="S489" s="242"/>
      <c r="T489" s="24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4" t="s">
        <v>226</v>
      </c>
      <c r="AU489" s="244" t="s">
        <v>81</v>
      </c>
      <c r="AV489" s="13" t="s">
        <v>79</v>
      </c>
      <c r="AW489" s="13" t="s">
        <v>33</v>
      </c>
      <c r="AX489" s="13" t="s">
        <v>72</v>
      </c>
      <c r="AY489" s="244" t="s">
        <v>215</v>
      </c>
    </row>
    <row r="490" s="13" customFormat="1">
      <c r="A490" s="13"/>
      <c r="B490" s="234"/>
      <c r="C490" s="235"/>
      <c r="D490" s="236" t="s">
        <v>226</v>
      </c>
      <c r="E490" s="237" t="s">
        <v>19</v>
      </c>
      <c r="F490" s="238" t="s">
        <v>2323</v>
      </c>
      <c r="G490" s="235"/>
      <c r="H490" s="237" t="s">
        <v>19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226</v>
      </c>
      <c r="AU490" s="244" t="s">
        <v>81</v>
      </c>
      <c r="AV490" s="13" t="s">
        <v>79</v>
      </c>
      <c r="AW490" s="13" t="s">
        <v>33</v>
      </c>
      <c r="AX490" s="13" t="s">
        <v>72</v>
      </c>
      <c r="AY490" s="244" t="s">
        <v>215</v>
      </c>
    </row>
    <row r="491" s="13" customFormat="1">
      <c r="A491" s="13"/>
      <c r="B491" s="234"/>
      <c r="C491" s="235"/>
      <c r="D491" s="236" t="s">
        <v>226</v>
      </c>
      <c r="E491" s="237" t="s">
        <v>19</v>
      </c>
      <c r="F491" s="238" t="s">
        <v>2324</v>
      </c>
      <c r="G491" s="235"/>
      <c r="H491" s="237" t="s">
        <v>19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226</v>
      </c>
      <c r="AU491" s="244" t="s">
        <v>81</v>
      </c>
      <c r="AV491" s="13" t="s">
        <v>79</v>
      </c>
      <c r="AW491" s="13" t="s">
        <v>33</v>
      </c>
      <c r="AX491" s="13" t="s">
        <v>72</v>
      </c>
      <c r="AY491" s="244" t="s">
        <v>215</v>
      </c>
    </row>
    <row r="492" s="13" customFormat="1">
      <c r="A492" s="13"/>
      <c r="B492" s="234"/>
      <c r="C492" s="235"/>
      <c r="D492" s="236" t="s">
        <v>226</v>
      </c>
      <c r="E492" s="237" t="s">
        <v>19</v>
      </c>
      <c r="F492" s="238" t="s">
        <v>446</v>
      </c>
      <c r="G492" s="235"/>
      <c r="H492" s="237" t="s">
        <v>19</v>
      </c>
      <c r="I492" s="239"/>
      <c r="J492" s="235"/>
      <c r="K492" s="235"/>
      <c r="L492" s="240"/>
      <c r="M492" s="241"/>
      <c r="N492" s="242"/>
      <c r="O492" s="242"/>
      <c r="P492" s="242"/>
      <c r="Q492" s="242"/>
      <c r="R492" s="242"/>
      <c r="S492" s="242"/>
      <c r="T492" s="24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4" t="s">
        <v>226</v>
      </c>
      <c r="AU492" s="244" t="s">
        <v>81</v>
      </c>
      <c r="AV492" s="13" t="s">
        <v>79</v>
      </c>
      <c r="AW492" s="13" t="s">
        <v>33</v>
      </c>
      <c r="AX492" s="13" t="s">
        <v>72</v>
      </c>
      <c r="AY492" s="244" t="s">
        <v>215</v>
      </c>
    </row>
    <row r="493" s="14" customFormat="1">
      <c r="A493" s="14"/>
      <c r="B493" s="245"/>
      <c r="C493" s="246"/>
      <c r="D493" s="236" t="s">
        <v>226</v>
      </c>
      <c r="E493" s="247" t="s">
        <v>19</v>
      </c>
      <c r="F493" s="248" t="s">
        <v>2325</v>
      </c>
      <c r="G493" s="246"/>
      <c r="H493" s="249">
        <v>423.80000000000001</v>
      </c>
      <c r="I493" s="250"/>
      <c r="J493" s="246"/>
      <c r="K493" s="246"/>
      <c r="L493" s="251"/>
      <c r="M493" s="252"/>
      <c r="N493" s="253"/>
      <c r="O493" s="253"/>
      <c r="P493" s="253"/>
      <c r="Q493" s="253"/>
      <c r="R493" s="253"/>
      <c r="S493" s="253"/>
      <c r="T493" s="25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5" t="s">
        <v>226</v>
      </c>
      <c r="AU493" s="255" t="s">
        <v>81</v>
      </c>
      <c r="AV493" s="14" t="s">
        <v>81</v>
      </c>
      <c r="AW493" s="14" t="s">
        <v>33</v>
      </c>
      <c r="AX493" s="14" t="s">
        <v>72</v>
      </c>
      <c r="AY493" s="255" t="s">
        <v>215</v>
      </c>
    </row>
    <row r="494" s="13" customFormat="1">
      <c r="A494" s="13"/>
      <c r="B494" s="234"/>
      <c r="C494" s="235"/>
      <c r="D494" s="236" t="s">
        <v>226</v>
      </c>
      <c r="E494" s="237" t="s">
        <v>19</v>
      </c>
      <c r="F494" s="238" t="s">
        <v>2323</v>
      </c>
      <c r="G494" s="235"/>
      <c r="H494" s="237" t="s">
        <v>19</v>
      </c>
      <c r="I494" s="239"/>
      <c r="J494" s="235"/>
      <c r="K494" s="235"/>
      <c r="L494" s="240"/>
      <c r="M494" s="241"/>
      <c r="N494" s="242"/>
      <c r="O494" s="242"/>
      <c r="P494" s="242"/>
      <c r="Q494" s="242"/>
      <c r="R494" s="242"/>
      <c r="S494" s="242"/>
      <c r="T494" s="24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4" t="s">
        <v>226</v>
      </c>
      <c r="AU494" s="244" t="s">
        <v>81</v>
      </c>
      <c r="AV494" s="13" t="s">
        <v>79</v>
      </c>
      <c r="AW494" s="13" t="s">
        <v>33</v>
      </c>
      <c r="AX494" s="13" t="s">
        <v>72</v>
      </c>
      <c r="AY494" s="244" t="s">
        <v>215</v>
      </c>
    </row>
    <row r="495" s="13" customFormat="1">
      <c r="A495" s="13"/>
      <c r="B495" s="234"/>
      <c r="C495" s="235"/>
      <c r="D495" s="236" t="s">
        <v>226</v>
      </c>
      <c r="E495" s="237" t="s">
        <v>19</v>
      </c>
      <c r="F495" s="238" t="s">
        <v>2324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226</v>
      </c>
      <c r="AU495" s="244" t="s">
        <v>81</v>
      </c>
      <c r="AV495" s="13" t="s">
        <v>79</v>
      </c>
      <c r="AW495" s="13" t="s">
        <v>33</v>
      </c>
      <c r="AX495" s="13" t="s">
        <v>72</v>
      </c>
      <c r="AY495" s="244" t="s">
        <v>215</v>
      </c>
    </row>
    <row r="496" s="13" customFormat="1">
      <c r="A496" s="13"/>
      <c r="B496" s="234"/>
      <c r="C496" s="235"/>
      <c r="D496" s="236" t="s">
        <v>226</v>
      </c>
      <c r="E496" s="237" t="s">
        <v>19</v>
      </c>
      <c r="F496" s="238" t="s">
        <v>448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226</v>
      </c>
      <c r="AU496" s="244" t="s">
        <v>81</v>
      </c>
      <c r="AV496" s="13" t="s">
        <v>79</v>
      </c>
      <c r="AW496" s="13" t="s">
        <v>33</v>
      </c>
      <c r="AX496" s="13" t="s">
        <v>72</v>
      </c>
      <c r="AY496" s="244" t="s">
        <v>215</v>
      </c>
    </row>
    <row r="497" s="14" customFormat="1">
      <c r="A497" s="14"/>
      <c r="B497" s="245"/>
      <c r="C497" s="246"/>
      <c r="D497" s="236" t="s">
        <v>226</v>
      </c>
      <c r="E497" s="247" t="s">
        <v>19</v>
      </c>
      <c r="F497" s="248" t="s">
        <v>2326</v>
      </c>
      <c r="G497" s="246"/>
      <c r="H497" s="249">
        <v>207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226</v>
      </c>
      <c r="AU497" s="255" t="s">
        <v>81</v>
      </c>
      <c r="AV497" s="14" t="s">
        <v>81</v>
      </c>
      <c r="AW497" s="14" t="s">
        <v>33</v>
      </c>
      <c r="AX497" s="14" t="s">
        <v>72</v>
      </c>
      <c r="AY497" s="255" t="s">
        <v>215</v>
      </c>
    </row>
    <row r="498" s="13" customFormat="1">
      <c r="A498" s="13"/>
      <c r="B498" s="234"/>
      <c r="C498" s="235"/>
      <c r="D498" s="236" t="s">
        <v>226</v>
      </c>
      <c r="E498" s="237" t="s">
        <v>19</v>
      </c>
      <c r="F498" s="238" t="s">
        <v>2323</v>
      </c>
      <c r="G498" s="235"/>
      <c r="H498" s="237" t="s">
        <v>19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226</v>
      </c>
      <c r="AU498" s="244" t="s">
        <v>81</v>
      </c>
      <c r="AV498" s="13" t="s">
        <v>79</v>
      </c>
      <c r="AW498" s="13" t="s">
        <v>33</v>
      </c>
      <c r="AX498" s="13" t="s">
        <v>72</v>
      </c>
      <c r="AY498" s="244" t="s">
        <v>215</v>
      </c>
    </row>
    <row r="499" s="13" customFormat="1">
      <c r="A499" s="13"/>
      <c r="B499" s="234"/>
      <c r="C499" s="235"/>
      <c r="D499" s="236" t="s">
        <v>226</v>
      </c>
      <c r="E499" s="237" t="s">
        <v>19</v>
      </c>
      <c r="F499" s="238" t="s">
        <v>2324</v>
      </c>
      <c r="G499" s="235"/>
      <c r="H499" s="237" t="s">
        <v>19</v>
      </c>
      <c r="I499" s="239"/>
      <c r="J499" s="235"/>
      <c r="K499" s="235"/>
      <c r="L499" s="240"/>
      <c r="M499" s="241"/>
      <c r="N499" s="242"/>
      <c r="O499" s="242"/>
      <c r="P499" s="242"/>
      <c r="Q499" s="242"/>
      <c r="R499" s="242"/>
      <c r="S499" s="242"/>
      <c r="T499" s="24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4" t="s">
        <v>226</v>
      </c>
      <c r="AU499" s="244" t="s">
        <v>81</v>
      </c>
      <c r="AV499" s="13" t="s">
        <v>79</v>
      </c>
      <c r="AW499" s="13" t="s">
        <v>33</v>
      </c>
      <c r="AX499" s="13" t="s">
        <v>72</v>
      </c>
      <c r="AY499" s="244" t="s">
        <v>215</v>
      </c>
    </row>
    <row r="500" s="13" customFormat="1">
      <c r="A500" s="13"/>
      <c r="B500" s="234"/>
      <c r="C500" s="235"/>
      <c r="D500" s="236" t="s">
        <v>226</v>
      </c>
      <c r="E500" s="237" t="s">
        <v>19</v>
      </c>
      <c r="F500" s="238" t="s">
        <v>407</v>
      </c>
      <c r="G500" s="235"/>
      <c r="H500" s="237" t="s">
        <v>19</v>
      </c>
      <c r="I500" s="239"/>
      <c r="J500" s="235"/>
      <c r="K500" s="235"/>
      <c r="L500" s="240"/>
      <c r="M500" s="241"/>
      <c r="N500" s="242"/>
      <c r="O500" s="242"/>
      <c r="P500" s="242"/>
      <c r="Q500" s="242"/>
      <c r="R500" s="242"/>
      <c r="S500" s="242"/>
      <c r="T500" s="24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4" t="s">
        <v>226</v>
      </c>
      <c r="AU500" s="244" t="s">
        <v>81</v>
      </c>
      <c r="AV500" s="13" t="s">
        <v>79</v>
      </c>
      <c r="AW500" s="13" t="s">
        <v>33</v>
      </c>
      <c r="AX500" s="13" t="s">
        <v>72</v>
      </c>
      <c r="AY500" s="244" t="s">
        <v>215</v>
      </c>
    </row>
    <row r="501" s="14" customFormat="1">
      <c r="A501" s="14"/>
      <c r="B501" s="245"/>
      <c r="C501" s="246"/>
      <c r="D501" s="236" t="s">
        <v>226</v>
      </c>
      <c r="E501" s="247" t="s">
        <v>19</v>
      </c>
      <c r="F501" s="248" t="s">
        <v>2327</v>
      </c>
      <c r="G501" s="246"/>
      <c r="H501" s="249">
        <v>5.2000000000000002</v>
      </c>
      <c r="I501" s="250"/>
      <c r="J501" s="246"/>
      <c r="K501" s="246"/>
      <c r="L501" s="251"/>
      <c r="M501" s="252"/>
      <c r="N501" s="253"/>
      <c r="O501" s="253"/>
      <c r="P501" s="253"/>
      <c r="Q501" s="253"/>
      <c r="R501" s="253"/>
      <c r="S501" s="253"/>
      <c r="T501" s="25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5" t="s">
        <v>226</v>
      </c>
      <c r="AU501" s="255" t="s">
        <v>81</v>
      </c>
      <c r="AV501" s="14" t="s">
        <v>81</v>
      </c>
      <c r="AW501" s="14" t="s">
        <v>33</v>
      </c>
      <c r="AX501" s="14" t="s">
        <v>72</v>
      </c>
      <c r="AY501" s="255" t="s">
        <v>215</v>
      </c>
    </row>
    <row r="502" s="15" customFormat="1">
      <c r="A502" s="15"/>
      <c r="B502" s="256"/>
      <c r="C502" s="257"/>
      <c r="D502" s="236" t="s">
        <v>226</v>
      </c>
      <c r="E502" s="258" t="s">
        <v>19</v>
      </c>
      <c r="F502" s="259" t="s">
        <v>233</v>
      </c>
      <c r="G502" s="257"/>
      <c r="H502" s="260">
        <v>636</v>
      </c>
      <c r="I502" s="261"/>
      <c r="J502" s="257"/>
      <c r="K502" s="257"/>
      <c r="L502" s="262"/>
      <c r="M502" s="263"/>
      <c r="N502" s="264"/>
      <c r="O502" s="264"/>
      <c r="P502" s="264"/>
      <c r="Q502" s="264"/>
      <c r="R502" s="264"/>
      <c r="S502" s="264"/>
      <c r="T502" s="26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66" t="s">
        <v>226</v>
      </c>
      <c r="AU502" s="266" t="s">
        <v>81</v>
      </c>
      <c r="AV502" s="15" t="s">
        <v>223</v>
      </c>
      <c r="AW502" s="15" t="s">
        <v>33</v>
      </c>
      <c r="AX502" s="15" t="s">
        <v>79</v>
      </c>
      <c r="AY502" s="266" t="s">
        <v>215</v>
      </c>
    </row>
    <row r="503" s="2" customFormat="1" ht="21.75" customHeight="1">
      <c r="A503" s="41"/>
      <c r="B503" s="42"/>
      <c r="C503" s="216" t="s">
        <v>540</v>
      </c>
      <c r="D503" s="216" t="s">
        <v>218</v>
      </c>
      <c r="E503" s="217" t="s">
        <v>2275</v>
      </c>
      <c r="F503" s="218" t="s">
        <v>2276</v>
      </c>
      <c r="G503" s="219" t="s">
        <v>221</v>
      </c>
      <c r="H503" s="220">
        <v>636</v>
      </c>
      <c r="I503" s="221"/>
      <c r="J503" s="222">
        <f>ROUND(I503*H503,2)</f>
        <v>0</v>
      </c>
      <c r="K503" s="218" t="s">
        <v>222</v>
      </c>
      <c r="L503" s="47"/>
      <c r="M503" s="223" t="s">
        <v>19</v>
      </c>
      <c r="N503" s="224" t="s">
        <v>43</v>
      </c>
      <c r="O503" s="87"/>
      <c r="P503" s="225">
        <f>O503*H503</f>
        <v>0</v>
      </c>
      <c r="Q503" s="225">
        <v>0</v>
      </c>
      <c r="R503" s="225">
        <f>Q503*H503</f>
        <v>0</v>
      </c>
      <c r="S503" s="225">
        <v>0</v>
      </c>
      <c r="T503" s="226">
        <f>S503*H503</f>
        <v>0</v>
      </c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R503" s="227" t="s">
        <v>223</v>
      </c>
      <c r="AT503" s="227" t="s">
        <v>218</v>
      </c>
      <c r="AU503" s="227" t="s">
        <v>81</v>
      </c>
      <c r="AY503" s="20" t="s">
        <v>215</v>
      </c>
      <c r="BE503" s="228">
        <f>IF(N503="základní",J503,0)</f>
        <v>0</v>
      </c>
      <c r="BF503" s="228">
        <f>IF(N503="snížená",J503,0)</f>
        <v>0</v>
      </c>
      <c r="BG503" s="228">
        <f>IF(N503="zákl. přenesená",J503,0)</f>
        <v>0</v>
      </c>
      <c r="BH503" s="228">
        <f>IF(N503="sníž. přenesená",J503,0)</f>
        <v>0</v>
      </c>
      <c r="BI503" s="228">
        <f>IF(N503="nulová",J503,0)</f>
        <v>0</v>
      </c>
      <c r="BJ503" s="20" t="s">
        <v>79</v>
      </c>
      <c r="BK503" s="228">
        <f>ROUND(I503*H503,2)</f>
        <v>0</v>
      </c>
      <c r="BL503" s="20" t="s">
        <v>223</v>
      </c>
      <c r="BM503" s="227" t="s">
        <v>541</v>
      </c>
    </row>
    <row r="504" s="2" customFormat="1">
      <c r="A504" s="41"/>
      <c r="B504" s="42"/>
      <c r="C504" s="43"/>
      <c r="D504" s="229" t="s">
        <v>224</v>
      </c>
      <c r="E504" s="43"/>
      <c r="F504" s="230" t="s">
        <v>2277</v>
      </c>
      <c r="G504" s="43"/>
      <c r="H504" s="43"/>
      <c r="I504" s="231"/>
      <c r="J504" s="43"/>
      <c r="K504" s="43"/>
      <c r="L504" s="47"/>
      <c r="M504" s="232"/>
      <c r="N504" s="233"/>
      <c r="O504" s="87"/>
      <c r="P504" s="87"/>
      <c r="Q504" s="87"/>
      <c r="R504" s="87"/>
      <c r="S504" s="87"/>
      <c r="T504" s="88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T504" s="20" t="s">
        <v>224</v>
      </c>
      <c r="AU504" s="20" t="s">
        <v>81</v>
      </c>
    </row>
    <row r="505" s="13" customFormat="1">
      <c r="A505" s="13"/>
      <c r="B505" s="234"/>
      <c r="C505" s="235"/>
      <c r="D505" s="236" t="s">
        <v>226</v>
      </c>
      <c r="E505" s="237" t="s">
        <v>19</v>
      </c>
      <c r="F505" s="238" t="s">
        <v>2323</v>
      </c>
      <c r="G505" s="235"/>
      <c r="H505" s="237" t="s">
        <v>19</v>
      </c>
      <c r="I505" s="239"/>
      <c r="J505" s="235"/>
      <c r="K505" s="235"/>
      <c r="L505" s="240"/>
      <c r="M505" s="241"/>
      <c r="N505" s="242"/>
      <c r="O505" s="242"/>
      <c r="P505" s="242"/>
      <c r="Q505" s="242"/>
      <c r="R505" s="242"/>
      <c r="S505" s="242"/>
      <c r="T505" s="24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4" t="s">
        <v>226</v>
      </c>
      <c r="AU505" s="244" t="s">
        <v>81</v>
      </c>
      <c r="AV505" s="13" t="s">
        <v>79</v>
      </c>
      <c r="AW505" s="13" t="s">
        <v>33</v>
      </c>
      <c r="AX505" s="13" t="s">
        <v>72</v>
      </c>
      <c r="AY505" s="244" t="s">
        <v>215</v>
      </c>
    </row>
    <row r="506" s="13" customFormat="1">
      <c r="A506" s="13"/>
      <c r="B506" s="234"/>
      <c r="C506" s="235"/>
      <c r="D506" s="236" t="s">
        <v>226</v>
      </c>
      <c r="E506" s="237" t="s">
        <v>19</v>
      </c>
      <c r="F506" s="238" t="s">
        <v>2323</v>
      </c>
      <c r="G506" s="235"/>
      <c r="H506" s="237" t="s">
        <v>19</v>
      </c>
      <c r="I506" s="239"/>
      <c r="J506" s="235"/>
      <c r="K506" s="235"/>
      <c r="L506" s="240"/>
      <c r="M506" s="241"/>
      <c r="N506" s="242"/>
      <c r="O506" s="242"/>
      <c r="P506" s="242"/>
      <c r="Q506" s="242"/>
      <c r="R506" s="242"/>
      <c r="S506" s="242"/>
      <c r="T506" s="24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4" t="s">
        <v>226</v>
      </c>
      <c r="AU506" s="244" t="s">
        <v>81</v>
      </c>
      <c r="AV506" s="13" t="s">
        <v>79</v>
      </c>
      <c r="AW506" s="13" t="s">
        <v>33</v>
      </c>
      <c r="AX506" s="13" t="s">
        <v>72</v>
      </c>
      <c r="AY506" s="244" t="s">
        <v>215</v>
      </c>
    </row>
    <row r="507" s="13" customFormat="1">
      <c r="A507" s="13"/>
      <c r="B507" s="234"/>
      <c r="C507" s="235"/>
      <c r="D507" s="236" t="s">
        <v>226</v>
      </c>
      <c r="E507" s="237" t="s">
        <v>19</v>
      </c>
      <c r="F507" s="238" t="s">
        <v>2324</v>
      </c>
      <c r="G507" s="235"/>
      <c r="H507" s="237" t="s">
        <v>19</v>
      </c>
      <c r="I507" s="239"/>
      <c r="J507" s="235"/>
      <c r="K507" s="235"/>
      <c r="L507" s="240"/>
      <c r="M507" s="241"/>
      <c r="N507" s="242"/>
      <c r="O507" s="242"/>
      <c r="P507" s="242"/>
      <c r="Q507" s="242"/>
      <c r="R507" s="242"/>
      <c r="S507" s="242"/>
      <c r="T507" s="24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4" t="s">
        <v>226</v>
      </c>
      <c r="AU507" s="244" t="s">
        <v>81</v>
      </c>
      <c r="AV507" s="13" t="s">
        <v>79</v>
      </c>
      <c r="AW507" s="13" t="s">
        <v>33</v>
      </c>
      <c r="AX507" s="13" t="s">
        <v>72</v>
      </c>
      <c r="AY507" s="244" t="s">
        <v>215</v>
      </c>
    </row>
    <row r="508" s="13" customFormat="1">
      <c r="A508" s="13"/>
      <c r="B508" s="234"/>
      <c r="C508" s="235"/>
      <c r="D508" s="236" t="s">
        <v>226</v>
      </c>
      <c r="E508" s="237" t="s">
        <v>19</v>
      </c>
      <c r="F508" s="238" t="s">
        <v>446</v>
      </c>
      <c r="G508" s="235"/>
      <c r="H508" s="237" t="s">
        <v>19</v>
      </c>
      <c r="I508" s="239"/>
      <c r="J508" s="235"/>
      <c r="K508" s="235"/>
      <c r="L508" s="240"/>
      <c r="M508" s="241"/>
      <c r="N508" s="242"/>
      <c r="O508" s="242"/>
      <c r="P508" s="242"/>
      <c r="Q508" s="242"/>
      <c r="R508" s="242"/>
      <c r="S508" s="242"/>
      <c r="T508" s="24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4" t="s">
        <v>226</v>
      </c>
      <c r="AU508" s="244" t="s">
        <v>81</v>
      </c>
      <c r="AV508" s="13" t="s">
        <v>79</v>
      </c>
      <c r="AW508" s="13" t="s">
        <v>33</v>
      </c>
      <c r="AX508" s="13" t="s">
        <v>72</v>
      </c>
      <c r="AY508" s="244" t="s">
        <v>215</v>
      </c>
    </row>
    <row r="509" s="14" customFormat="1">
      <c r="A509" s="14"/>
      <c r="B509" s="245"/>
      <c r="C509" s="246"/>
      <c r="D509" s="236" t="s">
        <v>226</v>
      </c>
      <c r="E509" s="247" t="s">
        <v>19</v>
      </c>
      <c r="F509" s="248" t="s">
        <v>2325</v>
      </c>
      <c r="G509" s="246"/>
      <c r="H509" s="249">
        <v>423.80000000000001</v>
      </c>
      <c r="I509" s="250"/>
      <c r="J509" s="246"/>
      <c r="K509" s="246"/>
      <c r="L509" s="251"/>
      <c r="M509" s="252"/>
      <c r="N509" s="253"/>
      <c r="O509" s="253"/>
      <c r="P509" s="253"/>
      <c r="Q509" s="253"/>
      <c r="R509" s="253"/>
      <c r="S509" s="253"/>
      <c r="T509" s="25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5" t="s">
        <v>226</v>
      </c>
      <c r="AU509" s="255" t="s">
        <v>81</v>
      </c>
      <c r="AV509" s="14" t="s">
        <v>81</v>
      </c>
      <c r="AW509" s="14" t="s">
        <v>33</v>
      </c>
      <c r="AX509" s="14" t="s">
        <v>72</v>
      </c>
      <c r="AY509" s="255" t="s">
        <v>215</v>
      </c>
    </row>
    <row r="510" s="13" customFormat="1">
      <c r="A510" s="13"/>
      <c r="B510" s="234"/>
      <c r="C510" s="235"/>
      <c r="D510" s="236" t="s">
        <v>226</v>
      </c>
      <c r="E510" s="237" t="s">
        <v>19</v>
      </c>
      <c r="F510" s="238" t="s">
        <v>2323</v>
      </c>
      <c r="G510" s="235"/>
      <c r="H510" s="237" t="s">
        <v>19</v>
      </c>
      <c r="I510" s="239"/>
      <c r="J510" s="235"/>
      <c r="K510" s="235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226</v>
      </c>
      <c r="AU510" s="244" t="s">
        <v>81</v>
      </c>
      <c r="AV510" s="13" t="s">
        <v>79</v>
      </c>
      <c r="AW510" s="13" t="s">
        <v>33</v>
      </c>
      <c r="AX510" s="13" t="s">
        <v>72</v>
      </c>
      <c r="AY510" s="244" t="s">
        <v>215</v>
      </c>
    </row>
    <row r="511" s="13" customFormat="1">
      <c r="A511" s="13"/>
      <c r="B511" s="234"/>
      <c r="C511" s="235"/>
      <c r="D511" s="236" t="s">
        <v>226</v>
      </c>
      <c r="E511" s="237" t="s">
        <v>19</v>
      </c>
      <c r="F511" s="238" t="s">
        <v>2324</v>
      </c>
      <c r="G511" s="235"/>
      <c r="H511" s="237" t="s">
        <v>19</v>
      </c>
      <c r="I511" s="239"/>
      <c r="J511" s="235"/>
      <c r="K511" s="235"/>
      <c r="L511" s="240"/>
      <c r="M511" s="241"/>
      <c r="N511" s="242"/>
      <c r="O511" s="242"/>
      <c r="P511" s="242"/>
      <c r="Q511" s="242"/>
      <c r="R511" s="242"/>
      <c r="S511" s="242"/>
      <c r="T511" s="24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4" t="s">
        <v>226</v>
      </c>
      <c r="AU511" s="244" t="s">
        <v>81</v>
      </c>
      <c r="AV511" s="13" t="s">
        <v>79</v>
      </c>
      <c r="AW511" s="13" t="s">
        <v>33</v>
      </c>
      <c r="AX511" s="13" t="s">
        <v>72</v>
      </c>
      <c r="AY511" s="244" t="s">
        <v>215</v>
      </c>
    </row>
    <row r="512" s="13" customFormat="1">
      <c r="A512" s="13"/>
      <c r="B512" s="234"/>
      <c r="C512" s="235"/>
      <c r="D512" s="236" t="s">
        <v>226</v>
      </c>
      <c r="E512" s="237" t="s">
        <v>19</v>
      </c>
      <c r="F512" s="238" t="s">
        <v>448</v>
      </c>
      <c r="G512" s="235"/>
      <c r="H512" s="237" t="s">
        <v>19</v>
      </c>
      <c r="I512" s="239"/>
      <c r="J512" s="235"/>
      <c r="K512" s="235"/>
      <c r="L512" s="240"/>
      <c r="M512" s="241"/>
      <c r="N512" s="242"/>
      <c r="O512" s="242"/>
      <c r="P512" s="242"/>
      <c r="Q512" s="242"/>
      <c r="R512" s="242"/>
      <c r="S512" s="242"/>
      <c r="T512" s="24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4" t="s">
        <v>226</v>
      </c>
      <c r="AU512" s="244" t="s">
        <v>81</v>
      </c>
      <c r="AV512" s="13" t="s">
        <v>79</v>
      </c>
      <c r="AW512" s="13" t="s">
        <v>33</v>
      </c>
      <c r="AX512" s="13" t="s">
        <v>72</v>
      </c>
      <c r="AY512" s="244" t="s">
        <v>215</v>
      </c>
    </row>
    <row r="513" s="14" customFormat="1">
      <c r="A513" s="14"/>
      <c r="B513" s="245"/>
      <c r="C513" s="246"/>
      <c r="D513" s="236" t="s">
        <v>226</v>
      </c>
      <c r="E513" s="247" t="s">
        <v>19</v>
      </c>
      <c r="F513" s="248" t="s">
        <v>2326</v>
      </c>
      <c r="G513" s="246"/>
      <c r="H513" s="249">
        <v>207</v>
      </c>
      <c r="I513" s="250"/>
      <c r="J513" s="246"/>
      <c r="K513" s="246"/>
      <c r="L513" s="251"/>
      <c r="M513" s="252"/>
      <c r="N513" s="253"/>
      <c r="O513" s="253"/>
      <c r="P513" s="253"/>
      <c r="Q513" s="253"/>
      <c r="R513" s="253"/>
      <c r="S513" s="253"/>
      <c r="T513" s="25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5" t="s">
        <v>226</v>
      </c>
      <c r="AU513" s="255" t="s">
        <v>81</v>
      </c>
      <c r="AV513" s="14" t="s">
        <v>81</v>
      </c>
      <c r="AW513" s="14" t="s">
        <v>33</v>
      </c>
      <c r="AX513" s="14" t="s">
        <v>72</v>
      </c>
      <c r="AY513" s="255" t="s">
        <v>215</v>
      </c>
    </row>
    <row r="514" s="13" customFormat="1">
      <c r="A514" s="13"/>
      <c r="B514" s="234"/>
      <c r="C514" s="235"/>
      <c r="D514" s="236" t="s">
        <v>226</v>
      </c>
      <c r="E514" s="237" t="s">
        <v>19</v>
      </c>
      <c r="F514" s="238" t="s">
        <v>2323</v>
      </c>
      <c r="G514" s="235"/>
      <c r="H514" s="237" t="s">
        <v>19</v>
      </c>
      <c r="I514" s="239"/>
      <c r="J514" s="235"/>
      <c r="K514" s="235"/>
      <c r="L514" s="240"/>
      <c r="M514" s="241"/>
      <c r="N514" s="242"/>
      <c r="O514" s="242"/>
      <c r="P514" s="242"/>
      <c r="Q514" s="242"/>
      <c r="R514" s="242"/>
      <c r="S514" s="242"/>
      <c r="T514" s="24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4" t="s">
        <v>226</v>
      </c>
      <c r="AU514" s="244" t="s">
        <v>81</v>
      </c>
      <c r="AV514" s="13" t="s">
        <v>79</v>
      </c>
      <c r="AW514" s="13" t="s">
        <v>33</v>
      </c>
      <c r="AX514" s="13" t="s">
        <v>72</v>
      </c>
      <c r="AY514" s="244" t="s">
        <v>215</v>
      </c>
    </row>
    <row r="515" s="13" customFormat="1">
      <c r="A515" s="13"/>
      <c r="B515" s="234"/>
      <c r="C515" s="235"/>
      <c r="D515" s="236" t="s">
        <v>226</v>
      </c>
      <c r="E515" s="237" t="s">
        <v>19</v>
      </c>
      <c r="F515" s="238" t="s">
        <v>2324</v>
      </c>
      <c r="G515" s="235"/>
      <c r="H515" s="237" t="s">
        <v>19</v>
      </c>
      <c r="I515" s="239"/>
      <c r="J515" s="235"/>
      <c r="K515" s="235"/>
      <c r="L515" s="240"/>
      <c r="M515" s="241"/>
      <c r="N515" s="242"/>
      <c r="O515" s="242"/>
      <c r="P515" s="242"/>
      <c r="Q515" s="242"/>
      <c r="R515" s="242"/>
      <c r="S515" s="242"/>
      <c r="T515" s="24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4" t="s">
        <v>226</v>
      </c>
      <c r="AU515" s="244" t="s">
        <v>81</v>
      </c>
      <c r="AV515" s="13" t="s">
        <v>79</v>
      </c>
      <c r="AW515" s="13" t="s">
        <v>33</v>
      </c>
      <c r="AX515" s="13" t="s">
        <v>72</v>
      </c>
      <c r="AY515" s="244" t="s">
        <v>215</v>
      </c>
    </row>
    <row r="516" s="13" customFormat="1">
      <c r="A516" s="13"/>
      <c r="B516" s="234"/>
      <c r="C516" s="235"/>
      <c r="D516" s="236" t="s">
        <v>226</v>
      </c>
      <c r="E516" s="237" t="s">
        <v>19</v>
      </c>
      <c r="F516" s="238" t="s">
        <v>407</v>
      </c>
      <c r="G516" s="235"/>
      <c r="H516" s="237" t="s">
        <v>19</v>
      </c>
      <c r="I516" s="239"/>
      <c r="J516" s="235"/>
      <c r="K516" s="235"/>
      <c r="L516" s="240"/>
      <c r="M516" s="241"/>
      <c r="N516" s="242"/>
      <c r="O516" s="242"/>
      <c r="P516" s="242"/>
      <c r="Q516" s="242"/>
      <c r="R516" s="242"/>
      <c r="S516" s="242"/>
      <c r="T516" s="24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4" t="s">
        <v>226</v>
      </c>
      <c r="AU516" s="244" t="s">
        <v>81</v>
      </c>
      <c r="AV516" s="13" t="s">
        <v>79</v>
      </c>
      <c r="AW516" s="13" t="s">
        <v>33</v>
      </c>
      <c r="AX516" s="13" t="s">
        <v>72</v>
      </c>
      <c r="AY516" s="244" t="s">
        <v>215</v>
      </c>
    </row>
    <row r="517" s="14" customFormat="1">
      <c r="A517" s="14"/>
      <c r="B517" s="245"/>
      <c r="C517" s="246"/>
      <c r="D517" s="236" t="s">
        <v>226</v>
      </c>
      <c r="E517" s="247" t="s">
        <v>19</v>
      </c>
      <c r="F517" s="248" t="s">
        <v>2327</v>
      </c>
      <c r="G517" s="246"/>
      <c r="H517" s="249">
        <v>5.2000000000000002</v>
      </c>
      <c r="I517" s="250"/>
      <c r="J517" s="246"/>
      <c r="K517" s="246"/>
      <c r="L517" s="251"/>
      <c r="M517" s="252"/>
      <c r="N517" s="253"/>
      <c r="O517" s="253"/>
      <c r="P517" s="253"/>
      <c r="Q517" s="253"/>
      <c r="R517" s="253"/>
      <c r="S517" s="253"/>
      <c r="T517" s="25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5" t="s">
        <v>226</v>
      </c>
      <c r="AU517" s="255" t="s">
        <v>81</v>
      </c>
      <c r="AV517" s="14" t="s">
        <v>81</v>
      </c>
      <c r="AW517" s="14" t="s">
        <v>33</v>
      </c>
      <c r="AX517" s="14" t="s">
        <v>72</v>
      </c>
      <c r="AY517" s="255" t="s">
        <v>215</v>
      </c>
    </row>
    <row r="518" s="15" customFormat="1">
      <c r="A518" s="15"/>
      <c r="B518" s="256"/>
      <c r="C518" s="257"/>
      <c r="D518" s="236" t="s">
        <v>226</v>
      </c>
      <c r="E518" s="258" t="s">
        <v>19</v>
      </c>
      <c r="F518" s="259" t="s">
        <v>233</v>
      </c>
      <c r="G518" s="257"/>
      <c r="H518" s="260">
        <v>636</v>
      </c>
      <c r="I518" s="261"/>
      <c r="J518" s="257"/>
      <c r="K518" s="257"/>
      <c r="L518" s="262"/>
      <c r="M518" s="263"/>
      <c r="N518" s="264"/>
      <c r="O518" s="264"/>
      <c r="P518" s="264"/>
      <c r="Q518" s="264"/>
      <c r="R518" s="264"/>
      <c r="S518" s="264"/>
      <c r="T518" s="26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6" t="s">
        <v>226</v>
      </c>
      <c r="AU518" s="266" t="s">
        <v>81</v>
      </c>
      <c r="AV518" s="15" t="s">
        <v>223</v>
      </c>
      <c r="AW518" s="15" t="s">
        <v>33</v>
      </c>
      <c r="AX518" s="15" t="s">
        <v>79</v>
      </c>
      <c r="AY518" s="266" t="s">
        <v>215</v>
      </c>
    </row>
    <row r="519" s="2" customFormat="1" ht="21.75" customHeight="1">
      <c r="A519" s="41"/>
      <c r="B519" s="42"/>
      <c r="C519" s="216" t="s">
        <v>452</v>
      </c>
      <c r="D519" s="216" t="s">
        <v>218</v>
      </c>
      <c r="E519" s="217" t="s">
        <v>2278</v>
      </c>
      <c r="F519" s="218" t="s">
        <v>2279</v>
      </c>
      <c r="G519" s="219" t="s">
        <v>221</v>
      </c>
      <c r="H519" s="220">
        <v>636</v>
      </c>
      <c r="I519" s="221"/>
      <c r="J519" s="222">
        <f>ROUND(I519*H519,2)</f>
        <v>0</v>
      </c>
      <c r="K519" s="218" t="s">
        <v>222</v>
      </c>
      <c r="L519" s="47"/>
      <c r="M519" s="223" t="s">
        <v>19</v>
      </c>
      <c r="N519" s="224" t="s">
        <v>43</v>
      </c>
      <c r="O519" s="87"/>
      <c r="P519" s="225">
        <f>O519*H519</f>
        <v>0</v>
      </c>
      <c r="Q519" s="225">
        <v>0</v>
      </c>
      <c r="R519" s="225">
        <f>Q519*H519</f>
        <v>0</v>
      </c>
      <c r="S519" s="225">
        <v>0</v>
      </c>
      <c r="T519" s="226">
        <f>S519*H519</f>
        <v>0</v>
      </c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R519" s="227" t="s">
        <v>223</v>
      </c>
      <c r="AT519" s="227" t="s">
        <v>218</v>
      </c>
      <c r="AU519" s="227" t="s">
        <v>81</v>
      </c>
      <c r="AY519" s="20" t="s">
        <v>215</v>
      </c>
      <c r="BE519" s="228">
        <f>IF(N519="základní",J519,0)</f>
        <v>0</v>
      </c>
      <c r="BF519" s="228">
        <f>IF(N519="snížená",J519,0)</f>
        <v>0</v>
      </c>
      <c r="BG519" s="228">
        <f>IF(N519="zákl. přenesená",J519,0)</f>
        <v>0</v>
      </c>
      <c r="BH519" s="228">
        <f>IF(N519="sníž. přenesená",J519,0)</f>
        <v>0</v>
      </c>
      <c r="BI519" s="228">
        <f>IF(N519="nulová",J519,0)</f>
        <v>0</v>
      </c>
      <c r="BJ519" s="20" t="s">
        <v>79</v>
      </c>
      <c r="BK519" s="228">
        <f>ROUND(I519*H519,2)</f>
        <v>0</v>
      </c>
      <c r="BL519" s="20" t="s">
        <v>223</v>
      </c>
      <c r="BM519" s="227" t="s">
        <v>542</v>
      </c>
    </row>
    <row r="520" s="2" customFormat="1">
      <c r="A520" s="41"/>
      <c r="B520" s="42"/>
      <c r="C520" s="43"/>
      <c r="D520" s="229" t="s">
        <v>224</v>
      </c>
      <c r="E520" s="43"/>
      <c r="F520" s="230" t="s">
        <v>2280</v>
      </c>
      <c r="G520" s="43"/>
      <c r="H520" s="43"/>
      <c r="I520" s="231"/>
      <c r="J520" s="43"/>
      <c r="K520" s="43"/>
      <c r="L520" s="47"/>
      <c r="M520" s="232"/>
      <c r="N520" s="233"/>
      <c r="O520" s="87"/>
      <c r="P520" s="87"/>
      <c r="Q520" s="87"/>
      <c r="R520" s="87"/>
      <c r="S520" s="87"/>
      <c r="T520" s="88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T520" s="20" t="s">
        <v>224</v>
      </c>
      <c r="AU520" s="20" t="s">
        <v>81</v>
      </c>
    </row>
    <row r="521" s="13" customFormat="1">
      <c r="A521" s="13"/>
      <c r="B521" s="234"/>
      <c r="C521" s="235"/>
      <c r="D521" s="236" t="s">
        <v>226</v>
      </c>
      <c r="E521" s="237" t="s">
        <v>19</v>
      </c>
      <c r="F521" s="238" t="s">
        <v>2323</v>
      </c>
      <c r="G521" s="235"/>
      <c r="H521" s="237" t="s">
        <v>19</v>
      </c>
      <c r="I521" s="239"/>
      <c r="J521" s="235"/>
      <c r="K521" s="235"/>
      <c r="L521" s="240"/>
      <c r="M521" s="241"/>
      <c r="N521" s="242"/>
      <c r="O521" s="242"/>
      <c r="P521" s="242"/>
      <c r="Q521" s="242"/>
      <c r="R521" s="242"/>
      <c r="S521" s="242"/>
      <c r="T521" s="24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4" t="s">
        <v>226</v>
      </c>
      <c r="AU521" s="244" t="s">
        <v>81</v>
      </c>
      <c r="AV521" s="13" t="s">
        <v>79</v>
      </c>
      <c r="AW521" s="13" t="s">
        <v>33</v>
      </c>
      <c r="AX521" s="13" t="s">
        <v>72</v>
      </c>
      <c r="AY521" s="244" t="s">
        <v>215</v>
      </c>
    </row>
    <row r="522" s="13" customFormat="1">
      <c r="A522" s="13"/>
      <c r="B522" s="234"/>
      <c r="C522" s="235"/>
      <c r="D522" s="236" t="s">
        <v>226</v>
      </c>
      <c r="E522" s="237" t="s">
        <v>19</v>
      </c>
      <c r="F522" s="238" t="s">
        <v>2323</v>
      </c>
      <c r="G522" s="235"/>
      <c r="H522" s="237" t="s">
        <v>19</v>
      </c>
      <c r="I522" s="239"/>
      <c r="J522" s="235"/>
      <c r="K522" s="235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226</v>
      </c>
      <c r="AU522" s="244" t="s">
        <v>81</v>
      </c>
      <c r="AV522" s="13" t="s">
        <v>79</v>
      </c>
      <c r="AW522" s="13" t="s">
        <v>33</v>
      </c>
      <c r="AX522" s="13" t="s">
        <v>72</v>
      </c>
      <c r="AY522" s="244" t="s">
        <v>215</v>
      </c>
    </row>
    <row r="523" s="13" customFormat="1">
      <c r="A523" s="13"/>
      <c r="B523" s="234"/>
      <c r="C523" s="235"/>
      <c r="D523" s="236" t="s">
        <v>226</v>
      </c>
      <c r="E523" s="237" t="s">
        <v>19</v>
      </c>
      <c r="F523" s="238" t="s">
        <v>2324</v>
      </c>
      <c r="G523" s="235"/>
      <c r="H523" s="237" t="s">
        <v>19</v>
      </c>
      <c r="I523" s="239"/>
      <c r="J523" s="235"/>
      <c r="K523" s="235"/>
      <c r="L523" s="240"/>
      <c r="M523" s="241"/>
      <c r="N523" s="242"/>
      <c r="O523" s="242"/>
      <c r="P523" s="242"/>
      <c r="Q523" s="242"/>
      <c r="R523" s="242"/>
      <c r="S523" s="242"/>
      <c r="T523" s="24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4" t="s">
        <v>226</v>
      </c>
      <c r="AU523" s="244" t="s">
        <v>81</v>
      </c>
      <c r="AV523" s="13" t="s">
        <v>79</v>
      </c>
      <c r="AW523" s="13" t="s">
        <v>33</v>
      </c>
      <c r="AX523" s="13" t="s">
        <v>72</v>
      </c>
      <c r="AY523" s="244" t="s">
        <v>215</v>
      </c>
    </row>
    <row r="524" s="13" customFormat="1">
      <c r="A524" s="13"/>
      <c r="B524" s="234"/>
      <c r="C524" s="235"/>
      <c r="D524" s="236" t="s">
        <v>226</v>
      </c>
      <c r="E524" s="237" t="s">
        <v>19</v>
      </c>
      <c r="F524" s="238" t="s">
        <v>446</v>
      </c>
      <c r="G524" s="235"/>
      <c r="H524" s="237" t="s">
        <v>19</v>
      </c>
      <c r="I524" s="239"/>
      <c r="J524" s="235"/>
      <c r="K524" s="235"/>
      <c r="L524" s="240"/>
      <c r="M524" s="241"/>
      <c r="N524" s="242"/>
      <c r="O524" s="242"/>
      <c r="P524" s="242"/>
      <c r="Q524" s="242"/>
      <c r="R524" s="242"/>
      <c r="S524" s="242"/>
      <c r="T524" s="24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4" t="s">
        <v>226</v>
      </c>
      <c r="AU524" s="244" t="s">
        <v>81</v>
      </c>
      <c r="AV524" s="13" t="s">
        <v>79</v>
      </c>
      <c r="AW524" s="13" t="s">
        <v>33</v>
      </c>
      <c r="AX524" s="13" t="s">
        <v>72</v>
      </c>
      <c r="AY524" s="244" t="s">
        <v>215</v>
      </c>
    </row>
    <row r="525" s="14" customFormat="1">
      <c r="A525" s="14"/>
      <c r="B525" s="245"/>
      <c r="C525" s="246"/>
      <c r="D525" s="236" t="s">
        <v>226</v>
      </c>
      <c r="E525" s="247" t="s">
        <v>19</v>
      </c>
      <c r="F525" s="248" t="s">
        <v>2325</v>
      </c>
      <c r="G525" s="246"/>
      <c r="H525" s="249">
        <v>423.80000000000001</v>
      </c>
      <c r="I525" s="250"/>
      <c r="J525" s="246"/>
      <c r="K525" s="246"/>
      <c r="L525" s="251"/>
      <c r="M525" s="252"/>
      <c r="N525" s="253"/>
      <c r="O525" s="253"/>
      <c r="P525" s="253"/>
      <c r="Q525" s="253"/>
      <c r="R525" s="253"/>
      <c r="S525" s="253"/>
      <c r="T525" s="25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5" t="s">
        <v>226</v>
      </c>
      <c r="AU525" s="255" t="s">
        <v>81</v>
      </c>
      <c r="AV525" s="14" t="s">
        <v>81</v>
      </c>
      <c r="AW525" s="14" t="s">
        <v>33</v>
      </c>
      <c r="AX525" s="14" t="s">
        <v>72</v>
      </c>
      <c r="AY525" s="255" t="s">
        <v>215</v>
      </c>
    </row>
    <row r="526" s="13" customFormat="1">
      <c r="A526" s="13"/>
      <c r="B526" s="234"/>
      <c r="C526" s="235"/>
      <c r="D526" s="236" t="s">
        <v>226</v>
      </c>
      <c r="E526" s="237" t="s">
        <v>19</v>
      </c>
      <c r="F526" s="238" t="s">
        <v>2323</v>
      </c>
      <c r="G526" s="235"/>
      <c r="H526" s="237" t="s">
        <v>19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226</v>
      </c>
      <c r="AU526" s="244" t="s">
        <v>81</v>
      </c>
      <c r="AV526" s="13" t="s">
        <v>79</v>
      </c>
      <c r="AW526" s="13" t="s">
        <v>33</v>
      </c>
      <c r="AX526" s="13" t="s">
        <v>72</v>
      </c>
      <c r="AY526" s="244" t="s">
        <v>215</v>
      </c>
    </row>
    <row r="527" s="13" customFormat="1">
      <c r="A527" s="13"/>
      <c r="B527" s="234"/>
      <c r="C527" s="235"/>
      <c r="D527" s="236" t="s">
        <v>226</v>
      </c>
      <c r="E527" s="237" t="s">
        <v>19</v>
      </c>
      <c r="F527" s="238" t="s">
        <v>2324</v>
      </c>
      <c r="G527" s="235"/>
      <c r="H527" s="237" t="s">
        <v>19</v>
      </c>
      <c r="I527" s="239"/>
      <c r="J527" s="235"/>
      <c r="K527" s="235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226</v>
      </c>
      <c r="AU527" s="244" t="s">
        <v>81</v>
      </c>
      <c r="AV527" s="13" t="s">
        <v>79</v>
      </c>
      <c r="AW527" s="13" t="s">
        <v>33</v>
      </c>
      <c r="AX527" s="13" t="s">
        <v>72</v>
      </c>
      <c r="AY527" s="244" t="s">
        <v>215</v>
      </c>
    </row>
    <row r="528" s="13" customFormat="1">
      <c r="A528" s="13"/>
      <c r="B528" s="234"/>
      <c r="C528" s="235"/>
      <c r="D528" s="236" t="s">
        <v>226</v>
      </c>
      <c r="E528" s="237" t="s">
        <v>19</v>
      </c>
      <c r="F528" s="238" t="s">
        <v>448</v>
      </c>
      <c r="G528" s="235"/>
      <c r="H528" s="237" t="s">
        <v>19</v>
      </c>
      <c r="I528" s="239"/>
      <c r="J528" s="235"/>
      <c r="K528" s="235"/>
      <c r="L528" s="240"/>
      <c r="M528" s="241"/>
      <c r="N528" s="242"/>
      <c r="O528" s="242"/>
      <c r="P528" s="242"/>
      <c r="Q528" s="242"/>
      <c r="R528" s="242"/>
      <c r="S528" s="242"/>
      <c r="T528" s="24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4" t="s">
        <v>226</v>
      </c>
      <c r="AU528" s="244" t="s">
        <v>81</v>
      </c>
      <c r="AV528" s="13" t="s">
        <v>79</v>
      </c>
      <c r="AW528" s="13" t="s">
        <v>33</v>
      </c>
      <c r="AX528" s="13" t="s">
        <v>72</v>
      </c>
      <c r="AY528" s="244" t="s">
        <v>215</v>
      </c>
    </row>
    <row r="529" s="14" customFormat="1">
      <c r="A529" s="14"/>
      <c r="B529" s="245"/>
      <c r="C529" s="246"/>
      <c r="D529" s="236" t="s">
        <v>226</v>
      </c>
      <c r="E529" s="247" t="s">
        <v>19</v>
      </c>
      <c r="F529" s="248" t="s">
        <v>2326</v>
      </c>
      <c r="G529" s="246"/>
      <c r="H529" s="249">
        <v>207</v>
      </c>
      <c r="I529" s="250"/>
      <c r="J529" s="246"/>
      <c r="K529" s="246"/>
      <c r="L529" s="251"/>
      <c r="M529" s="252"/>
      <c r="N529" s="253"/>
      <c r="O529" s="253"/>
      <c r="P529" s="253"/>
      <c r="Q529" s="253"/>
      <c r="R529" s="253"/>
      <c r="S529" s="253"/>
      <c r="T529" s="25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5" t="s">
        <v>226</v>
      </c>
      <c r="AU529" s="255" t="s">
        <v>81</v>
      </c>
      <c r="AV529" s="14" t="s">
        <v>81</v>
      </c>
      <c r="AW529" s="14" t="s">
        <v>33</v>
      </c>
      <c r="AX529" s="14" t="s">
        <v>72</v>
      </c>
      <c r="AY529" s="255" t="s">
        <v>215</v>
      </c>
    </row>
    <row r="530" s="13" customFormat="1">
      <c r="A530" s="13"/>
      <c r="B530" s="234"/>
      <c r="C530" s="235"/>
      <c r="D530" s="236" t="s">
        <v>226</v>
      </c>
      <c r="E530" s="237" t="s">
        <v>19</v>
      </c>
      <c r="F530" s="238" t="s">
        <v>2323</v>
      </c>
      <c r="G530" s="235"/>
      <c r="H530" s="237" t="s">
        <v>19</v>
      </c>
      <c r="I530" s="239"/>
      <c r="J530" s="235"/>
      <c r="K530" s="235"/>
      <c r="L530" s="240"/>
      <c r="M530" s="241"/>
      <c r="N530" s="242"/>
      <c r="O530" s="242"/>
      <c r="P530" s="242"/>
      <c r="Q530" s="242"/>
      <c r="R530" s="242"/>
      <c r="S530" s="242"/>
      <c r="T530" s="24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4" t="s">
        <v>226</v>
      </c>
      <c r="AU530" s="244" t="s">
        <v>81</v>
      </c>
      <c r="AV530" s="13" t="s">
        <v>79</v>
      </c>
      <c r="AW530" s="13" t="s">
        <v>33</v>
      </c>
      <c r="AX530" s="13" t="s">
        <v>72</v>
      </c>
      <c r="AY530" s="244" t="s">
        <v>215</v>
      </c>
    </row>
    <row r="531" s="13" customFormat="1">
      <c r="A531" s="13"/>
      <c r="B531" s="234"/>
      <c r="C531" s="235"/>
      <c r="D531" s="236" t="s">
        <v>226</v>
      </c>
      <c r="E531" s="237" t="s">
        <v>19</v>
      </c>
      <c r="F531" s="238" t="s">
        <v>2324</v>
      </c>
      <c r="G531" s="235"/>
      <c r="H531" s="237" t="s">
        <v>19</v>
      </c>
      <c r="I531" s="239"/>
      <c r="J531" s="235"/>
      <c r="K531" s="235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226</v>
      </c>
      <c r="AU531" s="244" t="s">
        <v>81</v>
      </c>
      <c r="AV531" s="13" t="s">
        <v>79</v>
      </c>
      <c r="AW531" s="13" t="s">
        <v>33</v>
      </c>
      <c r="AX531" s="13" t="s">
        <v>72</v>
      </c>
      <c r="AY531" s="244" t="s">
        <v>215</v>
      </c>
    </row>
    <row r="532" s="13" customFormat="1">
      <c r="A532" s="13"/>
      <c r="B532" s="234"/>
      <c r="C532" s="235"/>
      <c r="D532" s="236" t="s">
        <v>226</v>
      </c>
      <c r="E532" s="237" t="s">
        <v>19</v>
      </c>
      <c r="F532" s="238" t="s">
        <v>407</v>
      </c>
      <c r="G532" s="235"/>
      <c r="H532" s="237" t="s">
        <v>19</v>
      </c>
      <c r="I532" s="239"/>
      <c r="J532" s="235"/>
      <c r="K532" s="235"/>
      <c r="L532" s="240"/>
      <c r="M532" s="241"/>
      <c r="N532" s="242"/>
      <c r="O532" s="242"/>
      <c r="P532" s="242"/>
      <c r="Q532" s="242"/>
      <c r="R532" s="242"/>
      <c r="S532" s="242"/>
      <c r="T532" s="24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4" t="s">
        <v>226</v>
      </c>
      <c r="AU532" s="244" t="s">
        <v>81</v>
      </c>
      <c r="AV532" s="13" t="s">
        <v>79</v>
      </c>
      <c r="AW532" s="13" t="s">
        <v>33</v>
      </c>
      <c r="AX532" s="13" t="s">
        <v>72</v>
      </c>
      <c r="AY532" s="244" t="s">
        <v>215</v>
      </c>
    </row>
    <row r="533" s="14" customFormat="1">
      <c r="A533" s="14"/>
      <c r="B533" s="245"/>
      <c r="C533" s="246"/>
      <c r="D533" s="236" t="s">
        <v>226</v>
      </c>
      <c r="E533" s="247" t="s">
        <v>19</v>
      </c>
      <c r="F533" s="248" t="s">
        <v>2327</v>
      </c>
      <c r="G533" s="246"/>
      <c r="H533" s="249">
        <v>5.2000000000000002</v>
      </c>
      <c r="I533" s="250"/>
      <c r="J533" s="246"/>
      <c r="K533" s="246"/>
      <c r="L533" s="251"/>
      <c r="M533" s="252"/>
      <c r="N533" s="253"/>
      <c r="O533" s="253"/>
      <c r="P533" s="253"/>
      <c r="Q533" s="253"/>
      <c r="R533" s="253"/>
      <c r="S533" s="253"/>
      <c r="T533" s="25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5" t="s">
        <v>226</v>
      </c>
      <c r="AU533" s="255" t="s">
        <v>81</v>
      </c>
      <c r="AV533" s="14" t="s">
        <v>81</v>
      </c>
      <c r="AW533" s="14" t="s">
        <v>33</v>
      </c>
      <c r="AX533" s="14" t="s">
        <v>72</v>
      </c>
      <c r="AY533" s="255" t="s">
        <v>215</v>
      </c>
    </row>
    <row r="534" s="15" customFormat="1">
      <c r="A534" s="15"/>
      <c r="B534" s="256"/>
      <c r="C534" s="257"/>
      <c r="D534" s="236" t="s">
        <v>226</v>
      </c>
      <c r="E534" s="258" t="s">
        <v>19</v>
      </c>
      <c r="F534" s="259" t="s">
        <v>233</v>
      </c>
      <c r="G534" s="257"/>
      <c r="H534" s="260">
        <v>636</v>
      </c>
      <c r="I534" s="261"/>
      <c r="J534" s="257"/>
      <c r="K534" s="257"/>
      <c r="L534" s="262"/>
      <c r="M534" s="263"/>
      <c r="N534" s="264"/>
      <c r="O534" s="264"/>
      <c r="P534" s="264"/>
      <c r="Q534" s="264"/>
      <c r="R534" s="264"/>
      <c r="S534" s="264"/>
      <c r="T534" s="26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66" t="s">
        <v>226</v>
      </c>
      <c r="AU534" s="266" t="s">
        <v>81</v>
      </c>
      <c r="AV534" s="15" t="s">
        <v>223</v>
      </c>
      <c r="AW534" s="15" t="s">
        <v>33</v>
      </c>
      <c r="AX534" s="15" t="s">
        <v>79</v>
      </c>
      <c r="AY534" s="266" t="s">
        <v>215</v>
      </c>
    </row>
    <row r="535" s="2" customFormat="1" ht="21.75" customHeight="1">
      <c r="A535" s="41"/>
      <c r="B535" s="42"/>
      <c r="C535" s="216" t="s">
        <v>543</v>
      </c>
      <c r="D535" s="216" t="s">
        <v>218</v>
      </c>
      <c r="E535" s="217" t="s">
        <v>2281</v>
      </c>
      <c r="F535" s="218" t="s">
        <v>2282</v>
      </c>
      <c r="G535" s="219" t="s">
        <v>2283</v>
      </c>
      <c r="H535" s="220">
        <v>0.63600000000000001</v>
      </c>
      <c r="I535" s="221"/>
      <c r="J535" s="222">
        <f>ROUND(I535*H535,2)</f>
        <v>0</v>
      </c>
      <c r="K535" s="218" t="s">
        <v>222</v>
      </c>
      <c r="L535" s="47"/>
      <c r="M535" s="223" t="s">
        <v>19</v>
      </c>
      <c r="N535" s="224" t="s">
        <v>43</v>
      </c>
      <c r="O535" s="87"/>
      <c r="P535" s="225">
        <f>O535*H535</f>
        <v>0</v>
      </c>
      <c r="Q535" s="225">
        <v>0</v>
      </c>
      <c r="R535" s="225">
        <f>Q535*H535</f>
        <v>0</v>
      </c>
      <c r="S535" s="225">
        <v>0</v>
      </c>
      <c r="T535" s="226">
        <f>S535*H535</f>
        <v>0</v>
      </c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R535" s="227" t="s">
        <v>223</v>
      </c>
      <c r="AT535" s="227" t="s">
        <v>218</v>
      </c>
      <c r="AU535" s="227" t="s">
        <v>81</v>
      </c>
      <c r="AY535" s="20" t="s">
        <v>215</v>
      </c>
      <c r="BE535" s="228">
        <f>IF(N535="základní",J535,0)</f>
        <v>0</v>
      </c>
      <c r="BF535" s="228">
        <f>IF(N535="snížená",J535,0)</f>
        <v>0</v>
      </c>
      <c r="BG535" s="228">
        <f>IF(N535="zákl. přenesená",J535,0)</f>
        <v>0</v>
      </c>
      <c r="BH535" s="228">
        <f>IF(N535="sníž. přenesená",J535,0)</f>
        <v>0</v>
      </c>
      <c r="BI535" s="228">
        <f>IF(N535="nulová",J535,0)</f>
        <v>0</v>
      </c>
      <c r="BJ535" s="20" t="s">
        <v>79</v>
      </c>
      <c r="BK535" s="228">
        <f>ROUND(I535*H535,2)</f>
        <v>0</v>
      </c>
      <c r="BL535" s="20" t="s">
        <v>223</v>
      </c>
      <c r="BM535" s="227" t="s">
        <v>544</v>
      </c>
    </row>
    <row r="536" s="2" customFormat="1">
      <c r="A536" s="41"/>
      <c r="B536" s="42"/>
      <c r="C536" s="43"/>
      <c r="D536" s="229" t="s">
        <v>224</v>
      </c>
      <c r="E536" s="43"/>
      <c r="F536" s="230" t="s">
        <v>2284</v>
      </c>
      <c r="G536" s="43"/>
      <c r="H536" s="43"/>
      <c r="I536" s="231"/>
      <c r="J536" s="43"/>
      <c r="K536" s="43"/>
      <c r="L536" s="47"/>
      <c r="M536" s="232"/>
      <c r="N536" s="233"/>
      <c r="O536" s="87"/>
      <c r="P536" s="87"/>
      <c r="Q536" s="87"/>
      <c r="R536" s="87"/>
      <c r="S536" s="87"/>
      <c r="T536" s="88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T536" s="20" t="s">
        <v>224</v>
      </c>
      <c r="AU536" s="20" t="s">
        <v>81</v>
      </c>
    </row>
    <row r="537" s="13" customFormat="1">
      <c r="A537" s="13"/>
      <c r="B537" s="234"/>
      <c r="C537" s="235"/>
      <c r="D537" s="236" t="s">
        <v>226</v>
      </c>
      <c r="E537" s="237" t="s">
        <v>19</v>
      </c>
      <c r="F537" s="238" t="s">
        <v>2323</v>
      </c>
      <c r="G537" s="235"/>
      <c r="H537" s="237" t="s">
        <v>19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226</v>
      </c>
      <c r="AU537" s="244" t="s">
        <v>81</v>
      </c>
      <c r="AV537" s="13" t="s">
        <v>79</v>
      </c>
      <c r="AW537" s="13" t="s">
        <v>33</v>
      </c>
      <c r="AX537" s="13" t="s">
        <v>72</v>
      </c>
      <c r="AY537" s="244" t="s">
        <v>215</v>
      </c>
    </row>
    <row r="538" s="13" customFormat="1">
      <c r="A538" s="13"/>
      <c r="B538" s="234"/>
      <c r="C538" s="235"/>
      <c r="D538" s="236" t="s">
        <v>226</v>
      </c>
      <c r="E538" s="237" t="s">
        <v>19</v>
      </c>
      <c r="F538" s="238" t="s">
        <v>2323</v>
      </c>
      <c r="G538" s="235"/>
      <c r="H538" s="237" t="s">
        <v>19</v>
      </c>
      <c r="I538" s="239"/>
      <c r="J538" s="235"/>
      <c r="K538" s="235"/>
      <c r="L538" s="240"/>
      <c r="M538" s="241"/>
      <c r="N538" s="242"/>
      <c r="O538" s="242"/>
      <c r="P538" s="242"/>
      <c r="Q538" s="242"/>
      <c r="R538" s="242"/>
      <c r="S538" s="242"/>
      <c r="T538" s="24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4" t="s">
        <v>226</v>
      </c>
      <c r="AU538" s="244" t="s">
        <v>81</v>
      </c>
      <c r="AV538" s="13" t="s">
        <v>79</v>
      </c>
      <c r="AW538" s="13" t="s">
        <v>33</v>
      </c>
      <c r="AX538" s="13" t="s">
        <v>72</v>
      </c>
      <c r="AY538" s="244" t="s">
        <v>215</v>
      </c>
    </row>
    <row r="539" s="13" customFormat="1">
      <c r="A539" s="13"/>
      <c r="B539" s="234"/>
      <c r="C539" s="235"/>
      <c r="D539" s="236" t="s">
        <v>226</v>
      </c>
      <c r="E539" s="237" t="s">
        <v>19</v>
      </c>
      <c r="F539" s="238" t="s">
        <v>2324</v>
      </c>
      <c r="G539" s="235"/>
      <c r="H539" s="237" t="s">
        <v>19</v>
      </c>
      <c r="I539" s="239"/>
      <c r="J539" s="235"/>
      <c r="K539" s="235"/>
      <c r="L539" s="240"/>
      <c r="M539" s="241"/>
      <c r="N539" s="242"/>
      <c r="O539" s="242"/>
      <c r="P539" s="242"/>
      <c r="Q539" s="242"/>
      <c r="R539" s="242"/>
      <c r="S539" s="242"/>
      <c r="T539" s="24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4" t="s">
        <v>226</v>
      </c>
      <c r="AU539" s="244" t="s">
        <v>81</v>
      </c>
      <c r="AV539" s="13" t="s">
        <v>79</v>
      </c>
      <c r="AW539" s="13" t="s">
        <v>33</v>
      </c>
      <c r="AX539" s="13" t="s">
        <v>72</v>
      </c>
      <c r="AY539" s="244" t="s">
        <v>215</v>
      </c>
    </row>
    <row r="540" s="13" customFormat="1">
      <c r="A540" s="13"/>
      <c r="B540" s="234"/>
      <c r="C540" s="235"/>
      <c r="D540" s="236" t="s">
        <v>226</v>
      </c>
      <c r="E540" s="237" t="s">
        <v>19</v>
      </c>
      <c r="F540" s="238" t="s">
        <v>446</v>
      </c>
      <c r="G540" s="235"/>
      <c r="H540" s="237" t="s">
        <v>19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4" t="s">
        <v>226</v>
      </c>
      <c r="AU540" s="244" t="s">
        <v>81</v>
      </c>
      <c r="AV540" s="13" t="s">
        <v>79</v>
      </c>
      <c r="AW540" s="13" t="s">
        <v>33</v>
      </c>
      <c r="AX540" s="13" t="s">
        <v>72</v>
      </c>
      <c r="AY540" s="244" t="s">
        <v>215</v>
      </c>
    </row>
    <row r="541" s="14" customFormat="1">
      <c r="A541" s="14"/>
      <c r="B541" s="245"/>
      <c r="C541" s="246"/>
      <c r="D541" s="236" t="s">
        <v>226</v>
      </c>
      <c r="E541" s="247" t="s">
        <v>19</v>
      </c>
      <c r="F541" s="248" t="s">
        <v>2325</v>
      </c>
      <c r="G541" s="246"/>
      <c r="H541" s="249">
        <v>423.80000000000001</v>
      </c>
      <c r="I541" s="250"/>
      <c r="J541" s="246"/>
      <c r="K541" s="246"/>
      <c r="L541" s="251"/>
      <c r="M541" s="252"/>
      <c r="N541" s="253"/>
      <c r="O541" s="253"/>
      <c r="P541" s="253"/>
      <c r="Q541" s="253"/>
      <c r="R541" s="253"/>
      <c r="S541" s="253"/>
      <c r="T541" s="25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5" t="s">
        <v>226</v>
      </c>
      <c r="AU541" s="255" t="s">
        <v>81</v>
      </c>
      <c r="AV541" s="14" t="s">
        <v>81</v>
      </c>
      <c r="AW541" s="14" t="s">
        <v>33</v>
      </c>
      <c r="AX541" s="14" t="s">
        <v>72</v>
      </c>
      <c r="AY541" s="255" t="s">
        <v>215</v>
      </c>
    </row>
    <row r="542" s="13" customFormat="1">
      <c r="A542" s="13"/>
      <c r="B542" s="234"/>
      <c r="C542" s="235"/>
      <c r="D542" s="236" t="s">
        <v>226</v>
      </c>
      <c r="E542" s="237" t="s">
        <v>19</v>
      </c>
      <c r="F542" s="238" t="s">
        <v>2323</v>
      </c>
      <c r="G542" s="235"/>
      <c r="H542" s="237" t="s">
        <v>19</v>
      </c>
      <c r="I542" s="239"/>
      <c r="J542" s="235"/>
      <c r="K542" s="235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226</v>
      </c>
      <c r="AU542" s="244" t="s">
        <v>81</v>
      </c>
      <c r="AV542" s="13" t="s">
        <v>79</v>
      </c>
      <c r="AW542" s="13" t="s">
        <v>33</v>
      </c>
      <c r="AX542" s="13" t="s">
        <v>72</v>
      </c>
      <c r="AY542" s="244" t="s">
        <v>215</v>
      </c>
    </row>
    <row r="543" s="13" customFormat="1">
      <c r="A543" s="13"/>
      <c r="B543" s="234"/>
      <c r="C543" s="235"/>
      <c r="D543" s="236" t="s">
        <v>226</v>
      </c>
      <c r="E543" s="237" t="s">
        <v>19</v>
      </c>
      <c r="F543" s="238" t="s">
        <v>2324</v>
      </c>
      <c r="G543" s="235"/>
      <c r="H543" s="237" t="s">
        <v>19</v>
      </c>
      <c r="I543" s="239"/>
      <c r="J543" s="235"/>
      <c r="K543" s="235"/>
      <c r="L543" s="240"/>
      <c r="M543" s="241"/>
      <c r="N543" s="242"/>
      <c r="O543" s="242"/>
      <c r="P543" s="242"/>
      <c r="Q543" s="242"/>
      <c r="R543" s="242"/>
      <c r="S543" s="242"/>
      <c r="T543" s="24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4" t="s">
        <v>226</v>
      </c>
      <c r="AU543" s="244" t="s">
        <v>81</v>
      </c>
      <c r="AV543" s="13" t="s">
        <v>79</v>
      </c>
      <c r="AW543" s="13" t="s">
        <v>33</v>
      </c>
      <c r="AX543" s="13" t="s">
        <v>72</v>
      </c>
      <c r="AY543" s="244" t="s">
        <v>215</v>
      </c>
    </row>
    <row r="544" s="13" customFormat="1">
      <c r="A544" s="13"/>
      <c r="B544" s="234"/>
      <c r="C544" s="235"/>
      <c r="D544" s="236" t="s">
        <v>226</v>
      </c>
      <c r="E544" s="237" t="s">
        <v>19</v>
      </c>
      <c r="F544" s="238" t="s">
        <v>448</v>
      </c>
      <c r="G544" s="235"/>
      <c r="H544" s="237" t="s">
        <v>19</v>
      </c>
      <c r="I544" s="239"/>
      <c r="J544" s="235"/>
      <c r="K544" s="235"/>
      <c r="L544" s="240"/>
      <c r="M544" s="241"/>
      <c r="N544" s="242"/>
      <c r="O544" s="242"/>
      <c r="P544" s="242"/>
      <c r="Q544" s="242"/>
      <c r="R544" s="242"/>
      <c r="S544" s="242"/>
      <c r="T544" s="24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4" t="s">
        <v>226</v>
      </c>
      <c r="AU544" s="244" t="s">
        <v>81</v>
      </c>
      <c r="AV544" s="13" t="s">
        <v>79</v>
      </c>
      <c r="AW544" s="13" t="s">
        <v>33</v>
      </c>
      <c r="AX544" s="13" t="s">
        <v>72</v>
      </c>
      <c r="AY544" s="244" t="s">
        <v>215</v>
      </c>
    </row>
    <row r="545" s="14" customFormat="1">
      <c r="A545" s="14"/>
      <c r="B545" s="245"/>
      <c r="C545" s="246"/>
      <c r="D545" s="236" t="s">
        <v>226</v>
      </c>
      <c r="E545" s="247" t="s">
        <v>19</v>
      </c>
      <c r="F545" s="248" t="s">
        <v>2326</v>
      </c>
      <c r="G545" s="246"/>
      <c r="H545" s="249">
        <v>207</v>
      </c>
      <c r="I545" s="250"/>
      <c r="J545" s="246"/>
      <c r="K545" s="246"/>
      <c r="L545" s="251"/>
      <c r="M545" s="252"/>
      <c r="N545" s="253"/>
      <c r="O545" s="253"/>
      <c r="P545" s="253"/>
      <c r="Q545" s="253"/>
      <c r="R545" s="253"/>
      <c r="S545" s="253"/>
      <c r="T545" s="25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5" t="s">
        <v>226</v>
      </c>
      <c r="AU545" s="255" t="s">
        <v>81</v>
      </c>
      <c r="AV545" s="14" t="s">
        <v>81</v>
      </c>
      <c r="AW545" s="14" t="s">
        <v>33</v>
      </c>
      <c r="AX545" s="14" t="s">
        <v>72</v>
      </c>
      <c r="AY545" s="255" t="s">
        <v>215</v>
      </c>
    </row>
    <row r="546" s="13" customFormat="1">
      <c r="A546" s="13"/>
      <c r="B546" s="234"/>
      <c r="C546" s="235"/>
      <c r="D546" s="236" t="s">
        <v>226</v>
      </c>
      <c r="E546" s="237" t="s">
        <v>19</v>
      </c>
      <c r="F546" s="238" t="s">
        <v>2323</v>
      </c>
      <c r="G546" s="235"/>
      <c r="H546" s="237" t="s">
        <v>19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226</v>
      </c>
      <c r="AU546" s="244" t="s">
        <v>81</v>
      </c>
      <c r="AV546" s="13" t="s">
        <v>79</v>
      </c>
      <c r="AW546" s="13" t="s">
        <v>33</v>
      </c>
      <c r="AX546" s="13" t="s">
        <v>72</v>
      </c>
      <c r="AY546" s="244" t="s">
        <v>215</v>
      </c>
    </row>
    <row r="547" s="13" customFormat="1">
      <c r="A547" s="13"/>
      <c r="B547" s="234"/>
      <c r="C547" s="235"/>
      <c r="D547" s="236" t="s">
        <v>226</v>
      </c>
      <c r="E547" s="237" t="s">
        <v>19</v>
      </c>
      <c r="F547" s="238" t="s">
        <v>2324</v>
      </c>
      <c r="G547" s="235"/>
      <c r="H547" s="237" t="s">
        <v>19</v>
      </c>
      <c r="I547" s="239"/>
      <c r="J547" s="235"/>
      <c r="K547" s="235"/>
      <c r="L547" s="240"/>
      <c r="M547" s="241"/>
      <c r="N547" s="242"/>
      <c r="O547" s="242"/>
      <c r="P547" s="242"/>
      <c r="Q547" s="242"/>
      <c r="R547" s="242"/>
      <c r="S547" s="242"/>
      <c r="T547" s="24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4" t="s">
        <v>226</v>
      </c>
      <c r="AU547" s="244" t="s">
        <v>81</v>
      </c>
      <c r="AV547" s="13" t="s">
        <v>79</v>
      </c>
      <c r="AW547" s="13" t="s">
        <v>33</v>
      </c>
      <c r="AX547" s="13" t="s">
        <v>72</v>
      </c>
      <c r="AY547" s="244" t="s">
        <v>215</v>
      </c>
    </row>
    <row r="548" s="13" customFormat="1">
      <c r="A548" s="13"/>
      <c r="B548" s="234"/>
      <c r="C548" s="235"/>
      <c r="D548" s="236" t="s">
        <v>226</v>
      </c>
      <c r="E548" s="237" t="s">
        <v>19</v>
      </c>
      <c r="F548" s="238" t="s">
        <v>407</v>
      </c>
      <c r="G548" s="235"/>
      <c r="H548" s="237" t="s">
        <v>19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226</v>
      </c>
      <c r="AU548" s="244" t="s">
        <v>81</v>
      </c>
      <c r="AV548" s="13" t="s">
        <v>79</v>
      </c>
      <c r="AW548" s="13" t="s">
        <v>33</v>
      </c>
      <c r="AX548" s="13" t="s">
        <v>72</v>
      </c>
      <c r="AY548" s="244" t="s">
        <v>215</v>
      </c>
    </row>
    <row r="549" s="14" customFormat="1">
      <c r="A549" s="14"/>
      <c r="B549" s="245"/>
      <c r="C549" s="246"/>
      <c r="D549" s="236" t="s">
        <v>226</v>
      </c>
      <c r="E549" s="247" t="s">
        <v>19</v>
      </c>
      <c r="F549" s="248" t="s">
        <v>2327</v>
      </c>
      <c r="G549" s="246"/>
      <c r="H549" s="249">
        <v>5.2000000000000002</v>
      </c>
      <c r="I549" s="250"/>
      <c r="J549" s="246"/>
      <c r="K549" s="246"/>
      <c r="L549" s="251"/>
      <c r="M549" s="252"/>
      <c r="N549" s="253"/>
      <c r="O549" s="253"/>
      <c r="P549" s="253"/>
      <c r="Q549" s="253"/>
      <c r="R549" s="253"/>
      <c r="S549" s="253"/>
      <c r="T549" s="25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5" t="s">
        <v>226</v>
      </c>
      <c r="AU549" s="255" t="s">
        <v>81</v>
      </c>
      <c r="AV549" s="14" t="s">
        <v>81</v>
      </c>
      <c r="AW549" s="14" t="s">
        <v>33</v>
      </c>
      <c r="AX549" s="14" t="s">
        <v>72</v>
      </c>
      <c r="AY549" s="255" t="s">
        <v>215</v>
      </c>
    </row>
    <row r="550" s="15" customFormat="1">
      <c r="A550" s="15"/>
      <c r="B550" s="256"/>
      <c r="C550" s="257"/>
      <c r="D550" s="236" t="s">
        <v>226</v>
      </c>
      <c r="E550" s="258" t="s">
        <v>19</v>
      </c>
      <c r="F550" s="259" t="s">
        <v>233</v>
      </c>
      <c r="G550" s="257"/>
      <c r="H550" s="260">
        <v>636</v>
      </c>
      <c r="I550" s="261"/>
      <c r="J550" s="257"/>
      <c r="K550" s="257"/>
      <c r="L550" s="262"/>
      <c r="M550" s="263"/>
      <c r="N550" s="264"/>
      <c r="O550" s="264"/>
      <c r="P550" s="264"/>
      <c r="Q550" s="264"/>
      <c r="R550" s="264"/>
      <c r="S550" s="264"/>
      <c r="T550" s="26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66" t="s">
        <v>226</v>
      </c>
      <c r="AU550" s="266" t="s">
        <v>81</v>
      </c>
      <c r="AV550" s="15" t="s">
        <v>223</v>
      </c>
      <c r="AW550" s="15" t="s">
        <v>33</v>
      </c>
      <c r="AX550" s="15" t="s">
        <v>72</v>
      </c>
      <c r="AY550" s="266" t="s">
        <v>215</v>
      </c>
    </row>
    <row r="551" s="14" customFormat="1">
      <c r="A551" s="14"/>
      <c r="B551" s="245"/>
      <c r="C551" s="246"/>
      <c r="D551" s="236" t="s">
        <v>226</v>
      </c>
      <c r="E551" s="247" t="s">
        <v>19</v>
      </c>
      <c r="F551" s="248" t="s">
        <v>2330</v>
      </c>
      <c r="G551" s="246"/>
      <c r="H551" s="249">
        <v>0.63600000000000001</v>
      </c>
      <c r="I551" s="250"/>
      <c r="J551" s="246"/>
      <c r="K551" s="246"/>
      <c r="L551" s="251"/>
      <c r="M551" s="252"/>
      <c r="N551" s="253"/>
      <c r="O551" s="253"/>
      <c r="P551" s="253"/>
      <c r="Q551" s="253"/>
      <c r="R551" s="253"/>
      <c r="S551" s="253"/>
      <c r="T551" s="25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5" t="s">
        <v>226</v>
      </c>
      <c r="AU551" s="255" t="s">
        <v>81</v>
      </c>
      <c r="AV551" s="14" t="s">
        <v>81</v>
      </c>
      <c r="AW551" s="14" t="s">
        <v>33</v>
      </c>
      <c r="AX551" s="14" t="s">
        <v>72</v>
      </c>
      <c r="AY551" s="255" t="s">
        <v>215</v>
      </c>
    </row>
    <row r="552" s="15" customFormat="1">
      <c r="A552" s="15"/>
      <c r="B552" s="256"/>
      <c r="C552" s="257"/>
      <c r="D552" s="236" t="s">
        <v>226</v>
      </c>
      <c r="E552" s="258" t="s">
        <v>19</v>
      </c>
      <c r="F552" s="259" t="s">
        <v>233</v>
      </c>
      <c r="G552" s="257"/>
      <c r="H552" s="260">
        <v>0.63600000000000001</v>
      </c>
      <c r="I552" s="261"/>
      <c r="J552" s="257"/>
      <c r="K552" s="257"/>
      <c r="L552" s="262"/>
      <c r="M552" s="263"/>
      <c r="N552" s="264"/>
      <c r="O552" s="264"/>
      <c r="P552" s="264"/>
      <c r="Q552" s="264"/>
      <c r="R552" s="264"/>
      <c r="S552" s="264"/>
      <c r="T552" s="26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6" t="s">
        <v>226</v>
      </c>
      <c r="AU552" s="266" t="s">
        <v>81</v>
      </c>
      <c r="AV552" s="15" t="s">
        <v>223</v>
      </c>
      <c r="AW552" s="15" t="s">
        <v>33</v>
      </c>
      <c r="AX552" s="15" t="s">
        <v>79</v>
      </c>
      <c r="AY552" s="266" t="s">
        <v>215</v>
      </c>
    </row>
    <row r="553" s="2" customFormat="1" ht="24.15" customHeight="1">
      <c r="A553" s="41"/>
      <c r="B553" s="42"/>
      <c r="C553" s="216" t="s">
        <v>457</v>
      </c>
      <c r="D553" s="216" t="s">
        <v>218</v>
      </c>
      <c r="E553" s="217" t="s">
        <v>927</v>
      </c>
      <c r="F553" s="218" t="s">
        <v>928</v>
      </c>
      <c r="G553" s="219" t="s">
        <v>221</v>
      </c>
      <c r="H553" s="220">
        <v>636</v>
      </c>
      <c r="I553" s="221"/>
      <c r="J553" s="222">
        <f>ROUND(I553*H553,2)</f>
        <v>0</v>
      </c>
      <c r="K553" s="218" t="s">
        <v>222</v>
      </c>
      <c r="L553" s="47"/>
      <c r="M553" s="223" t="s">
        <v>19</v>
      </c>
      <c r="N553" s="224" t="s">
        <v>43</v>
      </c>
      <c r="O553" s="87"/>
      <c r="P553" s="225">
        <f>O553*H553</f>
        <v>0</v>
      </c>
      <c r="Q553" s="225">
        <v>0</v>
      </c>
      <c r="R553" s="225">
        <f>Q553*H553</f>
        <v>0</v>
      </c>
      <c r="S553" s="225">
        <v>0</v>
      </c>
      <c r="T553" s="226">
        <f>S553*H553</f>
        <v>0</v>
      </c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R553" s="227" t="s">
        <v>223</v>
      </c>
      <c r="AT553" s="227" t="s">
        <v>218</v>
      </c>
      <c r="AU553" s="227" t="s">
        <v>81</v>
      </c>
      <c r="AY553" s="20" t="s">
        <v>215</v>
      </c>
      <c r="BE553" s="228">
        <f>IF(N553="základní",J553,0)</f>
        <v>0</v>
      </c>
      <c r="BF553" s="228">
        <f>IF(N553="snížená",J553,0)</f>
        <v>0</v>
      </c>
      <c r="BG553" s="228">
        <f>IF(N553="zákl. přenesená",J553,0)</f>
        <v>0</v>
      </c>
      <c r="BH553" s="228">
        <f>IF(N553="sníž. přenesená",J553,0)</f>
        <v>0</v>
      </c>
      <c r="BI553" s="228">
        <f>IF(N553="nulová",J553,0)</f>
        <v>0</v>
      </c>
      <c r="BJ553" s="20" t="s">
        <v>79</v>
      </c>
      <c r="BK553" s="228">
        <f>ROUND(I553*H553,2)</f>
        <v>0</v>
      </c>
      <c r="BL553" s="20" t="s">
        <v>223</v>
      </c>
      <c r="BM553" s="227" t="s">
        <v>1198</v>
      </c>
    </row>
    <row r="554" s="2" customFormat="1">
      <c r="A554" s="41"/>
      <c r="B554" s="42"/>
      <c r="C554" s="43"/>
      <c r="D554" s="229" t="s">
        <v>224</v>
      </c>
      <c r="E554" s="43"/>
      <c r="F554" s="230" t="s">
        <v>929</v>
      </c>
      <c r="G554" s="43"/>
      <c r="H554" s="43"/>
      <c r="I554" s="231"/>
      <c r="J554" s="43"/>
      <c r="K554" s="43"/>
      <c r="L554" s="47"/>
      <c r="M554" s="232"/>
      <c r="N554" s="233"/>
      <c r="O554" s="87"/>
      <c r="P554" s="87"/>
      <c r="Q554" s="87"/>
      <c r="R554" s="87"/>
      <c r="S554" s="87"/>
      <c r="T554" s="88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T554" s="20" t="s">
        <v>224</v>
      </c>
      <c r="AU554" s="20" t="s">
        <v>81</v>
      </c>
    </row>
    <row r="555" s="13" customFormat="1">
      <c r="A555" s="13"/>
      <c r="B555" s="234"/>
      <c r="C555" s="235"/>
      <c r="D555" s="236" t="s">
        <v>226</v>
      </c>
      <c r="E555" s="237" t="s">
        <v>19</v>
      </c>
      <c r="F555" s="238" t="s">
        <v>2323</v>
      </c>
      <c r="G555" s="235"/>
      <c r="H555" s="237" t="s">
        <v>19</v>
      </c>
      <c r="I555" s="239"/>
      <c r="J555" s="235"/>
      <c r="K555" s="235"/>
      <c r="L555" s="240"/>
      <c r="M555" s="241"/>
      <c r="N555" s="242"/>
      <c r="O555" s="242"/>
      <c r="P555" s="242"/>
      <c r="Q555" s="242"/>
      <c r="R555" s="242"/>
      <c r="S555" s="242"/>
      <c r="T555" s="24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4" t="s">
        <v>226</v>
      </c>
      <c r="AU555" s="244" t="s">
        <v>81</v>
      </c>
      <c r="AV555" s="13" t="s">
        <v>79</v>
      </c>
      <c r="AW555" s="13" t="s">
        <v>33</v>
      </c>
      <c r="AX555" s="13" t="s">
        <v>72</v>
      </c>
      <c r="AY555" s="244" t="s">
        <v>215</v>
      </c>
    </row>
    <row r="556" s="13" customFormat="1">
      <c r="A556" s="13"/>
      <c r="B556" s="234"/>
      <c r="C556" s="235"/>
      <c r="D556" s="236" t="s">
        <v>226</v>
      </c>
      <c r="E556" s="237" t="s">
        <v>19</v>
      </c>
      <c r="F556" s="238" t="s">
        <v>2323</v>
      </c>
      <c r="G556" s="235"/>
      <c r="H556" s="237" t="s">
        <v>19</v>
      </c>
      <c r="I556" s="239"/>
      <c r="J556" s="235"/>
      <c r="K556" s="235"/>
      <c r="L556" s="240"/>
      <c r="M556" s="241"/>
      <c r="N556" s="242"/>
      <c r="O556" s="242"/>
      <c r="P556" s="242"/>
      <c r="Q556" s="242"/>
      <c r="R556" s="242"/>
      <c r="S556" s="242"/>
      <c r="T556" s="24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4" t="s">
        <v>226</v>
      </c>
      <c r="AU556" s="244" t="s">
        <v>81</v>
      </c>
      <c r="AV556" s="13" t="s">
        <v>79</v>
      </c>
      <c r="AW556" s="13" t="s">
        <v>33</v>
      </c>
      <c r="AX556" s="13" t="s">
        <v>72</v>
      </c>
      <c r="AY556" s="244" t="s">
        <v>215</v>
      </c>
    </row>
    <row r="557" s="13" customFormat="1">
      <c r="A557" s="13"/>
      <c r="B557" s="234"/>
      <c r="C557" s="235"/>
      <c r="D557" s="236" t="s">
        <v>226</v>
      </c>
      <c r="E557" s="237" t="s">
        <v>19</v>
      </c>
      <c r="F557" s="238" t="s">
        <v>2324</v>
      </c>
      <c r="G557" s="235"/>
      <c r="H557" s="237" t="s">
        <v>19</v>
      </c>
      <c r="I557" s="239"/>
      <c r="J557" s="235"/>
      <c r="K557" s="235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226</v>
      </c>
      <c r="AU557" s="244" t="s">
        <v>81</v>
      </c>
      <c r="AV557" s="13" t="s">
        <v>79</v>
      </c>
      <c r="AW557" s="13" t="s">
        <v>33</v>
      </c>
      <c r="AX557" s="13" t="s">
        <v>72</v>
      </c>
      <c r="AY557" s="244" t="s">
        <v>215</v>
      </c>
    </row>
    <row r="558" s="13" customFormat="1">
      <c r="A558" s="13"/>
      <c r="B558" s="234"/>
      <c r="C558" s="235"/>
      <c r="D558" s="236" t="s">
        <v>226</v>
      </c>
      <c r="E558" s="237" t="s">
        <v>19</v>
      </c>
      <c r="F558" s="238" t="s">
        <v>446</v>
      </c>
      <c r="G558" s="235"/>
      <c r="H558" s="237" t="s">
        <v>19</v>
      </c>
      <c r="I558" s="239"/>
      <c r="J558" s="235"/>
      <c r="K558" s="235"/>
      <c r="L558" s="240"/>
      <c r="M558" s="241"/>
      <c r="N558" s="242"/>
      <c r="O558" s="242"/>
      <c r="P558" s="242"/>
      <c r="Q558" s="242"/>
      <c r="R558" s="242"/>
      <c r="S558" s="242"/>
      <c r="T558" s="24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4" t="s">
        <v>226</v>
      </c>
      <c r="AU558" s="244" t="s">
        <v>81</v>
      </c>
      <c r="AV558" s="13" t="s">
        <v>79</v>
      </c>
      <c r="AW558" s="13" t="s">
        <v>33</v>
      </c>
      <c r="AX558" s="13" t="s">
        <v>72</v>
      </c>
      <c r="AY558" s="244" t="s">
        <v>215</v>
      </c>
    </row>
    <row r="559" s="14" customFormat="1">
      <c r="A559" s="14"/>
      <c r="B559" s="245"/>
      <c r="C559" s="246"/>
      <c r="D559" s="236" t="s">
        <v>226</v>
      </c>
      <c r="E559" s="247" t="s">
        <v>19</v>
      </c>
      <c r="F559" s="248" t="s">
        <v>2325</v>
      </c>
      <c r="G559" s="246"/>
      <c r="H559" s="249">
        <v>423.80000000000001</v>
      </c>
      <c r="I559" s="250"/>
      <c r="J559" s="246"/>
      <c r="K559" s="246"/>
      <c r="L559" s="251"/>
      <c r="M559" s="252"/>
      <c r="N559" s="253"/>
      <c r="O559" s="253"/>
      <c r="P559" s="253"/>
      <c r="Q559" s="253"/>
      <c r="R559" s="253"/>
      <c r="S559" s="253"/>
      <c r="T559" s="25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5" t="s">
        <v>226</v>
      </c>
      <c r="AU559" s="255" t="s">
        <v>81</v>
      </c>
      <c r="AV559" s="14" t="s">
        <v>81</v>
      </c>
      <c r="AW559" s="14" t="s">
        <v>33</v>
      </c>
      <c r="AX559" s="14" t="s">
        <v>72</v>
      </c>
      <c r="AY559" s="255" t="s">
        <v>215</v>
      </c>
    </row>
    <row r="560" s="13" customFormat="1">
      <c r="A560" s="13"/>
      <c r="B560" s="234"/>
      <c r="C560" s="235"/>
      <c r="D560" s="236" t="s">
        <v>226</v>
      </c>
      <c r="E560" s="237" t="s">
        <v>19</v>
      </c>
      <c r="F560" s="238" t="s">
        <v>2323</v>
      </c>
      <c r="G560" s="235"/>
      <c r="H560" s="237" t="s">
        <v>19</v>
      </c>
      <c r="I560" s="239"/>
      <c r="J560" s="235"/>
      <c r="K560" s="235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226</v>
      </c>
      <c r="AU560" s="244" t="s">
        <v>81</v>
      </c>
      <c r="AV560" s="13" t="s">
        <v>79</v>
      </c>
      <c r="AW560" s="13" t="s">
        <v>33</v>
      </c>
      <c r="AX560" s="13" t="s">
        <v>72</v>
      </c>
      <c r="AY560" s="244" t="s">
        <v>215</v>
      </c>
    </row>
    <row r="561" s="13" customFormat="1">
      <c r="A561" s="13"/>
      <c r="B561" s="234"/>
      <c r="C561" s="235"/>
      <c r="D561" s="236" t="s">
        <v>226</v>
      </c>
      <c r="E561" s="237" t="s">
        <v>19</v>
      </c>
      <c r="F561" s="238" t="s">
        <v>2324</v>
      </c>
      <c r="G561" s="235"/>
      <c r="H561" s="237" t="s">
        <v>19</v>
      </c>
      <c r="I561" s="239"/>
      <c r="J561" s="235"/>
      <c r="K561" s="235"/>
      <c r="L561" s="240"/>
      <c r="M561" s="241"/>
      <c r="N561" s="242"/>
      <c r="O561" s="242"/>
      <c r="P561" s="242"/>
      <c r="Q561" s="242"/>
      <c r="R561" s="242"/>
      <c r="S561" s="242"/>
      <c r="T561" s="24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4" t="s">
        <v>226</v>
      </c>
      <c r="AU561" s="244" t="s">
        <v>81</v>
      </c>
      <c r="AV561" s="13" t="s">
        <v>79</v>
      </c>
      <c r="AW561" s="13" t="s">
        <v>33</v>
      </c>
      <c r="AX561" s="13" t="s">
        <v>72</v>
      </c>
      <c r="AY561" s="244" t="s">
        <v>215</v>
      </c>
    </row>
    <row r="562" s="13" customFormat="1">
      <c r="A562" s="13"/>
      <c r="B562" s="234"/>
      <c r="C562" s="235"/>
      <c r="D562" s="236" t="s">
        <v>226</v>
      </c>
      <c r="E562" s="237" t="s">
        <v>19</v>
      </c>
      <c r="F562" s="238" t="s">
        <v>448</v>
      </c>
      <c r="G562" s="235"/>
      <c r="H562" s="237" t="s">
        <v>19</v>
      </c>
      <c r="I562" s="239"/>
      <c r="J562" s="235"/>
      <c r="K562" s="235"/>
      <c r="L562" s="240"/>
      <c r="M562" s="241"/>
      <c r="N562" s="242"/>
      <c r="O562" s="242"/>
      <c r="P562" s="242"/>
      <c r="Q562" s="242"/>
      <c r="R562" s="242"/>
      <c r="S562" s="242"/>
      <c r="T562" s="24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4" t="s">
        <v>226</v>
      </c>
      <c r="AU562" s="244" t="s">
        <v>81</v>
      </c>
      <c r="AV562" s="13" t="s">
        <v>79</v>
      </c>
      <c r="AW562" s="13" t="s">
        <v>33</v>
      </c>
      <c r="AX562" s="13" t="s">
        <v>72</v>
      </c>
      <c r="AY562" s="244" t="s">
        <v>215</v>
      </c>
    </row>
    <row r="563" s="14" customFormat="1">
      <c r="A563" s="14"/>
      <c r="B563" s="245"/>
      <c r="C563" s="246"/>
      <c r="D563" s="236" t="s">
        <v>226</v>
      </c>
      <c r="E563" s="247" t="s">
        <v>19</v>
      </c>
      <c r="F563" s="248" t="s">
        <v>2326</v>
      </c>
      <c r="G563" s="246"/>
      <c r="H563" s="249">
        <v>207</v>
      </c>
      <c r="I563" s="250"/>
      <c r="J563" s="246"/>
      <c r="K563" s="246"/>
      <c r="L563" s="251"/>
      <c r="M563" s="252"/>
      <c r="N563" s="253"/>
      <c r="O563" s="253"/>
      <c r="P563" s="253"/>
      <c r="Q563" s="253"/>
      <c r="R563" s="253"/>
      <c r="S563" s="253"/>
      <c r="T563" s="25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5" t="s">
        <v>226</v>
      </c>
      <c r="AU563" s="255" t="s">
        <v>81</v>
      </c>
      <c r="AV563" s="14" t="s">
        <v>81</v>
      </c>
      <c r="AW563" s="14" t="s">
        <v>33</v>
      </c>
      <c r="AX563" s="14" t="s">
        <v>72</v>
      </c>
      <c r="AY563" s="255" t="s">
        <v>215</v>
      </c>
    </row>
    <row r="564" s="13" customFormat="1">
      <c r="A564" s="13"/>
      <c r="B564" s="234"/>
      <c r="C564" s="235"/>
      <c r="D564" s="236" t="s">
        <v>226</v>
      </c>
      <c r="E564" s="237" t="s">
        <v>19</v>
      </c>
      <c r="F564" s="238" t="s">
        <v>2323</v>
      </c>
      <c r="G564" s="235"/>
      <c r="H564" s="237" t="s">
        <v>19</v>
      </c>
      <c r="I564" s="239"/>
      <c r="J564" s="235"/>
      <c r="K564" s="235"/>
      <c r="L564" s="240"/>
      <c r="M564" s="241"/>
      <c r="N564" s="242"/>
      <c r="O564" s="242"/>
      <c r="P564" s="242"/>
      <c r="Q564" s="242"/>
      <c r="R564" s="242"/>
      <c r="S564" s="242"/>
      <c r="T564" s="24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4" t="s">
        <v>226</v>
      </c>
      <c r="AU564" s="244" t="s">
        <v>81</v>
      </c>
      <c r="AV564" s="13" t="s">
        <v>79</v>
      </c>
      <c r="AW564" s="13" t="s">
        <v>33</v>
      </c>
      <c r="AX564" s="13" t="s">
        <v>72</v>
      </c>
      <c r="AY564" s="244" t="s">
        <v>215</v>
      </c>
    </row>
    <row r="565" s="13" customFormat="1">
      <c r="A565" s="13"/>
      <c r="B565" s="234"/>
      <c r="C565" s="235"/>
      <c r="D565" s="236" t="s">
        <v>226</v>
      </c>
      <c r="E565" s="237" t="s">
        <v>19</v>
      </c>
      <c r="F565" s="238" t="s">
        <v>2324</v>
      </c>
      <c r="G565" s="235"/>
      <c r="H565" s="237" t="s">
        <v>19</v>
      </c>
      <c r="I565" s="239"/>
      <c r="J565" s="235"/>
      <c r="K565" s="235"/>
      <c r="L565" s="240"/>
      <c r="M565" s="241"/>
      <c r="N565" s="242"/>
      <c r="O565" s="242"/>
      <c r="P565" s="242"/>
      <c r="Q565" s="242"/>
      <c r="R565" s="242"/>
      <c r="S565" s="242"/>
      <c r="T565" s="24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4" t="s">
        <v>226</v>
      </c>
      <c r="AU565" s="244" t="s">
        <v>81</v>
      </c>
      <c r="AV565" s="13" t="s">
        <v>79</v>
      </c>
      <c r="AW565" s="13" t="s">
        <v>33</v>
      </c>
      <c r="AX565" s="13" t="s">
        <v>72</v>
      </c>
      <c r="AY565" s="244" t="s">
        <v>215</v>
      </c>
    </row>
    <row r="566" s="13" customFormat="1">
      <c r="A566" s="13"/>
      <c r="B566" s="234"/>
      <c r="C566" s="235"/>
      <c r="D566" s="236" t="s">
        <v>226</v>
      </c>
      <c r="E566" s="237" t="s">
        <v>19</v>
      </c>
      <c r="F566" s="238" t="s">
        <v>407</v>
      </c>
      <c r="G566" s="235"/>
      <c r="H566" s="237" t="s">
        <v>19</v>
      </c>
      <c r="I566" s="239"/>
      <c r="J566" s="235"/>
      <c r="K566" s="235"/>
      <c r="L566" s="240"/>
      <c r="M566" s="241"/>
      <c r="N566" s="242"/>
      <c r="O566" s="242"/>
      <c r="P566" s="242"/>
      <c r="Q566" s="242"/>
      <c r="R566" s="242"/>
      <c r="S566" s="242"/>
      <c r="T566" s="24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4" t="s">
        <v>226</v>
      </c>
      <c r="AU566" s="244" t="s">
        <v>81</v>
      </c>
      <c r="AV566" s="13" t="s">
        <v>79</v>
      </c>
      <c r="AW566" s="13" t="s">
        <v>33</v>
      </c>
      <c r="AX566" s="13" t="s">
        <v>72</v>
      </c>
      <c r="AY566" s="244" t="s">
        <v>215</v>
      </c>
    </row>
    <row r="567" s="14" customFormat="1">
      <c r="A567" s="14"/>
      <c r="B567" s="245"/>
      <c r="C567" s="246"/>
      <c r="D567" s="236" t="s">
        <v>226</v>
      </c>
      <c r="E567" s="247" t="s">
        <v>19</v>
      </c>
      <c r="F567" s="248" t="s">
        <v>2327</v>
      </c>
      <c r="G567" s="246"/>
      <c r="H567" s="249">
        <v>5.2000000000000002</v>
      </c>
      <c r="I567" s="250"/>
      <c r="J567" s="246"/>
      <c r="K567" s="246"/>
      <c r="L567" s="251"/>
      <c r="M567" s="252"/>
      <c r="N567" s="253"/>
      <c r="O567" s="253"/>
      <c r="P567" s="253"/>
      <c r="Q567" s="253"/>
      <c r="R567" s="253"/>
      <c r="S567" s="253"/>
      <c r="T567" s="25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5" t="s">
        <v>226</v>
      </c>
      <c r="AU567" s="255" t="s">
        <v>81</v>
      </c>
      <c r="AV567" s="14" t="s">
        <v>81</v>
      </c>
      <c r="AW567" s="14" t="s">
        <v>33</v>
      </c>
      <c r="AX567" s="14" t="s">
        <v>72</v>
      </c>
      <c r="AY567" s="255" t="s">
        <v>215</v>
      </c>
    </row>
    <row r="568" s="15" customFormat="1">
      <c r="A568" s="15"/>
      <c r="B568" s="256"/>
      <c r="C568" s="257"/>
      <c r="D568" s="236" t="s">
        <v>226</v>
      </c>
      <c r="E568" s="258" t="s">
        <v>19</v>
      </c>
      <c r="F568" s="259" t="s">
        <v>233</v>
      </c>
      <c r="G568" s="257"/>
      <c r="H568" s="260">
        <v>636</v>
      </c>
      <c r="I568" s="261"/>
      <c r="J568" s="257"/>
      <c r="K568" s="257"/>
      <c r="L568" s="262"/>
      <c r="M568" s="263"/>
      <c r="N568" s="264"/>
      <c r="O568" s="264"/>
      <c r="P568" s="264"/>
      <c r="Q568" s="264"/>
      <c r="R568" s="264"/>
      <c r="S568" s="264"/>
      <c r="T568" s="26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66" t="s">
        <v>226</v>
      </c>
      <c r="AU568" s="266" t="s">
        <v>81</v>
      </c>
      <c r="AV568" s="15" t="s">
        <v>223</v>
      </c>
      <c r="AW568" s="15" t="s">
        <v>33</v>
      </c>
      <c r="AX568" s="15" t="s">
        <v>79</v>
      </c>
      <c r="AY568" s="266" t="s">
        <v>215</v>
      </c>
    </row>
    <row r="569" s="2" customFormat="1" ht="21.75" customHeight="1">
      <c r="A569" s="41"/>
      <c r="B569" s="42"/>
      <c r="C569" s="216" t="s">
        <v>1200</v>
      </c>
      <c r="D569" s="216" t="s">
        <v>218</v>
      </c>
      <c r="E569" s="217" t="s">
        <v>2286</v>
      </c>
      <c r="F569" s="218" t="s">
        <v>2287</v>
      </c>
      <c r="G569" s="219" t="s">
        <v>278</v>
      </c>
      <c r="H569" s="220">
        <v>76.319999999999993</v>
      </c>
      <c r="I569" s="221"/>
      <c r="J569" s="222">
        <f>ROUND(I569*H569,2)</f>
        <v>0</v>
      </c>
      <c r="K569" s="218" t="s">
        <v>222</v>
      </c>
      <c r="L569" s="47"/>
      <c r="M569" s="223" t="s">
        <v>19</v>
      </c>
      <c r="N569" s="224" t="s">
        <v>43</v>
      </c>
      <c r="O569" s="87"/>
      <c r="P569" s="225">
        <f>O569*H569</f>
        <v>0</v>
      </c>
      <c r="Q569" s="225">
        <v>0</v>
      </c>
      <c r="R569" s="225">
        <f>Q569*H569</f>
        <v>0</v>
      </c>
      <c r="S569" s="225">
        <v>0</v>
      </c>
      <c r="T569" s="226">
        <f>S569*H569</f>
        <v>0</v>
      </c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R569" s="227" t="s">
        <v>223</v>
      </c>
      <c r="AT569" s="227" t="s">
        <v>218</v>
      </c>
      <c r="AU569" s="227" t="s">
        <v>81</v>
      </c>
      <c r="AY569" s="20" t="s">
        <v>215</v>
      </c>
      <c r="BE569" s="228">
        <f>IF(N569="základní",J569,0)</f>
        <v>0</v>
      </c>
      <c r="BF569" s="228">
        <f>IF(N569="snížená",J569,0)</f>
        <v>0</v>
      </c>
      <c r="BG569" s="228">
        <f>IF(N569="zákl. přenesená",J569,0)</f>
        <v>0</v>
      </c>
      <c r="BH569" s="228">
        <f>IF(N569="sníž. přenesená",J569,0)</f>
        <v>0</v>
      </c>
      <c r="BI569" s="228">
        <f>IF(N569="nulová",J569,0)</f>
        <v>0</v>
      </c>
      <c r="BJ569" s="20" t="s">
        <v>79</v>
      </c>
      <c r="BK569" s="228">
        <f>ROUND(I569*H569,2)</f>
        <v>0</v>
      </c>
      <c r="BL569" s="20" t="s">
        <v>223</v>
      </c>
      <c r="BM569" s="227" t="s">
        <v>1203</v>
      </c>
    </row>
    <row r="570" s="2" customFormat="1">
      <c r="A570" s="41"/>
      <c r="B570" s="42"/>
      <c r="C570" s="43"/>
      <c r="D570" s="229" t="s">
        <v>224</v>
      </c>
      <c r="E570" s="43"/>
      <c r="F570" s="230" t="s">
        <v>2288</v>
      </c>
      <c r="G570" s="43"/>
      <c r="H570" s="43"/>
      <c r="I570" s="231"/>
      <c r="J570" s="43"/>
      <c r="K570" s="43"/>
      <c r="L570" s="47"/>
      <c r="M570" s="232"/>
      <c r="N570" s="233"/>
      <c r="O570" s="87"/>
      <c r="P570" s="87"/>
      <c r="Q570" s="87"/>
      <c r="R570" s="87"/>
      <c r="S570" s="87"/>
      <c r="T570" s="88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T570" s="20" t="s">
        <v>224</v>
      </c>
      <c r="AU570" s="20" t="s">
        <v>81</v>
      </c>
    </row>
    <row r="571" s="13" customFormat="1">
      <c r="A571" s="13"/>
      <c r="B571" s="234"/>
      <c r="C571" s="235"/>
      <c r="D571" s="236" t="s">
        <v>226</v>
      </c>
      <c r="E571" s="237" t="s">
        <v>19</v>
      </c>
      <c r="F571" s="238" t="s">
        <v>2323</v>
      </c>
      <c r="G571" s="235"/>
      <c r="H571" s="237" t="s">
        <v>19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226</v>
      </c>
      <c r="AU571" s="244" t="s">
        <v>81</v>
      </c>
      <c r="AV571" s="13" t="s">
        <v>79</v>
      </c>
      <c r="AW571" s="13" t="s">
        <v>33</v>
      </c>
      <c r="AX571" s="13" t="s">
        <v>72</v>
      </c>
      <c r="AY571" s="244" t="s">
        <v>215</v>
      </c>
    </row>
    <row r="572" s="13" customFormat="1">
      <c r="A572" s="13"/>
      <c r="B572" s="234"/>
      <c r="C572" s="235"/>
      <c r="D572" s="236" t="s">
        <v>226</v>
      </c>
      <c r="E572" s="237" t="s">
        <v>19</v>
      </c>
      <c r="F572" s="238" t="s">
        <v>2323</v>
      </c>
      <c r="G572" s="235"/>
      <c r="H572" s="237" t="s">
        <v>19</v>
      </c>
      <c r="I572" s="239"/>
      <c r="J572" s="235"/>
      <c r="K572" s="235"/>
      <c r="L572" s="240"/>
      <c r="M572" s="241"/>
      <c r="N572" s="242"/>
      <c r="O572" s="242"/>
      <c r="P572" s="242"/>
      <c r="Q572" s="242"/>
      <c r="R572" s="242"/>
      <c r="S572" s="242"/>
      <c r="T572" s="24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4" t="s">
        <v>226</v>
      </c>
      <c r="AU572" s="244" t="s">
        <v>81</v>
      </c>
      <c r="AV572" s="13" t="s">
        <v>79</v>
      </c>
      <c r="AW572" s="13" t="s">
        <v>33</v>
      </c>
      <c r="AX572" s="13" t="s">
        <v>72</v>
      </c>
      <c r="AY572" s="244" t="s">
        <v>215</v>
      </c>
    </row>
    <row r="573" s="13" customFormat="1">
      <c r="A573" s="13"/>
      <c r="B573" s="234"/>
      <c r="C573" s="235"/>
      <c r="D573" s="236" t="s">
        <v>226</v>
      </c>
      <c r="E573" s="237" t="s">
        <v>19</v>
      </c>
      <c r="F573" s="238" t="s">
        <v>2324</v>
      </c>
      <c r="G573" s="235"/>
      <c r="H573" s="237" t="s">
        <v>19</v>
      </c>
      <c r="I573" s="239"/>
      <c r="J573" s="235"/>
      <c r="K573" s="235"/>
      <c r="L573" s="240"/>
      <c r="M573" s="241"/>
      <c r="N573" s="242"/>
      <c r="O573" s="242"/>
      <c r="P573" s="242"/>
      <c r="Q573" s="242"/>
      <c r="R573" s="242"/>
      <c r="S573" s="242"/>
      <c r="T573" s="24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4" t="s">
        <v>226</v>
      </c>
      <c r="AU573" s="244" t="s">
        <v>81</v>
      </c>
      <c r="AV573" s="13" t="s">
        <v>79</v>
      </c>
      <c r="AW573" s="13" t="s">
        <v>33</v>
      </c>
      <c r="AX573" s="13" t="s">
        <v>72</v>
      </c>
      <c r="AY573" s="244" t="s">
        <v>215</v>
      </c>
    </row>
    <row r="574" s="13" customFormat="1">
      <c r="A574" s="13"/>
      <c r="B574" s="234"/>
      <c r="C574" s="235"/>
      <c r="D574" s="236" t="s">
        <v>226</v>
      </c>
      <c r="E574" s="237" t="s">
        <v>19</v>
      </c>
      <c r="F574" s="238" t="s">
        <v>446</v>
      </c>
      <c r="G574" s="235"/>
      <c r="H574" s="237" t="s">
        <v>19</v>
      </c>
      <c r="I574" s="239"/>
      <c r="J574" s="235"/>
      <c r="K574" s="235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226</v>
      </c>
      <c r="AU574" s="244" t="s">
        <v>81</v>
      </c>
      <c r="AV574" s="13" t="s">
        <v>79</v>
      </c>
      <c r="AW574" s="13" t="s">
        <v>33</v>
      </c>
      <c r="AX574" s="13" t="s">
        <v>72</v>
      </c>
      <c r="AY574" s="244" t="s">
        <v>215</v>
      </c>
    </row>
    <row r="575" s="14" customFormat="1">
      <c r="A575" s="14"/>
      <c r="B575" s="245"/>
      <c r="C575" s="246"/>
      <c r="D575" s="236" t="s">
        <v>226</v>
      </c>
      <c r="E575" s="247" t="s">
        <v>19</v>
      </c>
      <c r="F575" s="248" t="s">
        <v>2331</v>
      </c>
      <c r="G575" s="246"/>
      <c r="H575" s="249">
        <v>8.4760000000000009</v>
      </c>
      <c r="I575" s="250"/>
      <c r="J575" s="246"/>
      <c r="K575" s="246"/>
      <c r="L575" s="251"/>
      <c r="M575" s="252"/>
      <c r="N575" s="253"/>
      <c r="O575" s="253"/>
      <c r="P575" s="253"/>
      <c r="Q575" s="253"/>
      <c r="R575" s="253"/>
      <c r="S575" s="253"/>
      <c r="T575" s="25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5" t="s">
        <v>226</v>
      </c>
      <c r="AU575" s="255" t="s">
        <v>81</v>
      </c>
      <c r="AV575" s="14" t="s">
        <v>81</v>
      </c>
      <c r="AW575" s="14" t="s">
        <v>33</v>
      </c>
      <c r="AX575" s="14" t="s">
        <v>72</v>
      </c>
      <c r="AY575" s="255" t="s">
        <v>215</v>
      </c>
    </row>
    <row r="576" s="13" customFormat="1">
      <c r="A576" s="13"/>
      <c r="B576" s="234"/>
      <c r="C576" s="235"/>
      <c r="D576" s="236" t="s">
        <v>226</v>
      </c>
      <c r="E576" s="237" t="s">
        <v>19</v>
      </c>
      <c r="F576" s="238" t="s">
        <v>2323</v>
      </c>
      <c r="G576" s="235"/>
      <c r="H576" s="237" t="s">
        <v>19</v>
      </c>
      <c r="I576" s="239"/>
      <c r="J576" s="235"/>
      <c r="K576" s="235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226</v>
      </c>
      <c r="AU576" s="244" t="s">
        <v>81</v>
      </c>
      <c r="AV576" s="13" t="s">
        <v>79</v>
      </c>
      <c r="AW576" s="13" t="s">
        <v>33</v>
      </c>
      <c r="AX576" s="13" t="s">
        <v>72</v>
      </c>
      <c r="AY576" s="244" t="s">
        <v>215</v>
      </c>
    </row>
    <row r="577" s="13" customFormat="1">
      <c r="A577" s="13"/>
      <c r="B577" s="234"/>
      <c r="C577" s="235"/>
      <c r="D577" s="236" t="s">
        <v>226</v>
      </c>
      <c r="E577" s="237" t="s">
        <v>19</v>
      </c>
      <c r="F577" s="238" t="s">
        <v>2324</v>
      </c>
      <c r="G577" s="235"/>
      <c r="H577" s="237" t="s">
        <v>19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226</v>
      </c>
      <c r="AU577" s="244" t="s">
        <v>81</v>
      </c>
      <c r="AV577" s="13" t="s">
        <v>79</v>
      </c>
      <c r="AW577" s="13" t="s">
        <v>33</v>
      </c>
      <c r="AX577" s="13" t="s">
        <v>72</v>
      </c>
      <c r="AY577" s="244" t="s">
        <v>215</v>
      </c>
    </row>
    <row r="578" s="13" customFormat="1">
      <c r="A578" s="13"/>
      <c r="B578" s="234"/>
      <c r="C578" s="235"/>
      <c r="D578" s="236" t="s">
        <v>226</v>
      </c>
      <c r="E578" s="237" t="s">
        <v>19</v>
      </c>
      <c r="F578" s="238" t="s">
        <v>448</v>
      </c>
      <c r="G578" s="235"/>
      <c r="H578" s="237" t="s">
        <v>19</v>
      </c>
      <c r="I578" s="239"/>
      <c r="J578" s="235"/>
      <c r="K578" s="235"/>
      <c r="L578" s="240"/>
      <c r="M578" s="241"/>
      <c r="N578" s="242"/>
      <c r="O578" s="242"/>
      <c r="P578" s="242"/>
      <c r="Q578" s="242"/>
      <c r="R578" s="242"/>
      <c r="S578" s="242"/>
      <c r="T578" s="24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4" t="s">
        <v>226</v>
      </c>
      <c r="AU578" s="244" t="s">
        <v>81</v>
      </c>
      <c r="AV578" s="13" t="s">
        <v>79</v>
      </c>
      <c r="AW578" s="13" t="s">
        <v>33</v>
      </c>
      <c r="AX578" s="13" t="s">
        <v>72</v>
      </c>
      <c r="AY578" s="244" t="s">
        <v>215</v>
      </c>
    </row>
    <row r="579" s="14" customFormat="1">
      <c r="A579" s="14"/>
      <c r="B579" s="245"/>
      <c r="C579" s="246"/>
      <c r="D579" s="236" t="s">
        <v>226</v>
      </c>
      <c r="E579" s="247" t="s">
        <v>19</v>
      </c>
      <c r="F579" s="248" t="s">
        <v>2332</v>
      </c>
      <c r="G579" s="246"/>
      <c r="H579" s="249">
        <v>4.1399999999999997</v>
      </c>
      <c r="I579" s="250"/>
      <c r="J579" s="246"/>
      <c r="K579" s="246"/>
      <c r="L579" s="251"/>
      <c r="M579" s="252"/>
      <c r="N579" s="253"/>
      <c r="O579" s="253"/>
      <c r="P579" s="253"/>
      <c r="Q579" s="253"/>
      <c r="R579" s="253"/>
      <c r="S579" s="253"/>
      <c r="T579" s="25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5" t="s">
        <v>226</v>
      </c>
      <c r="AU579" s="255" t="s">
        <v>81</v>
      </c>
      <c r="AV579" s="14" t="s">
        <v>81</v>
      </c>
      <c r="AW579" s="14" t="s">
        <v>33</v>
      </c>
      <c r="AX579" s="14" t="s">
        <v>72</v>
      </c>
      <c r="AY579" s="255" t="s">
        <v>215</v>
      </c>
    </row>
    <row r="580" s="13" customFormat="1">
      <c r="A580" s="13"/>
      <c r="B580" s="234"/>
      <c r="C580" s="235"/>
      <c r="D580" s="236" t="s">
        <v>226</v>
      </c>
      <c r="E580" s="237" t="s">
        <v>19</v>
      </c>
      <c r="F580" s="238" t="s">
        <v>2323</v>
      </c>
      <c r="G580" s="235"/>
      <c r="H580" s="237" t="s">
        <v>19</v>
      </c>
      <c r="I580" s="239"/>
      <c r="J580" s="235"/>
      <c r="K580" s="235"/>
      <c r="L580" s="240"/>
      <c r="M580" s="241"/>
      <c r="N580" s="242"/>
      <c r="O580" s="242"/>
      <c r="P580" s="242"/>
      <c r="Q580" s="242"/>
      <c r="R580" s="242"/>
      <c r="S580" s="242"/>
      <c r="T580" s="24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4" t="s">
        <v>226</v>
      </c>
      <c r="AU580" s="244" t="s">
        <v>81</v>
      </c>
      <c r="AV580" s="13" t="s">
        <v>79</v>
      </c>
      <c r="AW580" s="13" t="s">
        <v>33</v>
      </c>
      <c r="AX580" s="13" t="s">
        <v>72</v>
      </c>
      <c r="AY580" s="244" t="s">
        <v>215</v>
      </c>
    </row>
    <row r="581" s="13" customFormat="1">
      <c r="A581" s="13"/>
      <c r="B581" s="234"/>
      <c r="C581" s="235"/>
      <c r="D581" s="236" t="s">
        <v>226</v>
      </c>
      <c r="E581" s="237" t="s">
        <v>19</v>
      </c>
      <c r="F581" s="238" t="s">
        <v>2324</v>
      </c>
      <c r="G581" s="235"/>
      <c r="H581" s="237" t="s">
        <v>19</v>
      </c>
      <c r="I581" s="239"/>
      <c r="J581" s="235"/>
      <c r="K581" s="235"/>
      <c r="L581" s="240"/>
      <c r="M581" s="241"/>
      <c r="N581" s="242"/>
      <c r="O581" s="242"/>
      <c r="P581" s="242"/>
      <c r="Q581" s="242"/>
      <c r="R581" s="242"/>
      <c r="S581" s="242"/>
      <c r="T581" s="24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4" t="s">
        <v>226</v>
      </c>
      <c r="AU581" s="244" t="s">
        <v>81</v>
      </c>
      <c r="AV581" s="13" t="s">
        <v>79</v>
      </c>
      <c r="AW581" s="13" t="s">
        <v>33</v>
      </c>
      <c r="AX581" s="13" t="s">
        <v>72</v>
      </c>
      <c r="AY581" s="244" t="s">
        <v>215</v>
      </c>
    </row>
    <row r="582" s="13" customFormat="1">
      <c r="A582" s="13"/>
      <c r="B582" s="234"/>
      <c r="C582" s="235"/>
      <c r="D582" s="236" t="s">
        <v>226</v>
      </c>
      <c r="E582" s="237" t="s">
        <v>19</v>
      </c>
      <c r="F582" s="238" t="s">
        <v>407</v>
      </c>
      <c r="G582" s="235"/>
      <c r="H582" s="237" t="s">
        <v>19</v>
      </c>
      <c r="I582" s="239"/>
      <c r="J582" s="235"/>
      <c r="K582" s="235"/>
      <c r="L582" s="240"/>
      <c r="M582" s="241"/>
      <c r="N582" s="242"/>
      <c r="O582" s="242"/>
      <c r="P582" s="242"/>
      <c r="Q582" s="242"/>
      <c r="R582" s="242"/>
      <c r="S582" s="242"/>
      <c r="T582" s="24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4" t="s">
        <v>226</v>
      </c>
      <c r="AU582" s="244" t="s">
        <v>81</v>
      </c>
      <c r="AV582" s="13" t="s">
        <v>79</v>
      </c>
      <c r="AW582" s="13" t="s">
        <v>33</v>
      </c>
      <c r="AX582" s="13" t="s">
        <v>72</v>
      </c>
      <c r="AY582" s="244" t="s">
        <v>215</v>
      </c>
    </row>
    <row r="583" s="14" customFormat="1">
      <c r="A583" s="14"/>
      <c r="B583" s="245"/>
      <c r="C583" s="246"/>
      <c r="D583" s="236" t="s">
        <v>226</v>
      </c>
      <c r="E583" s="247" t="s">
        <v>19</v>
      </c>
      <c r="F583" s="248" t="s">
        <v>2333</v>
      </c>
      <c r="G583" s="246"/>
      <c r="H583" s="249">
        <v>0.104</v>
      </c>
      <c r="I583" s="250"/>
      <c r="J583" s="246"/>
      <c r="K583" s="246"/>
      <c r="L583" s="251"/>
      <c r="M583" s="252"/>
      <c r="N583" s="253"/>
      <c r="O583" s="253"/>
      <c r="P583" s="253"/>
      <c r="Q583" s="253"/>
      <c r="R583" s="253"/>
      <c r="S583" s="253"/>
      <c r="T583" s="25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5" t="s">
        <v>226</v>
      </c>
      <c r="AU583" s="255" t="s">
        <v>81</v>
      </c>
      <c r="AV583" s="14" t="s">
        <v>81</v>
      </c>
      <c r="AW583" s="14" t="s">
        <v>33</v>
      </c>
      <c r="AX583" s="14" t="s">
        <v>72</v>
      </c>
      <c r="AY583" s="255" t="s">
        <v>215</v>
      </c>
    </row>
    <row r="584" s="13" customFormat="1">
      <c r="A584" s="13"/>
      <c r="B584" s="234"/>
      <c r="C584" s="235"/>
      <c r="D584" s="236" t="s">
        <v>226</v>
      </c>
      <c r="E584" s="237" t="s">
        <v>19</v>
      </c>
      <c r="F584" s="238" t="s">
        <v>2290</v>
      </c>
      <c r="G584" s="235"/>
      <c r="H584" s="237" t="s">
        <v>19</v>
      </c>
      <c r="I584" s="239"/>
      <c r="J584" s="235"/>
      <c r="K584" s="235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226</v>
      </c>
      <c r="AU584" s="244" t="s">
        <v>81</v>
      </c>
      <c r="AV584" s="13" t="s">
        <v>79</v>
      </c>
      <c r="AW584" s="13" t="s">
        <v>33</v>
      </c>
      <c r="AX584" s="13" t="s">
        <v>72</v>
      </c>
      <c r="AY584" s="244" t="s">
        <v>215</v>
      </c>
    </row>
    <row r="585" s="16" customFormat="1">
      <c r="A585" s="16"/>
      <c r="B585" s="267"/>
      <c r="C585" s="268"/>
      <c r="D585" s="236" t="s">
        <v>226</v>
      </c>
      <c r="E585" s="269" t="s">
        <v>19</v>
      </c>
      <c r="F585" s="270" t="s">
        <v>2291</v>
      </c>
      <c r="G585" s="268"/>
      <c r="H585" s="271">
        <v>12.719999999999999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T585" s="277" t="s">
        <v>226</v>
      </c>
      <c r="AU585" s="277" t="s">
        <v>81</v>
      </c>
      <c r="AV585" s="16" t="s">
        <v>105</v>
      </c>
      <c r="AW585" s="16" t="s">
        <v>33</v>
      </c>
      <c r="AX585" s="16" t="s">
        <v>72</v>
      </c>
      <c r="AY585" s="277" t="s">
        <v>215</v>
      </c>
    </row>
    <row r="586" s="13" customFormat="1">
      <c r="A586" s="13"/>
      <c r="B586" s="234"/>
      <c r="C586" s="235"/>
      <c r="D586" s="236" t="s">
        <v>226</v>
      </c>
      <c r="E586" s="237" t="s">
        <v>19</v>
      </c>
      <c r="F586" s="238" t="s">
        <v>2292</v>
      </c>
      <c r="G586" s="235"/>
      <c r="H586" s="237" t="s">
        <v>19</v>
      </c>
      <c r="I586" s="239"/>
      <c r="J586" s="235"/>
      <c r="K586" s="235"/>
      <c r="L586" s="240"/>
      <c r="M586" s="241"/>
      <c r="N586" s="242"/>
      <c r="O586" s="242"/>
      <c r="P586" s="242"/>
      <c r="Q586" s="242"/>
      <c r="R586" s="242"/>
      <c r="S586" s="242"/>
      <c r="T586" s="24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4" t="s">
        <v>226</v>
      </c>
      <c r="AU586" s="244" t="s">
        <v>81</v>
      </c>
      <c r="AV586" s="13" t="s">
        <v>79</v>
      </c>
      <c r="AW586" s="13" t="s">
        <v>33</v>
      </c>
      <c r="AX586" s="13" t="s">
        <v>72</v>
      </c>
      <c r="AY586" s="244" t="s">
        <v>215</v>
      </c>
    </row>
    <row r="587" s="14" customFormat="1">
      <c r="A587" s="14"/>
      <c r="B587" s="245"/>
      <c r="C587" s="246"/>
      <c r="D587" s="236" t="s">
        <v>226</v>
      </c>
      <c r="E587" s="247" t="s">
        <v>19</v>
      </c>
      <c r="F587" s="248" t="s">
        <v>2334</v>
      </c>
      <c r="G587" s="246"/>
      <c r="H587" s="249">
        <v>63.600000000000001</v>
      </c>
      <c r="I587" s="250"/>
      <c r="J587" s="246"/>
      <c r="K587" s="246"/>
      <c r="L587" s="251"/>
      <c r="M587" s="252"/>
      <c r="N587" s="253"/>
      <c r="O587" s="253"/>
      <c r="P587" s="253"/>
      <c r="Q587" s="253"/>
      <c r="R587" s="253"/>
      <c r="S587" s="253"/>
      <c r="T587" s="25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5" t="s">
        <v>226</v>
      </c>
      <c r="AU587" s="255" t="s">
        <v>81</v>
      </c>
      <c r="AV587" s="14" t="s">
        <v>81</v>
      </c>
      <c r="AW587" s="14" t="s">
        <v>33</v>
      </c>
      <c r="AX587" s="14" t="s">
        <v>72</v>
      </c>
      <c r="AY587" s="255" t="s">
        <v>215</v>
      </c>
    </row>
    <row r="588" s="16" customFormat="1">
      <c r="A588" s="16"/>
      <c r="B588" s="267"/>
      <c r="C588" s="268"/>
      <c r="D588" s="236" t="s">
        <v>226</v>
      </c>
      <c r="E588" s="269" t="s">
        <v>19</v>
      </c>
      <c r="F588" s="270" t="s">
        <v>2294</v>
      </c>
      <c r="G588" s="268"/>
      <c r="H588" s="271">
        <v>63.600000000000001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T588" s="277" t="s">
        <v>226</v>
      </c>
      <c r="AU588" s="277" t="s">
        <v>81</v>
      </c>
      <c r="AV588" s="16" t="s">
        <v>105</v>
      </c>
      <c r="AW588" s="16" t="s">
        <v>33</v>
      </c>
      <c r="AX588" s="16" t="s">
        <v>72</v>
      </c>
      <c r="AY588" s="277" t="s">
        <v>215</v>
      </c>
    </row>
    <row r="589" s="15" customFormat="1">
      <c r="A589" s="15"/>
      <c r="B589" s="256"/>
      <c r="C589" s="257"/>
      <c r="D589" s="236" t="s">
        <v>226</v>
      </c>
      <c r="E589" s="258" t="s">
        <v>19</v>
      </c>
      <c r="F589" s="259" t="s">
        <v>233</v>
      </c>
      <c r="G589" s="257"/>
      <c r="H589" s="260">
        <v>76.319999999999993</v>
      </c>
      <c r="I589" s="261"/>
      <c r="J589" s="257"/>
      <c r="K589" s="257"/>
      <c r="L589" s="262"/>
      <c r="M589" s="263"/>
      <c r="N589" s="264"/>
      <c r="O589" s="264"/>
      <c r="P589" s="264"/>
      <c r="Q589" s="264"/>
      <c r="R589" s="264"/>
      <c r="S589" s="264"/>
      <c r="T589" s="26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66" t="s">
        <v>226</v>
      </c>
      <c r="AU589" s="266" t="s">
        <v>81</v>
      </c>
      <c r="AV589" s="15" t="s">
        <v>223</v>
      </c>
      <c r="AW589" s="15" t="s">
        <v>33</v>
      </c>
      <c r="AX589" s="15" t="s">
        <v>79</v>
      </c>
      <c r="AY589" s="266" t="s">
        <v>215</v>
      </c>
    </row>
    <row r="590" s="2" customFormat="1" ht="21.75" customHeight="1">
      <c r="A590" s="41"/>
      <c r="B590" s="42"/>
      <c r="C590" s="216" t="s">
        <v>462</v>
      </c>
      <c r="D590" s="216" t="s">
        <v>218</v>
      </c>
      <c r="E590" s="217" t="s">
        <v>2295</v>
      </c>
      <c r="F590" s="218" t="s">
        <v>2296</v>
      </c>
      <c r="G590" s="219" t="s">
        <v>278</v>
      </c>
      <c r="H590" s="220">
        <v>76.319999999999993</v>
      </c>
      <c r="I590" s="221"/>
      <c r="J590" s="222">
        <f>ROUND(I590*H590,2)</f>
        <v>0</v>
      </c>
      <c r="K590" s="218" t="s">
        <v>222</v>
      </c>
      <c r="L590" s="47"/>
      <c r="M590" s="223" t="s">
        <v>19</v>
      </c>
      <c r="N590" s="224" t="s">
        <v>43</v>
      </c>
      <c r="O590" s="87"/>
      <c r="P590" s="225">
        <f>O590*H590</f>
        <v>0</v>
      </c>
      <c r="Q590" s="225">
        <v>0</v>
      </c>
      <c r="R590" s="225">
        <f>Q590*H590</f>
        <v>0</v>
      </c>
      <c r="S590" s="225">
        <v>0</v>
      </c>
      <c r="T590" s="226">
        <f>S590*H590</f>
        <v>0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27" t="s">
        <v>223</v>
      </c>
      <c r="AT590" s="227" t="s">
        <v>218</v>
      </c>
      <c r="AU590" s="227" t="s">
        <v>81</v>
      </c>
      <c r="AY590" s="20" t="s">
        <v>215</v>
      </c>
      <c r="BE590" s="228">
        <f>IF(N590="základní",J590,0)</f>
        <v>0</v>
      </c>
      <c r="BF590" s="228">
        <f>IF(N590="snížená",J590,0)</f>
        <v>0</v>
      </c>
      <c r="BG590" s="228">
        <f>IF(N590="zákl. přenesená",J590,0)</f>
        <v>0</v>
      </c>
      <c r="BH590" s="228">
        <f>IF(N590="sníž. přenesená",J590,0)</f>
        <v>0</v>
      </c>
      <c r="BI590" s="228">
        <f>IF(N590="nulová",J590,0)</f>
        <v>0</v>
      </c>
      <c r="BJ590" s="20" t="s">
        <v>79</v>
      </c>
      <c r="BK590" s="228">
        <f>ROUND(I590*H590,2)</f>
        <v>0</v>
      </c>
      <c r="BL590" s="20" t="s">
        <v>223</v>
      </c>
      <c r="BM590" s="227" t="s">
        <v>1206</v>
      </c>
    </row>
    <row r="591" s="2" customFormat="1">
      <c r="A591" s="41"/>
      <c r="B591" s="42"/>
      <c r="C591" s="43"/>
      <c r="D591" s="229" t="s">
        <v>224</v>
      </c>
      <c r="E591" s="43"/>
      <c r="F591" s="230" t="s">
        <v>2297</v>
      </c>
      <c r="G591" s="43"/>
      <c r="H591" s="43"/>
      <c r="I591" s="231"/>
      <c r="J591" s="43"/>
      <c r="K591" s="43"/>
      <c r="L591" s="47"/>
      <c r="M591" s="232"/>
      <c r="N591" s="233"/>
      <c r="O591" s="87"/>
      <c r="P591" s="87"/>
      <c r="Q591" s="87"/>
      <c r="R591" s="87"/>
      <c r="S591" s="87"/>
      <c r="T591" s="88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T591" s="20" t="s">
        <v>224</v>
      </c>
      <c r="AU591" s="20" t="s">
        <v>81</v>
      </c>
    </row>
    <row r="592" s="13" customFormat="1">
      <c r="A592" s="13"/>
      <c r="B592" s="234"/>
      <c r="C592" s="235"/>
      <c r="D592" s="236" t="s">
        <v>226</v>
      </c>
      <c r="E592" s="237" t="s">
        <v>19</v>
      </c>
      <c r="F592" s="238" t="s">
        <v>2323</v>
      </c>
      <c r="G592" s="235"/>
      <c r="H592" s="237" t="s">
        <v>19</v>
      </c>
      <c r="I592" s="239"/>
      <c r="J592" s="235"/>
      <c r="K592" s="235"/>
      <c r="L592" s="240"/>
      <c r="M592" s="241"/>
      <c r="N592" s="242"/>
      <c r="O592" s="242"/>
      <c r="P592" s="242"/>
      <c r="Q592" s="242"/>
      <c r="R592" s="242"/>
      <c r="S592" s="242"/>
      <c r="T592" s="24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4" t="s">
        <v>226</v>
      </c>
      <c r="AU592" s="244" t="s">
        <v>81</v>
      </c>
      <c r="AV592" s="13" t="s">
        <v>79</v>
      </c>
      <c r="AW592" s="13" t="s">
        <v>33</v>
      </c>
      <c r="AX592" s="13" t="s">
        <v>72</v>
      </c>
      <c r="AY592" s="244" t="s">
        <v>215</v>
      </c>
    </row>
    <row r="593" s="13" customFormat="1">
      <c r="A593" s="13"/>
      <c r="B593" s="234"/>
      <c r="C593" s="235"/>
      <c r="D593" s="236" t="s">
        <v>226</v>
      </c>
      <c r="E593" s="237" t="s">
        <v>19</v>
      </c>
      <c r="F593" s="238" t="s">
        <v>2323</v>
      </c>
      <c r="G593" s="235"/>
      <c r="H593" s="237" t="s">
        <v>19</v>
      </c>
      <c r="I593" s="239"/>
      <c r="J593" s="235"/>
      <c r="K593" s="235"/>
      <c r="L593" s="240"/>
      <c r="M593" s="241"/>
      <c r="N593" s="242"/>
      <c r="O593" s="242"/>
      <c r="P593" s="242"/>
      <c r="Q593" s="242"/>
      <c r="R593" s="242"/>
      <c r="S593" s="242"/>
      <c r="T593" s="24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4" t="s">
        <v>226</v>
      </c>
      <c r="AU593" s="244" t="s">
        <v>81</v>
      </c>
      <c r="AV593" s="13" t="s">
        <v>79</v>
      </c>
      <c r="AW593" s="13" t="s">
        <v>33</v>
      </c>
      <c r="AX593" s="13" t="s">
        <v>72</v>
      </c>
      <c r="AY593" s="244" t="s">
        <v>215</v>
      </c>
    </row>
    <row r="594" s="13" customFormat="1">
      <c r="A594" s="13"/>
      <c r="B594" s="234"/>
      <c r="C594" s="235"/>
      <c r="D594" s="236" t="s">
        <v>226</v>
      </c>
      <c r="E594" s="237" t="s">
        <v>19</v>
      </c>
      <c r="F594" s="238" t="s">
        <v>2324</v>
      </c>
      <c r="G594" s="235"/>
      <c r="H594" s="237" t="s">
        <v>19</v>
      </c>
      <c r="I594" s="239"/>
      <c r="J594" s="235"/>
      <c r="K594" s="235"/>
      <c r="L594" s="240"/>
      <c r="M594" s="241"/>
      <c r="N594" s="242"/>
      <c r="O594" s="242"/>
      <c r="P594" s="242"/>
      <c r="Q594" s="242"/>
      <c r="R594" s="242"/>
      <c r="S594" s="242"/>
      <c r="T594" s="24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4" t="s">
        <v>226</v>
      </c>
      <c r="AU594" s="244" t="s">
        <v>81</v>
      </c>
      <c r="AV594" s="13" t="s">
        <v>79</v>
      </c>
      <c r="AW594" s="13" t="s">
        <v>33</v>
      </c>
      <c r="AX594" s="13" t="s">
        <v>72</v>
      </c>
      <c r="AY594" s="244" t="s">
        <v>215</v>
      </c>
    </row>
    <row r="595" s="13" customFormat="1">
      <c r="A595" s="13"/>
      <c r="B595" s="234"/>
      <c r="C595" s="235"/>
      <c r="D595" s="236" t="s">
        <v>226</v>
      </c>
      <c r="E595" s="237" t="s">
        <v>19</v>
      </c>
      <c r="F595" s="238" t="s">
        <v>446</v>
      </c>
      <c r="G595" s="235"/>
      <c r="H595" s="237" t="s">
        <v>19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226</v>
      </c>
      <c r="AU595" s="244" t="s">
        <v>81</v>
      </c>
      <c r="AV595" s="13" t="s">
        <v>79</v>
      </c>
      <c r="AW595" s="13" t="s">
        <v>33</v>
      </c>
      <c r="AX595" s="13" t="s">
        <v>72</v>
      </c>
      <c r="AY595" s="244" t="s">
        <v>215</v>
      </c>
    </row>
    <row r="596" s="14" customFormat="1">
      <c r="A596" s="14"/>
      <c r="B596" s="245"/>
      <c r="C596" s="246"/>
      <c r="D596" s="236" t="s">
        <v>226</v>
      </c>
      <c r="E596" s="247" t="s">
        <v>19</v>
      </c>
      <c r="F596" s="248" t="s">
        <v>2331</v>
      </c>
      <c r="G596" s="246"/>
      <c r="H596" s="249">
        <v>8.4760000000000009</v>
      </c>
      <c r="I596" s="250"/>
      <c r="J596" s="246"/>
      <c r="K596" s="246"/>
      <c r="L596" s="251"/>
      <c r="M596" s="252"/>
      <c r="N596" s="253"/>
      <c r="O596" s="253"/>
      <c r="P596" s="253"/>
      <c r="Q596" s="253"/>
      <c r="R596" s="253"/>
      <c r="S596" s="253"/>
      <c r="T596" s="25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5" t="s">
        <v>226</v>
      </c>
      <c r="AU596" s="255" t="s">
        <v>81</v>
      </c>
      <c r="AV596" s="14" t="s">
        <v>81</v>
      </c>
      <c r="AW596" s="14" t="s">
        <v>33</v>
      </c>
      <c r="AX596" s="14" t="s">
        <v>72</v>
      </c>
      <c r="AY596" s="255" t="s">
        <v>215</v>
      </c>
    </row>
    <row r="597" s="13" customFormat="1">
      <c r="A597" s="13"/>
      <c r="B597" s="234"/>
      <c r="C597" s="235"/>
      <c r="D597" s="236" t="s">
        <v>226</v>
      </c>
      <c r="E597" s="237" t="s">
        <v>19</v>
      </c>
      <c r="F597" s="238" t="s">
        <v>2323</v>
      </c>
      <c r="G597" s="235"/>
      <c r="H597" s="237" t="s">
        <v>19</v>
      </c>
      <c r="I597" s="239"/>
      <c r="J597" s="235"/>
      <c r="K597" s="235"/>
      <c r="L597" s="240"/>
      <c r="M597" s="241"/>
      <c r="N597" s="242"/>
      <c r="O597" s="242"/>
      <c r="P597" s="242"/>
      <c r="Q597" s="242"/>
      <c r="R597" s="242"/>
      <c r="S597" s="242"/>
      <c r="T597" s="24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4" t="s">
        <v>226</v>
      </c>
      <c r="AU597" s="244" t="s">
        <v>81</v>
      </c>
      <c r="AV597" s="13" t="s">
        <v>79</v>
      </c>
      <c r="AW597" s="13" t="s">
        <v>33</v>
      </c>
      <c r="AX597" s="13" t="s">
        <v>72</v>
      </c>
      <c r="AY597" s="244" t="s">
        <v>215</v>
      </c>
    </row>
    <row r="598" s="13" customFormat="1">
      <c r="A598" s="13"/>
      <c r="B598" s="234"/>
      <c r="C598" s="235"/>
      <c r="D598" s="236" t="s">
        <v>226</v>
      </c>
      <c r="E598" s="237" t="s">
        <v>19</v>
      </c>
      <c r="F598" s="238" t="s">
        <v>2324</v>
      </c>
      <c r="G598" s="235"/>
      <c r="H598" s="237" t="s">
        <v>19</v>
      </c>
      <c r="I598" s="239"/>
      <c r="J598" s="235"/>
      <c r="K598" s="235"/>
      <c r="L598" s="240"/>
      <c r="M598" s="241"/>
      <c r="N598" s="242"/>
      <c r="O598" s="242"/>
      <c r="P598" s="242"/>
      <c r="Q598" s="242"/>
      <c r="R598" s="242"/>
      <c r="S598" s="242"/>
      <c r="T598" s="24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4" t="s">
        <v>226</v>
      </c>
      <c r="AU598" s="244" t="s">
        <v>81</v>
      </c>
      <c r="AV598" s="13" t="s">
        <v>79</v>
      </c>
      <c r="AW598" s="13" t="s">
        <v>33</v>
      </c>
      <c r="AX598" s="13" t="s">
        <v>72</v>
      </c>
      <c r="AY598" s="244" t="s">
        <v>215</v>
      </c>
    </row>
    <row r="599" s="13" customFormat="1">
      <c r="A599" s="13"/>
      <c r="B599" s="234"/>
      <c r="C599" s="235"/>
      <c r="D599" s="236" t="s">
        <v>226</v>
      </c>
      <c r="E599" s="237" t="s">
        <v>19</v>
      </c>
      <c r="F599" s="238" t="s">
        <v>448</v>
      </c>
      <c r="G599" s="235"/>
      <c r="H599" s="237" t="s">
        <v>19</v>
      </c>
      <c r="I599" s="239"/>
      <c r="J599" s="235"/>
      <c r="K599" s="235"/>
      <c r="L599" s="240"/>
      <c r="M599" s="241"/>
      <c r="N599" s="242"/>
      <c r="O599" s="242"/>
      <c r="P599" s="242"/>
      <c r="Q599" s="242"/>
      <c r="R599" s="242"/>
      <c r="S599" s="242"/>
      <c r="T599" s="24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4" t="s">
        <v>226</v>
      </c>
      <c r="AU599" s="244" t="s">
        <v>81</v>
      </c>
      <c r="AV599" s="13" t="s">
        <v>79</v>
      </c>
      <c r="AW599" s="13" t="s">
        <v>33</v>
      </c>
      <c r="AX599" s="13" t="s">
        <v>72</v>
      </c>
      <c r="AY599" s="244" t="s">
        <v>215</v>
      </c>
    </row>
    <row r="600" s="14" customFormat="1">
      <c r="A600" s="14"/>
      <c r="B600" s="245"/>
      <c r="C600" s="246"/>
      <c r="D600" s="236" t="s">
        <v>226</v>
      </c>
      <c r="E600" s="247" t="s">
        <v>19</v>
      </c>
      <c r="F600" s="248" t="s">
        <v>2332</v>
      </c>
      <c r="G600" s="246"/>
      <c r="H600" s="249">
        <v>4.1399999999999997</v>
      </c>
      <c r="I600" s="250"/>
      <c r="J600" s="246"/>
      <c r="K600" s="246"/>
      <c r="L600" s="251"/>
      <c r="M600" s="252"/>
      <c r="N600" s="253"/>
      <c r="O600" s="253"/>
      <c r="P600" s="253"/>
      <c r="Q600" s="253"/>
      <c r="R600" s="253"/>
      <c r="S600" s="253"/>
      <c r="T600" s="25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5" t="s">
        <v>226</v>
      </c>
      <c r="AU600" s="255" t="s">
        <v>81</v>
      </c>
      <c r="AV600" s="14" t="s">
        <v>81</v>
      </c>
      <c r="AW600" s="14" t="s">
        <v>33</v>
      </c>
      <c r="AX600" s="14" t="s">
        <v>72</v>
      </c>
      <c r="AY600" s="255" t="s">
        <v>215</v>
      </c>
    </row>
    <row r="601" s="13" customFormat="1">
      <c r="A601" s="13"/>
      <c r="B601" s="234"/>
      <c r="C601" s="235"/>
      <c r="D601" s="236" t="s">
        <v>226</v>
      </c>
      <c r="E601" s="237" t="s">
        <v>19</v>
      </c>
      <c r="F601" s="238" t="s">
        <v>2323</v>
      </c>
      <c r="G601" s="235"/>
      <c r="H601" s="237" t="s">
        <v>19</v>
      </c>
      <c r="I601" s="239"/>
      <c r="J601" s="235"/>
      <c r="K601" s="235"/>
      <c r="L601" s="240"/>
      <c r="M601" s="241"/>
      <c r="N601" s="242"/>
      <c r="O601" s="242"/>
      <c r="P601" s="242"/>
      <c r="Q601" s="242"/>
      <c r="R601" s="242"/>
      <c r="S601" s="242"/>
      <c r="T601" s="24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4" t="s">
        <v>226</v>
      </c>
      <c r="AU601" s="244" t="s">
        <v>81</v>
      </c>
      <c r="AV601" s="13" t="s">
        <v>79</v>
      </c>
      <c r="AW601" s="13" t="s">
        <v>33</v>
      </c>
      <c r="AX601" s="13" t="s">
        <v>72</v>
      </c>
      <c r="AY601" s="244" t="s">
        <v>215</v>
      </c>
    </row>
    <row r="602" s="13" customFormat="1">
      <c r="A602" s="13"/>
      <c r="B602" s="234"/>
      <c r="C602" s="235"/>
      <c r="D602" s="236" t="s">
        <v>226</v>
      </c>
      <c r="E602" s="237" t="s">
        <v>19</v>
      </c>
      <c r="F602" s="238" t="s">
        <v>2324</v>
      </c>
      <c r="G602" s="235"/>
      <c r="H602" s="237" t="s">
        <v>19</v>
      </c>
      <c r="I602" s="239"/>
      <c r="J602" s="235"/>
      <c r="K602" s="235"/>
      <c r="L602" s="240"/>
      <c r="M602" s="241"/>
      <c r="N602" s="242"/>
      <c r="O602" s="242"/>
      <c r="P602" s="242"/>
      <c r="Q602" s="242"/>
      <c r="R602" s="242"/>
      <c r="S602" s="242"/>
      <c r="T602" s="24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4" t="s">
        <v>226</v>
      </c>
      <c r="AU602" s="244" t="s">
        <v>81</v>
      </c>
      <c r="AV602" s="13" t="s">
        <v>79</v>
      </c>
      <c r="AW602" s="13" t="s">
        <v>33</v>
      </c>
      <c r="AX602" s="13" t="s">
        <v>72</v>
      </c>
      <c r="AY602" s="244" t="s">
        <v>215</v>
      </c>
    </row>
    <row r="603" s="13" customFormat="1">
      <c r="A603" s="13"/>
      <c r="B603" s="234"/>
      <c r="C603" s="235"/>
      <c r="D603" s="236" t="s">
        <v>226</v>
      </c>
      <c r="E603" s="237" t="s">
        <v>19</v>
      </c>
      <c r="F603" s="238" t="s">
        <v>407</v>
      </c>
      <c r="G603" s="235"/>
      <c r="H603" s="237" t="s">
        <v>19</v>
      </c>
      <c r="I603" s="239"/>
      <c r="J603" s="235"/>
      <c r="K603" s="235"/>
      <c r="L603" s="240"/>
      <c r="M603" s="241"/>
      <c r="N603" s="242"/>
      <c r="O603" s="242"/>
      <c r="P603" s="242"/>
      <c r="Q603" s="242"/>
      <c r="R603" s="242"/>
      <c r="S603" s="242"/>
      <c r="T603" s="24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4" t="s">
        <v>226</v>
      </c>
      <c r="AU603" s="244" t="s">
        <v>81</v>
      </c>
      <c r="AV603" s="13" t="s">
        <v>79</v>
      </c>
      <c r="AW603" s="13" t="s">
        <v>33</v>
      </c>
      <c r="AX603" s="13" t="s">
        <v>72</v>
      </c>
      <c r="AY603" s="244" t="s">
        <v>215</v>
      </c>
    </row>
    <row r="604" s="14" customFormat="1">
      <c r="A604" s="14"/>
      <c r="B604" s="245"/>
      <c r="C604" s="246"/>
      <c r="D604" s="236" t="s">
        <v>226</v>
      </c>
      <c r="E604" s="247" t="s">
        <v>19</v>
      </c>
      <c r="F604" s="248" t="s">
        <v>2333</v>
      </c>
      <c r="G604" s="246"/>
      <c r="H604" s="249">
        <v>0.104</v>
      </c>
      <c r="I604" s="250"/>
      <c r="J604" s="246"/>
      <c r="K604" s="246"/>
      <c r="L604" s="251"/>
      <c r="M604" s="252"/>
      <c r="N604" s="253"/>
      <c r="O604" s="253"/>
      <c r="P604" s="253"/>
      <c r="Q604" s="253"/>
      <c r="R604" s="253"/>
      <c r="S604" s="253"/>
      <c r="T604" s="25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55" t="s">
        <v>226</v>
      </c>
      <c r="AU604" s="255" t="s">
        <v>81</v>
      </c>
      <c r="AV604" s="14" t="s">
        <v>81</v>
      </c>
      <c r="AW604" s="14" t="s">
        <v>33</v>
      </c>
      <c r="AX604" s="14" t="s">
        <v>72</v>
      </c>
      <c r="AY604" s="255" t="s">
        <v>215</v>
      </c>
    </row>
    <row r="605" s="13" customFormat="1">
      <c r="A605" s="13"/>
      <c r="B605" s="234"/>
      <c r="C605" s="235"/>
      <c r="D605" s="236" t="s">
        <v>226</v>
      </c>
      <c r="E605" s="237" t="s">
        <v>19</v>
      </c>
      <c r="F605" s="238" t="s">
        <v>2290</v>
      </c>
      <c r="G605" s="235"/>
      <c r="H605" s="237" t="s">
        <v>19</v>
      </c>
      <c r="I605" s="239"/>
      <c r="J605" s="235"/>
      <c r="K605" s="235"/>
      <c r="L605" s="240"/>
      <c r="M605" s="241"/>
      <c r="N605" s="242"/>
      <c r="O605" s="242"/>
      <c r="P605" s="242"/>
      <c r="Q605" s="242"/>
      <c r="R605" s="242"/>
      <c r="S605" s="242"/>
      <c r="T605" s="24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4" t="s">
        <v>226</v>
      </c>
      <c r="AU605" s="244" t="s">
        <v>81</v>
      </c>
      <c r="AV605" s="13" t="s">
        <v>79</v>
      </c>
      <c r="AW605" s="13" t="s">
        <v>33</v>
      </c>
      <c r="AX605" s="13" t="s">
        <v>72</v>
      </c>
      <c r="AY605" s="244" t="s">
        <v>215</v>
      </c>
    </row>
    <row r="606" s="16" customFormat="1">
      <c r="A606" s="16"/>
      <c r="B606" s="267"/>
      <c r="C606" s="268"/>
      <c r="D606" s="236" t="s">
        <v>226</v>
      </c>
      <c r="E606" s="269" t="s">
        <v>19</v>
      </c>
      <c r="F606" s="270" t="s">
        <v>2291</v>
      </c>
      <c r="G606" s="268"/>
      <c r="H606" s="271">
        <v>12.719999999999999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T606" s="277" t="s">
        <v>226</v>
      </c>
      <c r="AU606" s="277" t="s">
        <v>81</v>
      </c>
      <c r="AV606" s="16" t="s">
        <v>105</v>
      </c>
      <c r="AW606" s="16" t="s">
        <v>33</v>
      </c>
      <c r="AX606" s="16" t="s">
        <v>72</v>
      </c>
      <c r="AY606" s="277" t="s">
        <v>215</v>
      </c>
    </row>
    <row r="607" s="13" customFormat="1">
      <c r="A607" s="13"/>
      <c r="B607" s="234"/>
      <c r="C607" s="235"/>
      <c r="D607" s="236" t="s">
        <v>226</v>
      </c>
      <c r="E607" s="237" t="s">
        <v>19</v>
      </c>
      <c r="F607" s="238" t="s">
        <v>2292</v>
      </c>
      <c r="G607" s="235"/>
      <c r="H607" s="237" t="s">
        <v>19</v>
      </c>
      <c r="I607" s="239"/>
      <c r="J607" s="235"/>
      <c r="K607" s="235"/>
      <c r="L607" s="240"/>
      <c r="M607" s="241"/>
      <c r="N607" s="242"/>
      <c r="O607" s="242"/>
      <c r="P607" s="242"/>
      <c r="Q607" s="242"/>
      <c r="R607" s="242"/>
      <c r="S607" s="242"/>
      <c r="T607" s="24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4" t="s">
        <v>226</v>
      </c>
      <c r="AU607" s="244" t="s">
        <v>81</v>
      </c>
      <c r="AV607" s="13" t="s">
        <v>79</v>
      </c>
      <c r="AW607" s="13" t="s">
        <v>33</v>
      </c>
      <c r="AX607" s="13" t="s">
        <v>72</v>
      </c>
      <c r="AY607" s="244" t="s">
        <v>215</v>
      </c>
    </row>
    <row r="608" s="14" customFormat="1">
      <c r="A608" s="14"/>
      <c r="B608" s="245"/>
      <c r="C608" s="246"/>
      <c r="D608" s="236" t="s">
        <v>226</v>
      </c>
      <c r="E608" s="247" t="s">
        <v>19</v>
      </c>
      <c r="F608" s="248" t="s">
        <v>2334</v>
      </c>
      <c r="G608" s="246"/>
      <c r="H608" s="249">
        <v>63.600000000000001</v>
      </c>
      <c r="I608" s="250"/>
      <c r="J608" s="246"/>
      <c r="K608" s="246"/>
      <c r="L608" s="251"/>
      <c r="M608" s="252"/>
      <c r="N608" s="253"/>
      <c r="O608" s="253"/>
      <c r="P608" s="253"/>
      <c r="Q608" s="253"/>
      <c r="R608" s="253"/>
      <c r="S608" s="253"/>
      <c r="T608" s="25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5" t="s">
        <v>226</v>
      </c>
      <c r="AU608" s="255" t="s">
        <v>81</v>
      </c>
      <c r="AV608" s="14" t="s">
        <v>81</v>
      </c>
      <c r="AW608" s="14" t="s">
        <v>33</v>
      </c>
      <c r="AX608" s="14" t="s">
        <v>72</v>
      </c>
      <c r="AY608" s="255" t="s">
        <v>215</v>
      </c>
    </row>
    <row r="609" s="16" customFormat="1">
      <c r="A609" s="16"/>
      <c r="B609" s="267"/>
      <c r="C609" s="268"/>
      <c r="D609" s="236" t="s">
        <v>226</v>
      </c>
      <c r="E609" s="269" t="s">
        <v>19</v>
      </c>
      <c r="F609" s="270" t="s">
        <v>2294</v>
      </c>
      <c r="G609" s="268"/>
      <c r="H609" s="271">
        <v>63.600000000000001</v>
      </c>
      <c r="I609" s="272"/>
      <c r="J609" s="268"/>
      <c r="K609" s="268"/>
      <c r="L609" s="273"/>
      <c r="M609" s="274"/>
      <c r="N609" s="275"/>
      <c r="O609" s="275"/>
      <c r="P609" s="275"/>
      <c r="Q609" s="275"/>
      <c r="R609" s="275"/>
      <c r="S609" s="275"/>
      <c r="T609" s="27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T609" s="277" t="s">
        <v>226</v>
      </c>
      <c r="AU609" s="277" t="s">
        <v>81</v>
      </c>
      <c r="AV609" s="16" t="s">
        <v>105</v>
      </c>
      <c r="AW609" s="16" t="s">
        <v>33</v>
      </c>
      <c r="AX609" s="16" t="s">
        <v>72</v>
      </c>
      <c r="AY609" s="277" t="s">
        <v>215</v>
      </c>
    </row>
    <row r="610" s="15" customFormat="1">
      <c r="A610" s="15"/>
      <c r="B610" s="256"/>
      <c r="C610" s="257"/>
      <c r="D610" s="236" t="s">
        <v>226</v>
      </c>
      <c r="E610" s="258" t="s">
        <v>19</v>
      </c>
      <c r="F610" s="259" t="s">
        <v>233</v>
      </c>
      <c r="G610" s="257"/>
      <c r="H610" s="260">
        <v>76.319999999999993</v>
      </c>
      <c r="I610" s="261"/>
      <c r="J610" s="257"/>
      <c r="K610" s="257"/>
      <c r="L610" s="262"/>
      <c r="M610" s="263"/>
      <c r="N610" s="264"/>
      <c r="O610" s="264"/>
      <c r="P610" s="264"/>
      <c r="Q610" s="264"/>
      <c r="R610" s="264"/>
      <c r="S610" s="264"/>
      <c r="T610" s="26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66" t="s">
        <v>226</v>
      </c>
      <c r="AU610" s="266" t="s">
        <v>81</v>
      </c>
      <c r="AV610" s="15" t="s">
        <v>223</v>
      </c>
      <c r="AW610" s="15" t="s">
        <v>33</v>
      </c>
      <c r="AX610" s="15" t="s">
        <v>79</v>
      </c>
      <c r="AY610" s="266" t="s">
        <v>215</v>
      </c>
    </row>
    <row r="611" s="2" customFormat="1" ht="24.15" customHeight="1">
      <c r="A611" s="41"/>
      <c r="B611" s="42"/>
      <c r="C611" s="216" t="s">
        <v>1208</v>
      </c>
      <c r="D611" s="216" t="s">
        <v>218</v>
      </c>
      <c r="E611" s="217" t="s">
        <v>2298</v>
      </c>
      <c r="F611" s="218" t="s">
        <v>2299</v>
      </c>
      <c r="G611" s="219" t="s">
        <v>278</v>
      </c>
      <c r="H611" s="220">
        <v>763.20000000000005</v>
      </c>
      <c r="I611" s="221"/>
      <c r="J611" s="222">
        <f>ROUND(I611*H611,2)</f>
        <v>0</v>
      </c>
      <c r="K611" s="218" t="s">
        <v>222</v>
      </c>
      <c r="L611" s="47"/>
      <c r="M611" s="223" t="s">
        <v>19</v>
      </c>
      <c r="N611" s="224" t="s">
        <v>43</v>
      </c>
      <c r="O611" s="87"/>
      <c r="P611" s="225">
        <f>O611*H611</f>
        <v>0</v>
      </c>
      <c r="Q611" s="225">
        <v>0</v>
      </c>
      <c r="R611" s="225">
        <f>Q611*H611</f>
        <v>0</v>
      </c>
      <c r="S611" s="225">
        <v>0</v>
      </c>
      <c r="T611" s="226">
        <f>S611*H611</f>
        <v>0</v>
      </c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R611" s="227" t="s">
        <v>223</v>
      </c>
      <c r="AT611" s="227" t="s">
        <v>218</v>
      </c>
      <c r="AU611" s="227" t="s">
        <v>81</v>
      </c>
      <c r="AY611" s="20" t="s">
        <v>215</v>
      </c>
      <c r="BE611" s="228">
        <f>IF(N611="základní",J611,0)</f>
        <v>0</v>
      </c>
      <c r="BF611" s="228">
        <f>IF(N611="snížená",J611,0)</f>
        <v>0</v>
      </c>
      <c r="BG611" s="228">
        <f>IF(N611="zákl. přenesená",J611,0)</f>
        <v>0</v>
      </c>
      <c r="BH611" s="228">
        <f>IF(N611="sníž. přenesená",J611,0)</f>
        <v>0</v>
      </c>
      <c r="BI611" s="228">
        <f>IF(N611="nulová",J611,0)</f>
        <v>0</v>
      </c>
      <c r="BJ611" s="20" t="s">
        <v>79</v>
      </c>
      <c r="BK611" s="228">
        <f>ROUND(I611*H611,2)</f>
        <v>0</v>
      </c>
      <c r="BL611" s="20" t="s">
        <v>223</v>
      </c>
      <c r="BM611" s="227" t="s">
        <v>1211</v>
      </c>
    </row>
    <row r="612" s="2" customFormat="1">
      <c r="A612" s="41"/>
      <c r="B612" s="42"/>
      <c r="C612" s="43"/>
      <c r="D612" s="229" t="s">
        <v>224</v>
      </c>
      <c r="E612" s="43"/>
      <c r="F612" s="230" t="s">
        <v>2300</v>
      </c>
      <c r="G612" s="43"/>
      <c r="H612" s="43"/>
      <c r="I612" s="231"/>
      <c r="J612" s="43"/>
      <c r="K612" s="43"/>
      <c r="L612" s="47"/>
      <c r="M612" s="232"/>
      <c r="N612" s="233"/>
      <c r="O612" s="87"/>
      <c r="P612" s="87"/>
      <c r="Q612" s="87"/>
      <c r="R612" s="87"/>
      <c r="S612" s="87"/>
      <c r="T612" s="88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T612" s="20" t="s">
        <v>224</v>
      </c>
      <c r="AU612" s="20" t="s">
        <v>81</v>
      </c>
    </row>
    <row r="613" s="13" customFormat="1">
      <c r="A613" s="13"/>
      <c r="B613" s="234"/>
      <c r="C613" s="235"/>
      <c r="D613" s="236" t="s">
        <v>226</v>
      </c>
      <c r="E613" s="237" t="s">
        <v>19</v>
      </c>
      <c r="F613" s="238" t="s">
        <v>2323</v>
      </c>
      <c r="G613" s="235"/>
      <c r="H613" s="237" t="s">
        <v>19</v>
      </c>
      <c r="I613" s="239"/>
      <c r="J613" s="235"/>
      <c r="K613" s="235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226</v>
      </c>
      <c r="AU613" s="244" t="s">
        <v>81</v>
      </c>
      <c r="AV613" s="13" t="s">
        <v>79</v>
      </c>
      <c r="AW613" s="13" t="s">
        <v>33</v>
      </c>
      <c r="AX613" s="13" t="s">
        <v>72</v>
      </c>
      <c r="AY613" s="244" t="s">
        <v>215</v>
      </c>
    </row>
    <row r="614" s="13" customFormat="1">
      <c r="A614" s="13"/>
      <c r="B614" s="234"/>
      <c r="C614" s="235"/>
      <c r="D614" s="236" t="s">
        <v>226</v>
      </c>
      <c r="E614" s="237" t="s">
        <v>19</v>
      </c>
      <c r="F614" s="238" t="s">
        <v>2323</v>
      </c>
      <c r="G614" s="235"/>
      <c r="H614" s="237" t="s">
        <v>19</v>
      </c>
      <c r="I614" s="239"/>
      <c r="J614" s="235"/>
      <c r="K614" s="235"/>
      <c r="L614" s="240"/>
      <c r="M614" s="241"/>
      <c r="N614" s="242"/>
      <c r="O614" s="242"/>
      <c r="P614" s="242"/>
      <c r="Q614" s="242"/>
      <c r="R614" s="242"/>
      <c r="S614" s="242"/>
      <c r="T614" s="24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4" t="s">
        <v>226</v>
      </c>
      <c r="AU614" s="244" t="s">
        <v>81</v>
      </c>
      <c r="AV614" s="13" t="s">
        <v>79</v>
      </c>
      <c r="AW614" s="13" t="s">
        <v>33</v>
      </c>
      <c r="AX614" s="13" t="s">
        <v>72</v>
      </c>
      <c r="AY614" s="244" t="s">
        <v>215</v>
      </c>
    </row>
    <row r="615" s="13" customFormat="1">
      <c r="A615" s="13"/>
      <c r="B615" s="234"/>
      <c r="C615" s="235"/>
      <c r="D615" s="236" t="s">
        <v>226</v>
      </c>
      <c r="E615" s="237" t="s">
        <v>19</v>
      </c>
      <c r="F615" s="238" t="s">
        <v>2324</v>
      </c>
      <c r="G615" s="235"/>
      <c r="H615" s="237" t="s">
        <v>19</v>
      </c>
      <c r="I615" s="239"/>
      <c r="J615" s="235"/>
      <c r="K615" s="235"/>
      <c r="L615" s="240"/>
      <c r="M615" s="241"/>
      <c r="N615" s="242"/>
      <c r="O615" s="242"/>
      <c r="P615" s="242"/>
      <c r="Q615" s="242"/>
      <c r="R615" s="242"/>
      <c r="S615" s="242"/>
      <c r="T615" s="24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4" t="s">
        <v>226</v>
      </c>
      <c r="AU615" s="244" t="s">
        <v>81</v>
      </c>
      <c r="AV615" s="13" t="s">
        <v>79</v>
      </c>
      <c r="AW615" s="13" t="s">
        <v>33</v>
      </c>
      <c r="AX615" s="13" t="s">
        <v>72</v>
      </c>
      <c r="AY615" s="244" t="s">
        <v>215</v>
      </c>
    </row>
    <row r="616" s="13" customFormat="1">
      <c r="A616" s="13"/>
      <c r="B616" s="234"/>
      <c r="C616" s="235"/>
      <c r="D616" s="236" t="s">
        <v>226</v>
      </c>
      <c r="E616" s="237" t="s">
        <v>19</v>
      </c>
      <c r="F616" s="238" t="s">
        <v>446</v>
      </c>
      <c r="G616" s="235"/>
      <c r="H616" s="237" t="s">
        <v>19</v>
      </c>
      <c r="I616" s="239"/>
      <c r="J616" s="235"/>
      <c r="K616" s="235"/>
      <c r="L616" s="240"/>
      <c r="M616" s="241"/>
      <c r="N616" s="242"/>
      <c r="O616" s="242"/>
      <c r="P616" s="242"/>
      <c r="Q616" s="242"/>
      <c r="R616" s="242"/>
      <c r="S616" s="242"/>
      <c r="T616" s="24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4" t="s">
        <v>226</v>
      </c>
      <c r="AU616" s="244" t="s">
        <v>81</v>
      </c>
      <c r="AV616" s="13" t="s">
        <v>79</v>
      </c>
      <c r="AW616" s="13" t="s">
        <v>33</v>
      </c>
      <c r="AX616" s="13" t="s">
        <v>72</v>
      </c>
      <c r="AY616" s="244" t="s">
        <v>215</v>
      </c>
    </row>
    <row r="617" s="14" customFormat="1">
      <c r="A617" s="14"/>
      <c r="B617" s="245"/>
      <c r="C617" s="246"/>
      <c r="D617" s="236" t="s">
        <v>226</v>
      </c>
      <c r="E617" s="247" t="s">
        <v>19</v>
      </c>
      <c r="F617" s="248" t="s">
        <v>2331</v>
      </c>
      <c r="G617" s="246"/>
      <c r="H617" s="249">
        <v>8.4760000000000009</v>
      </c>
      <c r="I617" s="250"/>
      <c r="J617" s="246"/>
      <c r="K617" s="246"/>
      <c r="L617" s="251"/>
      <c r="M617" s="252"/>
      <c r="N617" s="253"/>
      <c r="O617" s="253"/>
      <c r="P617" s="253"/>
      <c r="Q617" s="253"/>
      <c r="R617" s="253"/>
      <c r="S617" s="253"/>
      <c r="T617" s="25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5" t="s">
        <v>226</v>
      </c>
      <c r="AU617" s="255" t="s">
        <v>81</v>
      </c>
      <c r="AV617" s="14" t="s">
        <v>81</v>
      </c>
      <c r="AW617" s="14" t="s">
        <v>33</v>
      </c>
      <c r="AX617" s="14" t="s">
        <v>72</v>
      </c>
      <c r="AY617" s="255" t="s">
        <v>215</v>
      </c>
    </row>
    <row r="618" s="13" customFormat="1">
      <c r="A618" s="13"/>
      <c r="B618" s="234"/>
      <c r="C618" s="235"/>
      <c r="D618" s="236" t="s">
        <v>226</v>
      </c>
      <c r="E618" s="237" t="s">
        <v>19</v>
      </c>
      <c r="F618" s="238" t="s">
        <v>2323</v>
      </c>
      <c r="G618" s="235"/>
      <c r="H618" s="237" t="s">
        <v>19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4" t="s">
        <v>226</v>
      </c>
      <c r="AU618" s="244" t="s">
        <v>81</v>
      </c>
      <c r="AV618" s="13" t="s">
        <v>79</v>
      </c>
      <c r="AW618" s="13" t="s">
        <v>33</v>
      </c>
      <c r="AX618" s="13" t="s">
        <v>72</v>
      </c>
      <c r="AY618" s="244" t="s">
        <v>215</v>
      </c>
    </row>
    <row r="619" s="13" customFormat="1">
      <c r="A619" s="13"/>
      <c r="B619" s="234"/>
      <c r="C619" s="235"/>
      <c r="D619" s="236" t="s">
        <v>226</v>
      </c>
      <c r="E619" s="237" t="s">
        <v>19</v>
      </c>
      <c r="F619" s="238" t="s">
        <v>2324</v>
      </c>
      <c r="G619" s="235"/>
      <c r="H619" s="237" t="s">
        <v>19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226</v>
      </c>
      <c r="AU619" s="244" t="s">
        <v>81</v>
      </c>
      <c r="AV619" s="13" t="s">
        <v>79</v>
      </c>
      <c r="AW619" s="13" t="s">
        <v>33</v>
      </c>
      <c r="AX619" s="13" t="s">
        <v>72</v>
      </c>
      <c r="AY619" s="244" t="s">
        <v>215</v>
      </c>
    </row>
    <row r="620" s="13" customFormat="1">
      <c r="A620" s="13"/>
      <c r="B620" s="234"/>
      <c r="C620" s="235"/>
      <c r="D620" s="236" t="s">
        <v>226</v>
      </c>
      <c r="E620" s="237" t="s">
        <v>19</v>
      </c>
      <c r="F620" s="238" t="s">
        <v>448</v>
      </c>
      <c r="G620" s="235"/>
      <c r="H620" s="237" t="s">
        <v>19</v>
      </c>
      <c r="I620" s="239"/>
      <c r="J620" s="235"/>
      <c r="K620" s="235"/>
      <c r="L620" s="240"/>
      <c r="M620" s="241"/>
      <c r="N620" s="242"/>
      <c r="O620" s="242"/>
      <c r="P620" s="242"/>
      <c r="Q620" s="242"/>
      <c r="R620" s="242"/>
      <c r="S620" s="242"/>
      <c r="T620" s="24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4" t="s">
        <v>226</v>
      </c>
      <c r="AU620" s="244" t="s">
        <v>81</v>
      </c>
      <c r="AV620" s="13" t="s">
        <v>79</v>
      </c>
      <c r="AW620" s="13" t="s">
        <v>33</v>
      </c>
      <c r="AX620" s="13" t="s">
        <v>72</v>
      </c>
      <c r="AY620" s="244" t="s">
        <v>215</v>
      </c>
    </row>
    <row r="621" s="14" customFormat="1">
      <c r="A621" s="14"/>
      <c r="B621" s="245"/>
      <c r="C621" s="246"/>
      <c r="D621" s="236" t="s">
        <v>226</v>
      </c>
      <c r="E621" s="247" t="s">
        <v>19</v>
      </c>
      <c r="F621" s="248" t="s">
        <v>2332</v>
      </c>
      <c r="G621" s="246"/>
      <c r="H621" s="249">
        <v>4.1399999999999997</v>
      </c>
      <c r="I621" s="250"/>
      <c r="J621" s="246"/>
      <c r="K621" s="246"/>
      <c r="L621" s="251"/>
      <c r="M621" s="252"/>
      <c r="N621" s="253"/>
      <c r="O621" s="253"/>
      <c r="P621" s="253"/>
      <c r="Q621" s="253"/>
      <c r="R621" s="253"/>
      <c r="S621" s="253"/>
      <c r="T621" s="25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5" t="s">
        <v>226</v>
      </c>
      <c r="AU621" s="255" t="s">
        <v>81</v>
      </c>
      <c r="AV621" s="14" t="s">
        <v>81</v>
      </c>
      <c r="AW621" s="14" t="s">
        <v>33</v>
      </c>
      <c r="AX621" s="14" t="s">
        <v>72</v>
      </c>
      <c r="AY621" s="255" t="s">
        <v>215</v>
      </c>
    </row>
    <row r="622" s="13" customFormat="1">
      <c r="A622" s="13"/>
      <c r="B622" s="234"/>
      <c r="C622" s="235"/>
      <c r="D622" s="236" t="s">
        <v>226</v>
      </c>
      <c r="E622" s="237" t="s">
        <v>19</v>
      </c>
      <c r="F622" s="238" t="s">
        <v>2323</v>
      </c>
      <c r="G622" s="235"/>
      <c r="H622" s="237" t="s">
        <v>19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226</v>
      </c>
      <c r="AU622" s="244" t="s">
        <v>81</v>
      </c>
      <c r="AV622" s="13" t="s">
        <v>79</v>
      </c>
      <c r="AW622" s="13" t="s">
        <v>33</v>
      </c>
      <c r="AX622" s="13" t="s">
        <v>72</v>
      </c>
      <c r="AY622" s="244" t="s">
        <v>215</v>
      </c>
    </row>
    <row r="623" s="13" customFormat="1">
      <c r="A623" s="13"/>
      <c r="B623" s="234"/>
      <c r="C623" s="235"/>
      <c r="D623" s="236" t="s">
        <v>226</v>
      </c>
      <c r="E623" s="237" t="s">
        <v>19</v>
      </c>
      <c r="F623" s="238" t="s">
        <v>2324</v>
      </c>
      <c r="G623" s="235"/>
      <c r="H623" s="237" t="s">
        <v>19</v>
      </c>
      <c r="I623" s="239"/>
      <c r="J623" s="235"/>
      <c r="K623" s="235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226</v>
      </c>
      <c r="AU623" s="244" t="s">
        <v>81</v>
      </c>
      <c r="AV623" s="13" t="s">
        <v>79</v>
      </c>
      <c r="AW623" s="13" t="s">
        <v>33</v>
      </c>
      <c r="AX623" s="13" t="s">
        <v>72</v>
      </c>
      <c r="AY623" s="244" t="s">
        <v>215</v>
      </c>
    </row>
    <row r="624" s="13" customFormat="1">
      <c r="A624" s="13"/>
      <c r="B624" s="234"/>
      <c r="C624" s="235"/>
      <c r="D624" s="236" t="s">
        <v>226</v>
      </c>
      <c r="E624" s="237" t="s">
        <v>19</v>
      </c>
      <c r="F624" s="238" t="s">
        <v>407</v>
      </c>
      <c r="G624" s="235"/>
      <c r="H624" s="237" t="s">
        <v>19</v>
      </c>
      <c r="I624" s="239"/>
      <c r="J624" s="235"/>
      <c r="K624" s="235"/>
      <c r="L624" s="240"/>
      <c r="M624" s="241"/>
      <c r="N624" s="242"/>
      <c r="O624" s="242"/>
      <c r="P624" s="242"/>
      <c r="Q624" s="242"/>
      <c r="R624" s="242"/>
      <c r="S624" s="242"/>
      <c r="T624" s="24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4" t="s">
        <v>226</v>
      </c>
      <c r="AU624" s="244" t="s">
        <v>81</v>
      </c>
      <c r="AV624" s="13" t="s">
        <v>79</v>
      </c>
      <c r="AW624" s="13" t="s">
        <v>33</v>
      </c>
      <c r="AX624" s="13" t="s">
        <v>72</v>
      </c>
      <c r="AY624" s="244" t="s">
        <v>215</v>
      </c>
    </row>
    <row r="625" s="14" customFormat="1">
      <c r="A625" s="14"/>
      <c r="B625" s="245"/>
      <c r="C625" s="246"/>
      <c r="D625" s="236" t="s">
        <v>226</v>
      </c>
      <c r="E625" s="247" t="s">
        <v>19</v>
      </c>
      <c r="F625" s="248" t="s">
        <v>2333</v>
      </c>
      <c r="G625" s="246"/>
      <c r="H625" s="249">
        <v>0.104</v>
      </c>
      <c r="I625" s="250"/>
      <c r="J625" s="246"/>
      <c r="K625" s="246"/>
      <c r="L625" s="251"/>
      <c r="M625" s="252"/>
      <c r="N625" s="253"/>
      <c r="O625" s="253"/>
      <c r="P625" s="253"/>
      <c r="Q625" s="253"/>
      <c r="R625" s="253"/>
      <c r="S625" s="253"/>
      <c r="T625" s="25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5" t="s">
        <v>226</v>
      </c>
      <c r="AU625" s="255" t="s">
        <v>81</v>
      </c>
      <c r="AV625" s="14" t="s">
        <v>81</v>
      </c>
      <c r="AW625" s="14" t="s">
        <v>33</v>
      </c>
      <c r="AX625" s="14" t="s">
        <v>72</v>
      </c>
      <c r="AY625" s="255" t="s">
        <v>215</v>
      </c>
    </row>
    <row r="626" s="13" customFormat="1">
      <c r="A626" s="13"/>
      <c r="B626" s="234"/>
      <c r="C626" s="235"/>
      <c r="D626" s="236" t="s">
        <v>226</v>
      </c>
      <c r="E626" s="237" t="s">
        <v>19</v>
      </c>
      <c r="F626" s="238" t="s">
        <v>2290</v>
      </c>
      <c r="G626" s="235"/>
      <c r="H626" s="237" t="s">
        <v>19</v>
      </c>
      <c r="I626" s="239"/>
      <c r="J626" s="235"/>
      <c r="K626" s="235"/>
      <c r="L626" s="240"/>
      <c r="M626" s="241"/>
      <c r="N626" s="242"/>
      <c r="O626" s="242"/>
      <c r="P626" s="242"/>
      <c r="Q626" s="242"/>
      <c r="R626" s="242"/>
      <c r="S626" s="242"/>
      <c r="T626" s="24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4" t="s">
        <v>226</v>
      </c>
      <c r="AU626" s="244" t="s">
        <v>81</v>
      </c>
      <c r="AV626" s="13" t="s">
        <v>79</v>
      </c>
      <c r="AW626" s="13" t="s">
        <v>33</v>
      </c>
      <c r="AX626" s="13" t="s">
        <v>72</v>
      </c>
      <c r="AY626" s="244" t="s">
        <v>215</v>
      </c>
    </row>
    <row r="627" s="16" customFormat="1">
      <c r="A627" s="16"/>
      <c r="B627" s="267"/>
      <c r="C627" s="268"/>
      <c r="D627" s="236" t="s">
        <v>226</v>
      </c>
      <c r="E627" s="269" t="s">
        <v>19</v>
      </c>
      <c r="F627" s="270" t="s">
        <v>2291</v>
      </c>
      <c r="G627" s="268"/>
      <c r="H627" s="271">
        <v>12.719999999999999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T627" s="277" t="s">
        <v>226</v>
      </c>
      <c r="AU627" s="277" t="s">
        <v>81</v>
      </c>
      <c r="AV627" s="16" t="s">
        <v>105</v>
      </c>
      <c r="AW627" s="16" t="s">
        <v>33</v>
      </c>
      <c r="AX627" s="16" t="s">
        <v>72</v>
      </c>
      <c r="AY627" s="277" t="s">
        <v>215</v>
      </c>
    </row>
    <row r="628" s="13" customFormat="1">
      <c r="A628" s="13"/>
      <c r="B628" s="234"/>
      <c r="C628" s="235"/>
      <c r="D628" s="236" t="s">
        <v>226</v>
      </c>
      <c r="E628" s="237" t="s">
        <v>19</v>
      </c>
      <c r="F628" s="238" t="s">
        <v>2292</v>
      </c>
      <c r="G628" s="235"/>
      <c r="H628" s="237" t="s">
        <v>19</v>
      </c>
      <c r="I628" s="239"/>
      <c r="J628" s="235"/>
      <c r="K628" s="235"/>
      <c r="L628" s="240"/>
      <c r="M628" s="241"/>
      <c r="N628" s="242"/>
      <c r="O628" s="242"/>
      <c r="P628" s="242"/>
      <c r="Q628" s="242"/>
      <c r="R628" s="242"/>
      <c r="S628" s="242"/>
      <c r="T628" s="24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4" t="s">
        <v>226</v>
      </c>
      <c r="AU628" s="244" t="s">
        <v>81</v>
      </c>
      <c r="AV628" s="13" t="s">
        <v>79</v>
      </c>
      <c r="AW628" s="13" t="s">
        <v>33</v>
      </c>
      <c r="AX628" s="13" t="s">
        <v>72</v>
      </c>
      <c r="AY628" s="244" t="s">
        <v>215</v>
      </c>
    </row>
    <row r="629" s="14" customFormat="1">
      <c r="A629" s="14"/>
      <c r="B629" s="245"/>
      <c r="C629" s="246"/>
      <c r="D629" s="236" t="s">
        <v>226</v>
      </c>
      <c r="E629" s="247" t="s">
        <v>19</v>
      </c>
      <c r="F629" s="248" t="s">
        <v>2334</v>
      </c>
      <c r="G629" s="246"/>
      <c r="H629" s="249">
        <v>63.600000000000001</v>
      </c>
      <c r="I629" s="250"/>
      <c r="J629" s="246"/>
      <c r="K629" s="246"/>
      <c r="L629" s="251"/>
      <c r="M629" s="252"/>
      <c r="N629" s="253"/>
      <c r="O629" s="253"/>
      <c r="P629" s="253"/>
      <c r="Q629" s="253"/>
      <c r="R629" s="253"/>
      <c r="S629" s="253"/>
      <c r="T629" s="25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5" t="s">
        <v>226</v>
      </c>
      <c r="AU629" s="255" t="s">
        <v>81</v>
      </c>
      <c r="AV629" s="14" t="s">
        <v>81</v>
      </c>
      <c r="AW629" s="14" t="s">
        <v>33</v>
      </c>
      <c r="AX629" s="14" t="s">
        <v>72</v>
      </c>
      <c r="AY629" s="255" t="s">
        <v>215</v>
      </c>
    </row>
    <row r="630" s="16" customFormat="1">
      <c r="A630" s="16"/>
      <c r="B630" s="267"/>
      <c r="C630" s="268"/>
      <c r="D630" s="236" t="s">
        <v>226</v>
      </c>
      <c r="E630" s="269" t="s">
        <v>19</v>
      </c>
      <c r="F630" s="270" t="s">
        <v>2294</v>
      </c>
      <c r="G630" s="268"/>
      <c r="H630" s="271">
        <v>63.600000000000001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T630" s="277" t="s">
        <v>226</v>
      </c>
      <c r="AU630" s="277" t="s">
        <v>81</v>
      </c>
      <c r="AV630" s="16" t="s">
        <v>105</v>
      </c>
      <c r="AW630" s="16" t="s">
        <v>33</v>
      </c>
      <c r="AX630" s="16" t="s">
        <v>72</v>
      </c>
      <c r="AY630" s="277" t="s">
        <v>215</v>
      </c>
    </row>
    <row r="631" s="15" customFormat="1">
      <c r="A631" s="15"/>
      <c r="B631" s="256"/>
      <c r="C631" s="257"/>
      <c r="D631" s="236" t="s">
        <v>226</v>
      </c>
      <c r="E631" s="258" t="s">
        <v>19</v>
      </c>
      <c r="F631" s="259" t="s">
        <v>233</v>
      </c>
      <c r="G631" s="257"/>
      <c r="H631" s="260">
        <v>76.319999999999993</v>
      </c>
      <c r="I631" s="261"/>
      <c r="J631" s="257"/>
      <c r="K631" s="257"/>
      <c r="L631" s="262"/>
      <c r="M631" s="263"/>
      <c r="N631" s="264"/>
      <c r="O631" s="264"/>
      <c r="P631" s="264"/>
      <c r="Q631" s="264"/>
      <c r="R631" s="264"/>
      <c r="S631" s="264"/>
      <c r="T631" s="26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66" t="s">
        <v>226</v>
      </c>
      <c r="AU631" s="266" t="s">
        <v>81</v>
      </c>
      <c r="AV631" s="15" t="s">
        <v>223</v>
      </c>
      <c r="AW631" s="15" t="s">
        <v>33</v>
      </c>
      <c r="AX631" s="15" t="s">
        <v>72</v>
      </c>
      <c r="AY631" s="266" t="s">
        <v>215</v>
      </c>
    </row>
    <row r="632" s="14" customFormat="1">
      <c r="A632" s="14"/>
      <c r="B632" s="245"/>
      <c r="C632" s="246"/>
      <c r="D632" s="236" t="s">
        <v>226</v>
      </c>
      <c r="E632" s="247" t="s">
        <v>19</v>
      </c>
      <c r="F632" s="248" t="s">
        <v>2335</v>
      </c>
      <c r="G632" s="246"/>
      <c r="H632" s="249">
        <v>763.20000000000005</v>
      </c>
      <c r="I632" s="250"/>
      <c r="J632" s="246"/>
      <c r="K632" s="246"/>
      <c r="L632" s="251"/>
      <c r="M632" s="252"/>
      <c r="N632" s="253"/>
      <c r="O632" s="253"/>
      <c r="P632" s="253"/>
      <c r="Q632" s="253"/>
      <c r="R632" s="253"/>
      <c r="S632" s="253"/>
      <c r="T632" s="25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55" t="s">
        <v>226</v>
      </c>
      <c r="AU632" s="255" t="s">
        <v>81</v>
      </c>
      <c r="AV632" s="14" t="s">
        <v>81</v>
      </c>
      <c r="AW632" s="14" t="s">
        <v>33</v>
      </c>
      <c r="AX632" s="14" t="s">
        <v>72</v>
      </c>
      <c r="AY632" s="255" t="s">
        <v>215</v>
      </c>
    </row>
    <row r="633" s="15" customFormat="1">
      <c r="A633" s="15"/>
      <c r="B633" s="256"/>
      <c r="C633" s="257"/>
      <c r="D633" s="236" t="s">
        <v>226</v>
      </c>
      <c r="E633" s="258" t="s">
        <v>19</v>
      </c>
      <c r="F633" s="259" t="s">
        <v>233</v>
      </c>
      <c r="G633" s="257"/>
      <c r="H633" s="260">
        <v>763.20000000000005</v>
      </c>
      <c r="I633" s="261"/>
      <c r="J633" s="257"/>
      <c r="K633" s="257"/>
      <c r="L633" s="262"/>
      <c r="M633" s="263"/>
      <c r="N633" s="264"/>
      <c r="O633" s="264"/>
      <c r="P633" s="264"/>
      <c r="Q633" s="264"/>
      <c r="R633" s="264"/>
      <c r="S633" s="264"/>
      <c r="T633" s="26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66" t="s">
        <v>226</v>
      </c>
      <c r="AU633" s="266" t="s">
        <v>81</v>
      </c>
      <c r="AV633" s="15" t="s">
        <v>223</v>
      </c>
      <c r="AW633" s="15" t="s">
        <v>33</v>
      </c>
      <c r="AX633" s="15" t="s">
        <v>79</v>
      </c>
      <c r="AY633" s="266" t="s">
        <v>215</v>
      </c>
    </row>
    <row r="634" s="2" customFormat="1" ht="37.8" customHeight="1">
      <c r="A634" s="41"/>
      <c r="B634" s="42"/>
      <c r="C634" s="216" t="s">
        <v>466</v>
      </c>
      <c r="D634" s="216" t="s">
        <v>218</v>
      </c>
      <c r="E634" s="217" t="s">
        <v>931</v>
      </c>
      <c r="F634" s="218" t="s">
        <v>932</v>
      </c>
      <c r="G634" s="219" t="s">
        <v>331</v>
      </c>
      <c r="H634" s="220">
        <v>0.032000000000000001</v>
      </c>
      <c r="I634" s="221"/>
      <c r="J634" s="222">
        <f>ROUND(I634*H634,2)</f>
        <v>0</v>
      </c>
      <c r="K634" s="218" t="s">
        <v>222</v>
      </c>
      <c r="L634" s="47"/>
      <c r="M634" s="223" t="s">
        <v>19</v>
      </c>
      <c r="N634" s="224" t="s">
        <v>43</v>
      </c>
      <c r="O634" s="87"/>
      <c r="P634" s="225">
        <f>O634*H634</f>
        <v>0</v>
      </c>
      <c r="Q634" s="225">
        <v>0</v>
      </c>
      <c r="R634" s="225">
        <f>Q634*H634</f>
        <v>0</v>
      </c>
      <c r="S634" s="225">
        <v>0</v>
      </c>
      <c r="T634" s="226">
        <f>S634*H634</f>
        <v>0</v>
      </c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R634" s="227" t="s">
        <v>223</v>
      </c>
      <c r="AT634" s="227" t="s">
        <v>218</v>
      </c>
      <c r="AU634" s="227" t="s">
        <v>81</v>
      </c>
      <c r="AY634" s="20" t="s">
        <v>215</v>
      </c>
      <c r="BE634" s="228">
        <f>IF(N634="základní",J634,0)</f>
        <v>0</v>
      </c>
      <c r="BF634" s="228">
        <f>IF(N634="snížená",J634,0)</f>
        <v>0</v>
      </c>
      <c r="BG634" s="228">
        <f>IF(N634="zákl. přenesená",J634,0)</f>
        <v>0</v>
      </c>
      <c r="BH634" s="228">
        <f>IF(N634="sníž. přenesená",J634,0)</f>
        <v>0</v>
      </c>
      <c r="BI634" s="228">
        <f>IF(N634="nulová",J634,0)</f>
        <v>0</v>
      </c>
      <c r="BJ634" s="20" t="s">
        <v>79</v>
      </c>
      <c r="BK634" s="228">
        <f>ROUND(I634*H634,2)</f>
        <v>0</v>
      </c>
      <c r="BL634" s="20" t="s">
        <v>223</v>
      </c>
      <c r="BM634" s="227" t="s">
        <v>1215</v>
      </c>
    </row>
    <row r="635" s="2" customFormat="1">
      <c r="A635" s="41"/>
      <c r="B635" s="42"/>
      <c r="C635" s="43"/>
      <c r="D635" s="229" t="s">
        <v>224</v>
      </c>
      <c r="E635" s="43"/>
      <c r="F635" s="230" t="s">
        <v>933</v>
      </c>
      <c r="G635" s="43"/>
      <c r="H635" s="43"/>
      <c r="I635" s="231"/>
      <c r="J635" s="43"/>
      <c r="K635" s="43"/>
      <c r="L635" s="47"/>
      <c r="M635" s="232"/>
      <c r="N635" s="233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224</v>
      </c>
      <c r="AU635" s="20" t="s">
        <v>81</v>
      </c>
    </row>
    <row r="636" s="14" customFormat="1">
      <c r="A636" s="14"/>
      <c r="B636" s="245"/>
      <c r="C636" s="246"/>
      <c r="D636" s="236" t="s">
        <v>226</v>
      </c>
      <c r="E636" s="247" t="s">
        <v>19</v>
      </c>
      <c r="F636" s="248" t="s">
        <v>2336</v>
      </c>
      <c r="G636" s="246"/>
      <c r="H636" s="249">
        <v>0.032000000000000001</v>
      </c>
      <c r="I636" s="250"/>
      <c r="J636" s="246"/>
      <c r="K636" s="246"/>
      <c r="L636" s="251"/>
      <c r="M636" s="252"/>
      <c r="N636" s="253"/>
      <c r="O636" s="253"/>
      <c r="P636" s="253"/>
      <c r="Q636" s="253"/>
      <c r="R636" s="253"/>
      <c r="S636" s="253"/>
      <c r="T636" s="25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5" t="s">
        <v>226</v>
      </c>
      <c r="AU636" s="255" t="s">
        <v>81</v>
      </c>
      <c r="AV636" s="14" t="s">
        <v>81</v>
      </c>
      <c r="AW636" s="14" t="s">
        <v>33</v>
      </c>
      <c r="AX636" s="14" t="s">
        <v>72</v>
      </c>
      <c r="AY636" s="255" t="s">
        <v>215</v>
      </c>
    </row>
    <row r="637" s="15" customFormat="1">
      <c r="A637" s="15"/>
      <c r="B637" s="256"/>
      <c r="C637" s="257"/>
      <c r="D637" s="236" t="s">
        <v>226</v>
      </c>
      <c r="E637" s="258" t="s">
        <v>19</v>
      </c>
      <c r="F637" s="259" t="s">
        <v>233</v>
      </c>
      <c r="G637" s="257"/>
      <c r="H637" s="260">
        <v>0.032000000000000001</v>
      </c>
      <c r="I637" s="261"/>
      <c r="J637" s="257"/>
      <c r="K637" s="257"/>
      <c r="L637" s="262"/>
      <c r="M637" s="263"/>
      <c r="N637" s="264"/>
      <c r="O637" s="264"/>
      <c r="P637" s="264"/>
      <c r="Q637" s="264"/>
      <c r="R637" s="264"/>
      <c r="S637" s="264"/>
      <c r="T637" s="26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66" t="s">
        <v>226</v>
      </c>
      <c r="AU637" s="266" t="s">
        <v>81</v>
      </c>
      <c r="AV637" s="15" t="s">
        <v>223</v>
      </c>
      <c r="AW637" s="15" t="s">
        <v>33</v>
      </c>
      <c r="AX637" s="15" t="s">
        <v>79</v>
      </c>
      <c r="AY637" s="266" t="s">
        <v>215</v>
      </c>
    </row>
    <row r="638" s="2" customFormat="1" ht="55.5" customHeight="1">
      <c r="A638" s="41"/>
      <c r="B638" s="42"/>
      <c r="C638" s="216" t="s">
        <v>1217</v>
      </c>
      <c r="D638" s="216" t="s">
        <v>218</v>
      </c>
      <c r="E638" s="217" t="s">
        <v>2125</v>
      </c>
      <c r="F638" s="218" t="s">
        <v>2126</v>
      </c>
      <c r="G638" s="219" t="s">
        <v>331</v>
      </c>
      <c r="H638" s="220">
        <v>0.032000000000000001</v>
      </c>
      <c r="I638" s="221"/>
      <c r="J638" s="222">
        <f>ROUND(I638*H638,2)</f>
        <v>0</v>
      </c>
      <c r="K638" s="218" t="s">
        <v>222</v>
      </c>
      <c r="L638" s="47"/>
      <c r="M638" s="223" t="s">
        <v>19</v>
      </c>
      <c r="N638" s="224" t="s">
        <v>43</v>
      </c>
      <c r="O638" s="87"/>
      <c r="P638" s="225">
        <f>O638*H638</f>
        <v>0</v>
      </c>
      <c r="Q638" s="225">
        <v>0</v>
      </c>
      <c r="R638" s="225">
        <f>Q638*H638</f>
        <v>0</v>
      </c>
      <c r="S638" s="225">
        <v>0</v>
      </c>
      <c r="T638" s="226">
        <f>S638*H638</f>
        <v>0</v>
      </c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R638" s="227" t="s">
        <v>223</v>
      </c>
      <c r="AT638" s="227" t="s">
        <v>218</v>
      </c>
      <c r="AU638" s="227" t="s">
        <v>81</v>
      </c>
      <c r="AY638" s="20" t="s">
        <v>215</v>
      </c>
      <c r="BE638" s="228">
        <f>IF(N638="základní",J638,0)</f>
        <v>0</v>
      </c>
      <c r="BF638" s="228">
        <f>IF(N638="snížená",J638,0)</f>
        <v>0</v>
      </c>
      <c r="BG638" s="228">
        <f>IF(N638="zákl. přenesená",J638,0)</f>
        <v>0</v>
      </c>
      <c r="BH638" s="228">
        <f>IF(N638="sníž. přenesená",J638,0)</f>
        <v>0</v>
      </c>
      <c r="BI638" s="228">
        <f>IF(N638="nulová",J638,0)</f>
        <v>0</v>
      </c>
      <c r="BJ638" s="20" t="s">
        <v>79</v>
      </c>
      <c r="BK638" s="228">
        <f>ROUND(I638*H638,2)</f>
        <v>0</v>
      </c>
      <c r="BL638" s="20" t="s">
        <v>223</v>
      </c>
      <c r="BM638" s="227" t="s">
        <v>1220</v>
      </c>
    </row>
    <row r="639" s="2" customFormat="1">
      <c r="A639" s="41"/>
      <c r="B639" s="42"/>
      <c r="C639" s="43"/>
      <c r="D639" s="229" t="s">
        <v>224</v>
      </c>
      <c r="E639" s="43"/>
      <c r="F639" s="230" t="s">
        <v>2127</v>
      </c>
      <c r="G639" s="43"/>
      <c r="H639" s="43"/>
      <c r="I639" s="231"/>
      <c r="J639" s="43"/>
      <c r="K639" s="43"/>
      <c r="L639" s="47"/>
      <c r="M639" s="232"/>
      <c r="N639" s="233"/>
      <c r="O639" s="87"/>
      <c r="P639" s="87"/>
      <c r="Q639" s="87"/>
      <c r="R639" s="87"/>
      <c r="S639" s="87"/>
      <c r="T639" s="88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T639" s="20" t="s">
        <v>224</v>
      </c>
      <c r="AU639" s="20" t="s">
        <v>81</v>
      </c>
    </row>
    <row r="640" s="14" customFormat="1">
      <c r="A640" s="14"/>
      <c r="B640" s="245"/>
      <c r="C640" s="246"/>
      <c r="D640" s="236" t="s">
        <v>226</v>
      </c>
      <c r="E640" s="247" t="s">
        <v>19</v>
      </c>
      <c r="F640" s="248" t="s">
        <v>2336</v>
      </c>
      <c r="G640" s="246"/>
      <c r="H640" s="249">
        <v>0.032000000000000001</v>
      </c>
      <c r="I640" s="250"/>
      <c r="J640" s="246"/>
      <c r="K640" s="246"/>
      <c r="L640" s="251"/>
      <c r="M640" s="252"/>
      <c r="N640" s="253"/>
      <c r="O640" s="253"/>
      <c r="P640" s="253"/>
      <c r="Q640" s="253"/>
      <c r="R640" s="253"/>
      <c r="S640" s="253"/>
      <c r="T640" s="25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5" t="s">
        <v>226</v>
      </c>
      <c r="AU640" s="255" t="s">
        <v>81</v>
      </c>
      <c r="AV640" s="14" t="s">
        <v>81</v>
      </c>
      <c r="AW640" s="14" t="s">
        <v>33</v>
      </c>
      <c r="AX640" s="14" t="s">
        <v>72</v>
      </c>
      <c r="AY640" s="255" t="s">
        <v>215</v>
      </c>
    </row>
    <row r="641" s="15" customFormat="1">
      <c r="A641" s="15"/>
      <c r="B641" s="256"/>
      <c r="C641" s="257"/>
      <c r="D641" s="236" t="s">
        <v>226</v>
      </c>
      <c r="E641" s="258" t="s">
        <v>19</v>
      </c>
      <c r="F641" s="259" t="s">
        <v>233</v>
      </c>
      <c r="G641" s="257"/>
      <c r="H641" s="260">
        <v>0.032000000000000001</v>
      </c>
      <c r="I641" s="261"/>
      <c r="J641" s="257"/>
      <c r="K641" s="257"/>
      <c r="L641" s="262"/>
      <c r="M641" s="278"/>
      <c r="N641" s="279"/>
      <c r="O641" s="279"/>
      <c r="P641" s="279"/>
      <c r="Q641" s="279"/>
      <c r="R641" s="279"/>
      <c r="S641" s="279"/>
      <c r="T641" s="280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66" t="s">
        <v>226</v>
      </c>
      <c r="AU641" s="266" t="s">
        <v>81</v>
      </c>
      <c r="AV641" s="15" t="s">
        <v>223</v>
      </c>
      <c r="AW641" s="15" t="s">
        <v>33</v>
      </c>
      <c r="AX641" s="15" t="s">
        <v>79</v>
      </c>
      <c r="AY641" s="266" t="s">
        <v>215</v>
      </c>
    </row>
    <row r="642" s="2" customFormat="1" ht="6.96" customHeight="1">
      <c r="A642" s="41"/>
      <c r="B642" s="62"/>
      <c r="C642" s="63"/>
      <c r="D642" s="63"/>
      <c r="E642" s="63"/>
      <c r="F642" s="63"/>
      <c r="G642" s="63"/>
      <c r="H642" s="63"/>
      <c r="I642" s="63"/>
      <c r="J642" s="63"/>
      <c r="K642" s="63"/>
      <c r="L642" s="47"/>
      <c r="M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</row>
  </sheetData>
  <sheetProtection sheet="1" autoFilter="0" formatColumns="0" formatRows="0" objects="1" scenarios="1" spinCount="100000" saltValue="G3Brw6tgbvWo1NZ+pCRdcaIeCSmFOcGmhYY5TGtZQImGsKOaRJ/ibPN9Z+IhXIjZu9judCkSW6mFW4bCbR8mXA==" hashValue="upYHIqmuPCenGvj8vqnGizdm424rOpV1Pdf5pIJwvWyTzB1mBbgW5lTOtQuNIof1ub1KaF+wjYINECe7T+WkAA==" algorithmName="SHA-512" password="CC35"/>
  <autoFilter ref="C88:K64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3_02/181111111"/>
    <hyperlink ref="F100" r:id="rId2" display="https://podminky.urs.cz/item/CS_URS_2022_01/184802111"/>
    <hyperlink ref="F107" r:id="rId3" display="https://podminky.urs.cz/item/CS_URS_2023_02/181411131"/>
    <hyperlink ref="F122" r:id="rId4" display="https://podminky.urs.cz/item/CS_URS_2022_01/184802611"/>
    <hyperlink ref="F129" r:id="rId5" display="https://podminky.urs.cz/item/CS_URS_2023_02/183451311"/>
    <hyperlink ref="F136" r:id="rId6" display="https://podminky.urs.cz/item/CS_URS_2023_02/183451411"/>
    <hyperlink ref="F143" r:id="rId7" display="https://podminky.urs.cz/item/CS_URS_2023_02/111151121"/>
    <hyperlink ref="F152" r:id="rId8" display="https://podminky.urs.cz/item/CS_URS_2023_02/185802113"/>
    <hyperlink ref="F166" r:id="rId9" display="https://podminky.urs.cz/item/CS_URS_2023_02/185802113"/>
    <hyperlink ref="F183" r:id="rId10" display="https://podminky.urs.cz/item/CS_URS_2023_02/185803111"/>
    <hyperlink ref="F190" r:id="rId11" display="https://podminky.urs.cz/item/CS_URS_2023_02/185803211"/>
    <hyperlink ref="F197" r:id="rId12" display="https://podminky.urs.cz/item/CS_URS_2023_02/185804215"/>
    <hyperlink ref="F204" r:id="rId13" display="https://podminky.urs.cz/item/CS_URS_2023_02/185808521"/>
    <hyperlink ref="F213" r:id="rId14" display="https://podminky.urs.cz/item/CS_URS_2023_02/185811211"/>
    <hyperlink ref="F220" r:id="rId15" display="https://podminky.urs.cz/item/CS_URS_2023_02/185804312"/>
    <hyperlink ref="F232" r:id="rId16" display="https://podminky.urs.cz/item/CS_URS_2023_02/185851121"/>
    <hyperlink ref="F244" r:id="rId17" display="https://podminky.urs.cz/item/CS_URS_2023_02/185851129"/>
    <hyperlink ref="F258" r:id="rId18" display="https://podminky.urs.cz/item/CS_URS_2023_02/998231411"/>
    <hyperlink ref="F262" r:id="rId19" display="https://podminky.urs.cz/item/CS_URS_2023_02/998231431"/>
    <hyperlink ref="F267" r:id="rId20" display="https://podminky.urs.cz/item/CS_URS_2023_02/181111111"/>
    <hyperlink ref="F274" r:id="rId21" display="https://podminky.urs.cz/item/CS_URS_2022_01/184802111"/>
    <hyperlink ref="F281" r:id="rId22" display="https://podminky.urs.cz/item/CS_URS_2023_02/181411121"/>
    <hyperlink ref="F297" r:id="rId23" display="https://podminky.urs.cz/item/CS_URS_2023_02/185802113"/>
    <hyperlink ref="F311" r:id="rId24" display="https://podminky.urs.cz/item/CS_URS_2023_02/185802113"/>
    <hyperlink ref="F328" r:id="rId25" display="https://podminky.urs.cz/item/CS_URS_2023_02/111151121"/>
    <hyperlink ref="F337" r:id="rId26" display="https://podminky.urs.cz/item/CS_URS_2023_02/185803211"/>
    <hyperlink ref="F344" r:id="rId27" display="https://podminky.urs.cz/item/CS_URS_2023_02/185808521"/>
    <hyperlink ref="F353" r:id="rId28" display="https://podminky.urs.cz/item/CS_URS_2023_02/185811211"/>
    <hyperlink ref="F360" r:id="rId29" display="https://podminky.urs.cz/item/CS_URS_2023_02/185804312"/>
    <hyperlink ref="F372" r:id="rId30" display="https://podminky.urs.cz/item/CS_URS_2023_02/185851121"/>
    <hyperlink ref="F384" r:id="rId31" display="https://podminky.urs.cz/item/CS_URS_2023_02/185851129"/>
    <hyperlink ref="F398" r:id="rId32" display="https://podminky.urs.cz/item/CS_URS_2023_02/998231411"/>
    <hyperlink ref="F402" r:id="rId33" display="https://podminky.urs.cz/item/CS_URS_2023_02/998231431"/>
    <hyperlink ref="F407" r:id="rId34" display="https://podminky.urs.cz/item/CS_URS_2023_02/181111111"/>
    <hyperlink ref="F423" r:id="rId35" display="https://podminky.urs.cz/item/CS_URS_2022_01/184802111"/>
    <hyperlink ref="F439" r:id="rId36" display="https://podminky.urs.cz/item/CS_URS_2023_02/181411121"/>
    <hyperlink ref="F456" r:id="rId37" display="https://podminky.urs.cz/item/CS_URS_2022_01/184802611"/>
    <hyperlink ref="F472" r:id="rId38" display="https://podminky.urs.cz/item/CS_URS_2023_02/183451311"/>
    <hyperlink ref="F488" r:id="rId39" display="https://podminky.urs.cz/item/CS_URS_2023_02/183451411"/>
    <hyperlink ref="F504" r:id="rId40" display="https://podminky.urs.cz/item/CS_URS_2023_02/185803211"/>
    <hyperlink ref="F520" r:id="rId41" display="https://podminky.urs.cz/item/CS_URS_2023_02/185804215"/>
    <hyperlink ref="F536" r:id="rId42" display="https://podminky.urs.cz/item/CS_URS_2023_02/185808521"/>
    <hyperlink ref="F554" r:id="rId43" display="https://podminky.urs.cz/item/CS_URS_2023_02/185811211"/>
    <hyperlink ref="F570" r:id="rId44" display="https://podminky.urs.cz/item/CS_URS_2023_02/185804312"/>
    <hyperlink ref="F591" r:id="rId45" display="https://podminky.urs.cz/item/CS_URS_2023_02/185851121"/>
    <hyperlink ref="F612" r:id="rId46" display="https://podminky.urs.cz/item/CS_URS_2023_02/185851129"/>
    <hyperlink ref="F635" r:id="rId47" display="https://podminky.urs.cz/item/CS_URS_2023_02/998231411"/>
    <hyperlink ref="F639" r:id="rId48" display="https://podminky.urs.cz/item/CS_URS_2023_02/99823143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9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172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2337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ROUND((SUM(BE88:BE795)),  2)</f>
        <v>0</v>
      </c>
      <c r="G35" s="41"/>
      <c r="H35" s="41"/>
      <c r="I35" s="161">
        <v>0.20999999999999999</v>
      </c>
      <c r="J35" s="160">
        <f>ROUND(((SUM(BE88:BE795))*I35),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ROUND((SUM(BF88:BF795)),  2)</f>
        <v>0</v>
      </c>
      <c r="G36" s="41"/>
      <c r="H36" s="41"/>
      <c r="I36" s="161">
        <v>0.12</v>
      </c>
      <c r="J36" s="160">
        <f>ROUND(((SUM(BF88:BF795))*I36),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ROUND((SUM(BG88:BG795)),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ROUND((SUM(BH88:BH795)),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ROUND((SUM(BI88:BI795)),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2023-065-04-08 - SO-04 - Krajinářské úpravy- výsadba - stromů a solitérů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J89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669</v>
      </c>
      <c r="E65" s="186"/>
      <c r="F65" s="186"/>
      <c r="G65" s="186"/>
      <c r="H65" s="186"/>
      <c r="I65" s="186"/>
      <c r="J65" s="187">
        <f>J90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548</v>
      </c>
      <c r="E66" s="186"/>
      <c r="F66" s="186"/>
      <c r="G66" s="186"/>
      <c r="H66" s="186"/>
      <c r="I66" s="186"/>
      <c r="J66" s="187">
        <f>J791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200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Vědomice - Úprava ulice Na Zavadilce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186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3" t="s">
        <v>1852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188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30" customHeight="1">
      <c r="A80" s="41"/>
      <c r="B80" s="42"/>
      <c r="C80" s="43"/>
      <c r="D80" s="43"/>
      <c r="E80" s="72" t="str">
        <f>E11</f>
        <v>2023-065-04-08 - SO-04 - Krajinářské úpravy- výsadba - stromů a solitérů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16. 4. 2024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201</v>
      </c>
      <c r="D87" s="192" t="s">
        <v>57</v>
      </c>
      <c r="E87" s="192" t="s">
        <v>53</v>
      </c>
      <c r="F87" s="192" t="s">
        <v>54</v>
      </c>
      <c r="G87" s="192" t="s">
        <v>202</v>
      </c>
      <c r="H87" s="192" t="s">
        <v>203</v>
      </c>
      <c r="I87" s="192" t="s">
        <v>204</v>
      </c>
      <c r="J87" s="192" t="s">
        <v>192</v>
      </c>
      <c r="K87" s="193" t="s">
        <v>205</v>
      </c>
      <c r="L87" s="194"/>
      <c r="M87" s="95" t="s">
        <v>19</v>
      </c>
      <c r="N87" s="96" t="s">
        <v>42</v>
      </c>
      <c r="O87" s="96" t="s">
        <v>206</v>
      </c>
      <c r="P87" s="96" t="s">
        <v>207</v>
      </c>
      <c r="Q87" s="96" t="s">
        <v>208</v>
      </c>
      <c r="R87" s="96" t="s">
        <v>209</v>
      </c>
      <c r="S87" s="96" t="s">
        <v>210</v>
      </c>
      <c r="T87" s="97" t="s">
        <v>211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212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</f>
        <v>0</v>
      </c>
      <c r="Q88" s="99"/>
      <c r="R88" s="197">
        <f>R89</f>
        <v>1.4480452799999999</v>
      </c>
      <c r="S88" s="99"/>
      <c r="T88" s="198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193</v>
      </c>
      <c r="BK88" s="199">
        <f>BK89</f>
        <v>0</v>
      </c>
    </row>
    <row r="89" s="12" customFormat="1" ht="25.92" customHeight="1">
      <c r="A89" s="12"/>
      <c r="B89" s="200"/>
      <c r="C89" s="201"/>
      <c r="D89" s="202" t="s">
        <v>71</v>
      </c>
      <c r="E89" s="203" t="s">
        <v>213</v>
      </c>
      <c r="F89" s="203" t="s">
        <v>214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P90+P791</f>
        <v>0</v>
      </c>
      <c r="Q89" s="208"/>
      <c r="R89" s="209">
        <f>R90+R791</f>
        <v>1.4480452799999999</v>
      </c>
      <c r="S89" s="208"/>
      <c r="T89" s="210">
        <f>T90+T791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71</v>
      </c>
      <c r="AU89" s="212" t="s">
        <v>72</v>
      </c>
      <c r="AY89" s="211" t="s">
        <v>215</v>
      </c>
      <c r="BK89" s="213">
        <f>BK90+BK791</f>
        <v>0</v>
      </c>
    </row>
    <row r="90" s="12" customFormat="1" ht="22.8" customHeight="1">
      <c r="A90" s="12"/>
      <c r="B90" s="200"/>
      <c r="C90" s="201"/>
      <c r="D90" s="202" t="s">
        <v>71</v>
      </c>
      <c r="E90" s="214" t="s">
        <v>79</v>
      </c>
      <c r="F90" s="214" t="s">
        <v>672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SUM(P91:P790)</f>
        <v>0</v>
      </c>
      <c r="Q90" s="208"/>
      <c r="R90" s="209">
        <f>SUM(R91:R790)</f>
        <v>1.4480452799999999</v>
      </c>
      <c r="S90" s="208"/>
      <c r="T90" s="210">
        <f>SUM(T91:T790)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79</v>
      </c>
      <c r="AY90" s="211" t="s">
        <v>215</v>
      </c>
      <c r="BK90" s="213">
        <f>SUM(BK91:BK790)</f>
        <v>0</v>
      </c>
    </row>
    <row r="91" s="2" customFormat="1" ht="44.25" customHeight="1">
      <c r="A91" s="41"/>
      <c r="B91" s="42"/>
      <c r="C91" s="216" t="s">
        <v>79</v>
      </c>
      <c r="D91" s="216" t="s">
        <v>218</v>
      </c>
      <c r="E91" s="217" t="s">
        <v>2338</v>
      </c>
      <c r="F91" s="218" t="s">
        <v>2339</v>
      </c>
      <c r="G91" s="219" t="s">
        <v>692</v>
      </c>
      <c r="H91" s="220">
        <v>20</v>
      </c>
      <c r="I91" s="221"/>
      <c r="J91" s="222">
        <f>ROUND(I91*H91,2)</f>
        <v>0</v>
      </c>
      <c r="K91" s="218" t="s">
        <v>222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81</v>
      </c>
    </row>
    <row r="92" s="2" customFormat="1">
      <c r="A92" s="41"/>
      <c r="B92" s="42"/>
      <c r="C92" s="43"/>
      <c r="D92" s="229" t="s">
        <v>224</v>
      </c>
      <c r="E92" s="43"/>
      <c r="F92" s="230" t="s">
        <v>2340</v>
      </c>
      <c r="G92" s="43"/>
      <c r="H92" s="43"/>
      <c r="I92" s="231"/>
      <c r="J92" s="43"/>
      <c r="K92" s="43"/>
      <c r="L92" s="47"/>
      <c r="M92" s="232"/>
      <c r="N92" s="233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224</v>
      </c>
      <c r="AU92" s="20" t="s">
        <v>81</v>
      </c>
    </row>
    <row r="93" s="13" customFormat="1">
      <c r="A93" s="13"/>
      <c r="B93" s="234"/>
      <c r="C93" s="235"/>
      <c r="D93" s="236" t="s">
        <v>226</v>
      </c>
      <c r="E93" s="237" t="s">
        <v>19</v>
      </c>
      <c r="F93" s="238" t="s">
        <v>2341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226</v>
      </c>
      <c r="AU93" s="244" t="s">
        <v>81</v>
      </c>
      <c r="AV93" s="13" t="s">
        <v>79</v>
      </c>
      <c r="AW93" s="13" t="s">
        <v>33</v>
      </c>
      <c r="AX93" s="13" t="s">
        <v>72</v>
      </c>
      <c r="AY93" s="244" t="s">
        <v>215</v>
      </c>
    </row>
    <row r="94" s="13" customFormat="1">
      <c r="A94" s="13"/>
      <c r="B94" s="234"/>
      <c r="C94" s="235"/>
      <c r="D94" s="236" t="s">
        <v>226</v>
      </c>
      <c r="E94" s="237" t="s">
        <v>19</v>
      </c>
      <c r="F94" s="238" t="s">
        <v>2342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226</v>
      </c>
      <c r="AU94" s="244" t="s">
        <v>81</v>
      </c>
      <c r="AV94" s="13" t="s">
        <v>79</v>
      </c>
      <c r="AW94" s="13" t="s">
        <v>33</v>
      </c>
      <c r="AX94" s="13" t="s">
        <v>72</v>
      </c>
      <c r="AY94" s="244" t="s">
        <v>215</v>
      </c>
    </row>
    <row r="95" s="13" customFormat="1">
      <c r="A95" s="13"/>
      <c r="B95" s="234"/>
      <c r="C95" s="235"/>
      <c r="D95" s="236" t="s">
        <v>226</v>
      </c>
      <c r="E95" s="237" t="s">
        <v>19</v>
      </c>
      <c r="F95" s="238" t="s">
        <v>2343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226</v>
      </c>
      <c r="AU95" s="244" t="s">
        <v>81</v>
      </c>
      <c r="AV95" s="13" t="s">
        <v>79</v>
      </c>
      <c r="AW95" s="13" t="s">
        <v>33</v>
      </c>
      <c r="AX95" s="13" t="s">
        <v>72</v>
      </c>
      <c r="AY95" s="244" t="s">
        <v>215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2343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2344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2345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448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4" customFormat="1">
      <c r="A100" s="14"/>
      <c r="B100" s="245"/>
      <c r="C100" s="246"/>
      <c r="D100" s="236" t="s">
        <v>226</v>
      </c>
      <c r="E100" s="247" t="s">
        <v>19</v>
      </c>
      <c r="F100" s="248" t="s">
        <v>79</v>
      </c>
      <c r="G100" s="246"/>
      <c r="H100" s="249">
        <v>1</v>
      </c>
      <c r="I100" s="250"/>
      <c r="J100" s="246"/>
      <c r="K100" s="246"/>
      <c r="L100" s="251"/>
      <c r="M100" s="252"/>
      <c r="N100" s="253"/>
      <c r="O100" s="253"/>
      <c r="P100" s="253"/>
      <c r="Q100" s="253"/>
      <c r="R100" s="253"/>
      <c r="S100" s="253"/>
      <c r="T100" s="25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5" t="s">
        <v>226</v>
      </c>
      <c r="AU100" s="255" t="s">
        <v>81</v>
      </c>
      <c r="AV100" s="14" t="s">
        <v>81</v>
      </c>
      <c r="AW100" s="14" t="s">
        <v>33</v>
      </c>
      <c r="AX100" s="14" t="s">
        <v>72</v>
      </c>
      <c r="AY100" s="255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2343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2344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3" customFormat="1">
      <c r="A103" s="13"/>
      <c r="B103" s="234"/>
      <c r="C103" s="235"/>
      <c r="D103" s="236" t="s">
        <v>226</v>
      </c>
      <c r="E103" s="237" t="s">
        <v>19</v>
      </c>
      <c r="F103" s="238" t="s">
        <v>2345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226</v>
      </c>
      <c r="AU103" s="244" t="s">
        <v>81</v>
      </c>
      <c r="AV103" s="13" t="s">
        <v>79</v>
      </c>
      <c r="AW103" s="13" t="s">
        <v>33</v>
      </c>
      <c r="AX103" s="13" t="s">
        <v>72</v>
      </c>
      <c r="AY103" s="244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407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4" customFormat="1">
      <c r="A105" s="14"/>
      <c r="B105" s="245"/>
      <c r="C105" s="246"/>
      <c r="D105" s="236" t="s">
        <v>226</v>
      </c>
      <c r="E105" s="247" t="s">
        <v>19</v>
      </c>
      <c r="F105" s="248" t="s">
        <v>81</v>
      </c>
      <c r="G105" s="246"/>
      <c r="H105" s="249">
        <v>2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226</v>
      </c>
      <c r="AU105" s="255" t="s">
        <v>81</v>
      </c>
      <c r="AV105" s="14" t="s">
        <v>81</v>
      </c>
      <c r="AW105" s="14" t="s">
        <v>33</v>
      </c>
      <c r="AX105" s="14" t="s">
        <v>72</v>
      </c>
      <c r="AY105" s="255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2343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3" customFormat="1">
      <c r="A107" s="13"/>
      <c r="B107" s="234"/>
      <c r="C107" s="235"/>
      <c r="D107" s="236" t="s">
        <v>226</v>
      </c>
      <c r="E107" s="237" t="s">
        <v>19</v>
      </c>
      <c r="F107" s="238" t="s">
        <v>2344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226</v>
      </c>
      <c r="AU107" s="244" t="s">
        <v>81</v>
      </c>
      <c r="AV107" s="13" t="s">
        <v>79</v>
      </c>
      <c r="AW107" s="13" t="s">
        <v>33</v>
      </c>
      <c r="AX107" s="13" t="s">
        <v>72</v>
      </c>
      <c r="AY107" s="244" t="s">
        <v>215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2345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407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4" customFormat="1">
      <c r="A110" s="14"/>
      <c r="B110" s="245"/>
      <c r="C110" s="246"/>
      <c r="D110" s="236" t="s">
        <v>226</v>
      </c>
      <c r="E110" s="247" t="s">
        <v>19</v>
      </c>
      <c r="F110" s="248" t="s">
        <v>256</v>
      </c>
      <c r="G110" s="246"/>
      <c r="H110" s="249">
        <v>5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226</v>
      </c>
      <c r="AU110" s="255" t="s">
        <v>81</v>
      </c>
      <c r="AV110" s="14" t="s">
        <v>81</v>
      </c>
      <c r="AW110" s="14" t="s">
        <v>33</v>
      </c>
      <c r="AX110" s="14" t="s">
        <v>72</v>
      </c>
      <c r="AY110" s="255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2343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2346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3" customFormat="1">
      <c r="A113" s="13"/>
      <c r="B113" s="234"/>
      <c r="C113" s="235"/>
      <c r="D113" s="236" t="s">
        <v>226</v>
      </c>
      <c r="E113" s="237" t="s">
        <v>19</v>
      </c>
      <c r="F113" s="238" t="s">
        <v>2347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226</v>
      </c>
      <c r="AU113" s="244" t="s">
        <v>81</v>
      </c>
      <c r="AV113" s="13" t="s">
        <v>79</v>
      </c>
      <c r="AW113" s="13" t="s">
        <v>33</v>
      </c>
      <c r="AX113" s="13" t="s">
        <v>72</v>
      </c>
      <c r="AY113" s="244" t="s">
        <v>215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446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4" customFormat="1">
      <c r="A115" s="14"/>
      <c r="B115" s="245"/>
      <c r="C115" s="246"/>
      <c r="D115" s="236" t="s">
        <v>226</v>
      </c>
      <c r="E115" s="247" t="s">
        <v>19</v>
      </c>
      <c r="F115" s="248" t="s">
        <v>81</v>
      </c>
      <c r="G115" s="246"/>
      <c r="H115" s="249">
        <v>2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226</v>
      </c>
      <c r="AU115" s="255" t="s">
        <v>81</v>
      </c>
      <c r="AV115" s="14" t="s">
        <v>81</v>
      </c>
      <c r="AW115" s="14" t="s">
        <v>33</v>
      </c>
      <c r="AX115" s="14" t="s">
        <v>72</v>
      </c>
      <c r="AY115" s="255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2343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2348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2349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407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4" customFormat="1">
      <c r="A120" s="14"/>
      <c r="B120" s="245"/>
      <c r="C120" s="246"/>
      <c r="D120" s="236" t="s">
        <v>226</v>
      </c>
      <c r="E120" s="247" t="s">
        <v>19</v>
      </c>
      <c r="F120" s="248" t="s">
        <v>79</v>
      </c>
      <c r="G120" s="246"/>
      <c r="H120" s="249">
        <v>1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226</v>
      </c>
      <c r="AU120" s="255" t="s">
        <v>81</v>
      </c>
      <c r="AV120" s="14" t="s">
        <v>81</v>
      </c>
      <c r="AW120" s="14" t="s">
        <v>33</v>
      </c>
      <c r="AX120" s="14" t="s">
        <v>72</v>
      </c>
      <c r="AY120" s="255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2343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2350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2351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407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4" customFormat="1">
      <c r="A125" s="14"/>
      <c r="B125" s="245"/>
      <c r="C125" s="246"/>
      <c r="D125" s="236" t="s">
        <v>226</v>
      </c>
      <c r="E125" s="247" t="s">
        <v>19</v>
      </c>
      <c r="F125" s="248" t="s">
        <v>79</v>
      </c>
      <c r="G125" s="246"/>
      <c r="H125" s="249">
        <v>1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226</v>
      </c>
      <c r="AU125" s="255" t="s">
        <v>81</v>
      </c>
      <c r="AV125" s="14" t="s">
        <v>81</v>
      </c>
      <c r="AW125" s="14" t="s">
        <v>33</v>
      </c>
      <c r="AX125" s="14" t="s">
        <v>72</v>
      </c>
      <c r="AY125" s="255" t="s">
        <v>215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2343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2352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3" customFormat="1">
      <c r="A128" s="13"/>
      <c r="B128" s="234"/>
      <c r="C128" s="235"/>
      <c r="D128" s="236" t="s">
        <v>226</v>
      </c>
      <c r="E128" s="237" t="s">
        <v>19</v>
      </c>
      <c r="F128" s="238" t="s">
        <v>2353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226</v>
      </c>
      <c r="AU128" s="244" t="s">
        <v>81</v>
      </c>
      <c r="AV128" s="13" t="s">
        <v>79</v>
      </c>
      <c r="AW128" s="13" t="s">
        <v>33</v>
      </c>
      <c r="AX128" s="13" t="s">
        <v>72</v>
      </c>
      <c r="AY128" s="244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407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4" customFormat="1">
      <c r="A130" s="14"/>
      <c r="B130" s="245"/>
      <c r="C130" s="246"/>
      <c r="D130" s="236" t="s">
        <v>226</v>
      </c>
      <c r="E130" s="247" t="s">
        <v>19</v>
      </c>
      <c r="F130" s="248" t="s">
        <v>81</v>
      </c>
      <c r="G130" s="246"/>
      <c r="H130" s="249">
        <v>2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226</v>
      </c>
      <c r="AU130" s="255" t="s">
        <v>81</v>
      </c>
      <c r="AV130" s="14" t="s">
        <v>81</v>
      </c>
      <c r="AW130" s="14" t="s">
        <v>33</v>
      </c>
      <c r="AX130" s="14" t="s">
        <v>72</v>
      </c>
      <c r="AY130" s="255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2343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2354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3" customFormat="1">
      <c r="A133" s="13"/>
      <c r="B133" s="234"/>
      <c r="C133" s="235"/>
      <c r="D133" s="236" t="s">
        <v>226</v>
      </c>
      <c r="E133" s="237" t="s">
        <v>19</v>
      </c>
      <c r="F133" s="238" t="s">
        <v>2355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226</v>
      </c>
      <c r="AU133" s="244" t="s">
        <v>81</v>
      </c>
      <c r="AV133" s="13" t="s">
        <v>79</v>
      </c>
      <c r="AW133" s="13" t="s">
        <v>33</v>
      </c>
      <c r="AX133" s="13" t="s">
        <v>72</v>
      </c>
      <c r="AY133" s="244" t="s">
        <v>215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407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4" customFormat="1">
      <c r="A135" s="14"/>
      <c r="B135" s="245"/>
      <c r="C135" s="246"/>
      <c r="D135" s="236" t="s">
        <v>226</v>
      </c>
      <c r="E135" s="247" t="s">
        <v>19</v>
      </c>
      <c r="F135" s="248" t="s">
        <v>79</v>
      </c>
      <c r="G135" s="246"/>
      <c r="H135" s="249">
        <v>1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226</v>
      </c>
      <c r="AU135" s="255" t="s">
        <v>81</v>
      </c>
      <c r="AV135" s="14" t="s">
        <v>81</v>
      </c>
      <c r="AW135" s="14" t="s">
        <v>33</v>
      </c>
      <c r="AX135" s="14" t="s">
        <v>72</v>
      </c>
      <c r="AY135" s="255" t="s">
        <v>215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2343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2356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2357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407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4" customFormat="1">
      <c r="A140" s="14"/>
      <c r="B140" s="245"/>
      <c r="C140" s="246"/>
      <c r="D140" s="236" t="s">
        <v>226</v>
      </c>
      <c r="E140" s="247" t="s">
        <v>19</v>
      </c>
      <c r="F140" s="248" t="s">
        <v>79</v>
      </c>
      <c r="G140" s="246"/>
      <c r="H140" s="249">
        <v>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226</v>
      </c>
      <c r="AU140" s="255" t="s">
        <v>81</v>
      </c>
      <c r="AV140" s="14" t="s">
        <v>81</v>
      </c>
      <c r="AW140" s="14" t="s">
        <v>33</v>
      </c>
      <c r="AX140" s="14" t="s">
        <v>72</v>
      </c>
      <c r="AY140" s="255" t="s">
        <v>215</v>
      </c>
    </row>
    <row r="141" s="16" customFormat="1">
      <c r="A141" s="16"/>
      <c r="B141" s="267"/>
      <c r="C141" s="268"/>
      <c r="D141" s="236" t="s">
        <v>226</v>
      </c>
      <c r="E141" s="269" t="s">
        <v>19</v>
      </c>
      <c r="F141" s="270" t="s">
        <v>283</v>
      </c>
      <c r="G141" s="268"/>
      <c r="H141" s="271">
        <v>16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77" t="s">
        <v>226</v>
      </c>
      <c r="AU141" s="277" t="s">
        <v>81</v>
      </c>
      <c r="AV141" s="16" t="s">
        <v>105</v>
      </c>
      <c r="AW141" s="16" t="s">
        <v>33</v>
      </c>
      <c r="AX141" s="16" t="s">
        <v>72</v>
      </c>
      <c r="AY141" s="277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2358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2358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2348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2349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407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4" customFormat="1">
      <c r="A147" s="14"/>
      <c r="B147" s="245"/>
      <c r="C147" s="246"/>
      <c r="D147" s="236" t="s">
        <v>226</v>
      </c>
      <c r="E147" s="247" t="s">
        <v>19</v>
      </c>
      <c r="F147" s="248" t="s">
        <v>79</v>
      </c>
      <c r="G147" s="246"/>
      <c r="H147" s="249">
        <v>1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226</v>
      </c>
      <c r="AU147" s="255" t="s">
        <v>81</v>
      </c>
      <c r="AV147" s="14" t="s">
        <v>81</v>
      </c>
      <c r="AW147" s="14" t="s">
        <v>33</v>
      </c>
      <c r="AX147" s="14" t="s">
        <v>72</v>
      </c>
      <c r="AY147" s="255" t="s">
        <v>215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2358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2359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3" customFormat="1">
      <c r="A150" s="13"/>
      <c r="B150" s="234"/>
      <c r="C150" s="235"/>
      <c r="D150" s="236" t="s">
        <v>226</v>
      </c>
      <c r="E150" s="237" t="s">
        <v>19</v>
      </c>
      <c r="F150" s="238" t="s">
        <v>2360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226</v>
      </c>
      <c r="AU150" s="244" t="s">
        <v>81</v>
      </c>
      <c r="AV150" s="13" t="s">
        <v>79</v>
      </c>
      <c r="AW150" s="13" t="s">
        <v>33</v>
      </c>
      <c r="AX150" s="13" t="s">
        <v>72</v>
      </c>
      <c r="AY150" s="244" t="s">
        <v>215</v>
      </c>
    </row>
    <row r="151" s="13" customFormat="1">
      <c r="A151" s="13"/>
      <c r="B151" s="234"/>
      <c r="C151" s="235"/>
      <c r="D151" s="236" t="s">
        <v>226</v>
      </c>
      <c r="E151" s="237" t="s">
        <v>19</v>
      </c>
      <c r="F151" s="238" t="s">
        <v>407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226</v>
      </c>
      <c r="AU151" s="244" t="s">
        <v>81</v>
      </c>
      <c r="AV151" s="13" t="s">
        <v>79</v>
      </c>
      <c r="AW151" s="13" t="s">
        <v>33</v>
      </c>
      <c r="AX151" s="13" t="s">
        <v>72</v>
      </c>
      <c r="AY151" s="244" t="s">
        <v>215</v>
      </c>
    </row>
    <row r="152" s="14" customFormat="1">
      <c r="A152" s="14"/>
      <c r="B152" s="245"/>
      <c r="C152" s="246"/>
      <c r="D152" s="236" t="s">
        <v>226</v>
      </c>
      <c r="E152" s="247" t="s">
        <v>19</v>
      </c>
      <c r="F152" s="248" t="s">
        <v>79</v>
      </c>
      <c r="G152" s="246"/>
      <c r="H152" s="249">
        <v>1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226</v>
      </c>
      <c r="AU152" s="255" t="s">
        <v>81</v>
      </c>
      <c r="AV152" s="14" t="s">
        <v>81</v>
      </c>
      <c r="AW152" s="14" t="s">
        <v>33</v>
      </c>
      <c r="AX152" s="14" t="s">
        <v>72</v>
      </c>
      <c r="AY152" s="255" t="s">
        <v>215</v>
      </c>
    </row>
    <row r="153" s="13" customFormat="1">
      <c r="A153" s="13"/>
      <c r="B153" s="234"/>
      <c r="C153" s="235"/>
      <c r="D153" s="236" t="s">
        <v>226</v>
      </c>
      <c r="E153" s="237" t="s">
        <v>19</v>
      </c>
      <c r="F153" s="238" t="s">
        <v>2358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226</v>
      </c>
      <c r="AU153" s="244" t="s">
        <v>81</v>
      </c>
      <c r="AV153" s="13" t="s">
        <v>79</v>
      </c>
      <c r="AW153" s="13" t="s">
        <v>33</v>
      </c>
      <c r="AX153" s="13" t="s">
        <v>72</v>
      </c>
      <c r="AY153" s="244" t="s">
        <v>215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2361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3" customFormat="1">
      <c r="A155" s="13"/>
      <c r="B155" s="234"/>
      <c r="C155" s="235"/>
      <c r="D155" s="236" t="s">
        <v>226</v>
      </c>
      <c r="E155" s="237" t="s">
        <v>19</v>
      </c>
      <c r="F155" s="238" t="s">
        <v>2362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226</v>
      </c>
      <c r="AU155" s="244" t="s">
        <v>81</v>
      </c>
      <c r="AV155" s="13" t="s">
        <v>79</v>
      </c>
      <c r="AW155" s="13" t="s">
        <v>33</v>
      </c>
      <c r="AX155" s="13" t="s">
        <v>72</v>
      </c>
      <c r="AY155" s="244" t="s">
        <v>215</v>
      </c>
    </row>
    <row r="156" s="13" customFormat="1">
      <c r="A156" s="13"/>
      <c r="B156" s="234"/>
      <c r="C156" s="235"/>
      <c r="D156" s="236" t="s">
        <v>226</v>
      </c>
      <c r="E156" s="237" t="s">
        <v>19</v>
      </c>
      <c r="F156" s="238" t="s">
        <v>407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226</v>
      </c>
      <c r="AU156" s="244" t="s">
        <v>81</v>
      </c>
      <c r="AV156" s="13" t="s">
        <v>79</v>
      </c>
      <c r="AW156" s="13" t="s">
        <v>33</v>
      </c>
      <c r="AX156" s="13" t="s">
        <v>72</v>
      </c>
      <c r="AY156" s="244" t="s">
        <v>215</v>
      </c>
    </row>
    <row r="157" s="14" customFormat="1">
      <c r="A157" s="14"/>
      <c r="B157" s="245"/>
      <c r="C157" s="246"/>
      <c r="D157" s="236" t="s">
        <v>226</v>
      </c>
      <c r="E157" s="247" t="s">
        <v>19</v>
      </c>
      <c r="F157" s="248" t="s">
        <v>79</v>
      </c>
      <c r="G157" s="246"/>
      <c r="H157" s="249">
        <v>1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226</v>
      </c>
      <c r="AU157" s="255" t="s">
        <v>81</v>
      </c>
      <c r="AV157" s="14" t="s">
        <v>81</v>
      </c>
      <c r="AW157" s="14" t="s">
        <v>33</v>
      </c>
      <c r="AX157" s="14" t="s">
        <v>72</v>
      </c>
      <c r="AY157" s="255" t="s">
        <v>215</v>
      </c>
    </row>
    <row r="158" s="13" customFormat="1">
      <c r="A158" s="13"/>
      <c r="B158" s="234"/>
      <c r="C158" s="235"/>
      <c r="D158" s="236" t="s">
        <v>226</v>
      </c>
      <c r="E158" s="237" t="s">
        <v>19</v>
      </c>
      <c r="F158" s="238" t="s">
        <v>2358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226</v>
      </c>
      <c r="AU158" s="244" t="s">
        <v>81</v>
      </c>
      <c r="AV158" s="13" t="s">
        <v>79</v>
      </c>
      <c r="AW158" s="13" t="s">
        <v>33</v>
      </c>
      <c r="AX158" s="13" t="s">
        <v>72</v>
      </c>
      <c r="AY158" s="244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2354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2355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407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4" customFormat="1">
      <c r="A162" s="14"/>
      <c r="B162" s="245"/>
      <c r="C162" s="246"/>
      <c r="D162" s="236" t="s">
        <v>226</v>
      </c>
      <c r="E162" s="247" t="s">
        <v>19</v>
      </c>
      <c r="F162" s="248" t="s">
        <v>79</v>
      </c>
      <c r="G162" s="246"/>
      <c r="H162" s="249">
        <v>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226</v>
      </c>
      <c r="AU162" s="255" t="s">
        <v>81</v>
      </c>
      <c r="AV162" s="14" t="s">
        <v>81</v>
      </c>
      <c r="AW162" s="14" t="s">
        <v>33</v>
      </c>
      <c r="AX162" s="14" t="s">
        <v>72</v>
      </c>
      <c r="AY162" s="255" t="s">
        <v>215</v>
      </c>
    </row>
    <row r="163" s="16" customFormat="1">
      <c r="A163" s="16"/>
      <c r="B163" s="267"/>
      <c r="C163" s="268"/>
      <c r="D163" s="236" t="s">
        <v>226</v>
      </c>
      <c r="E163" s="269" t="s">
        <v>19</v>
      </c>
      <c r="F163" s="270" t="s">
        <v>283</v>
      </c>
      <c r="G163" s="268"/>
      <c r="H163" s="271">
        <v>4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277" t="s">
        <v>226</v>
      </c>
      <c r="AU163" s="277" t="s">
        <v>81</v>
      </c>
      <c r="AV163" s="16" t="s">
        <v>105</v>
      </c>
      <c r="AW163" s="16" t="s">
        <v>33</v>
      </c>
      <c r="AX163" s="16" t="s">
        <v>72</v>
      </c>
      <c r="AY163" s="277" t="s">
        <v>215</v>
      </c>
    </row>
    <row r="164" s="15" customFormat="1">
      <c r="A164" s="15"/>
      <c r="B164" s="256"/>
      <c r="C164" s="257"/>
      <c r="D164" s="236" t="s">
        <v>226</v>
      </c>
      <c r="E164" s="258" t="s">
        <v>19</v>
      </c>
      <c r="F164" s="259" t="s">
        <v>233</v>
      </c>
      <c r="G164" s="257"/>
      <c r="H164" s="260">
        <v>20</v>
      </c>
      <c r="I164" s="261"/>
      <c r="J164" s="257"/>
      <c r="K164" s="257"/>
      <c r="L164" s="262"/>
      <c r="M164" s="263"/>
      <c r="N164" s="264"/>
      <c r="O164" s="264"/>
      <c r="P164" s="264"/>
      <c r="Q164" s="264"/>
      <c r="R164" s="264"/>
      <c r="S164" s="264"/>
      <c r="T164" s="26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6" t="s">
        <v>226</v>
      </c>
      <c r="AU164" s="266" t="s">
        <v>81</v>
      </c>
      <c r="AV164" s="15" t="s">
        <v>223</v>
      </c>
      <c r="AW164" s="15" t="s">
        <v>33</v>
      </c>
      <c r="AX164" s="15" t="s">
        <v>79</v>
      </c>
      <c r="AY164" s="266" t="s">
        <v>215</v>
      </c>
    </row>
    <row r="165" s="2" customFormat="1" ht="16.5" customHeight="1">
      <c r="A165" s="41"/>
      <c r="B165" s="42"/>
      <c r="C165" s="281" t="s">
        <v>81</v>
      </c>
      <c r="D165" s="281" t="s">
        <v>412</v>
      </c>
      <c r="E165" s="282" t="s">
        <v>912</v>
      </c>
      <c r="F165" s="283" t="s">
        <v>913</v>
      </c>
      <c r="G165" s="284" t="s">
        <v>278</v>
      </c>
      <c r="H165" s="285">
        <v>5</v>
      </c>
      <c r="I165" s="286"/>
      <c r="J165" s="287">
        <f>ROUND(I165*H165,2)</f>
        <v>0</v>
      </c>
      <c r="K165" s="283" t="s">
        <v>222</v>
      </c>
      <c r="L165" s="288"/>
      <c r="M165" s="289" t="s">
        <v>19</v>
      </c>
      <c r="N165" s="290" t="s">
        <v>43</v>
      </c>
      <c r="O165" s="87"/>
      <c r="P165" s="225">
        <f>O165*H165</f>
        <v>0</v>
      </c>
      <c r="Q165" s="225">
        <v>0.22</v>
      </c>
      <c r="R165" s="225">
        <f>Q165*H165</f>
        <v>1.1000000000000001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298</v>
      </c>
      <c r="AT165" s="227" t="s">
        <v>412</v>
      </c>
      <c r="AU165" s="227" t="s">
        <v>81</v>
      </c>
      <c r="AY165" s="20" t="s">
        <v>215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223</v>
      </c>
      <c r="BM165" s="227" t="s">
        <v>223</v>
      </c>
    </row>
    <row r="166" s="13" customFormat="1">
      <c r="A166" s="13"/>
      <c r="B166" s="234"/>
      <c r="C166" s="235"/>
      <c r="D166" s="236" t="s">
        <v>226</v>
      </c>
      <c r="E166" s="237" t="s">
        <v>19</v>
      </c>
      <c r="F166" s="238" t="s">
        <v>2363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226</v>
      </c>
      <c r="AU166" s="244" t="s">
        <v>81</v>
      </c>
      <c r="AV166" s="13" t="s">
        <v>79</v>
      </c>
      <c r="AW166" s="13" t="s">
        <v>33</v>
      </c>
      <c r="AX166" s="13" t="s">
        <v>72</v>
      </c>
      <c r="AY166" s="244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2343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2364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4" customFormat="1">
      <c r="A169" s="14"/>
      <c r="B169" s="245"/>
      <c r="C169" s="246"/>
      <c r="D169" s="236" t="s">
        <v>226</v>
      </c>
      <c r="E169" s="247" t="s">
        <v>19</v>
      </c>
      <c r="F169" s="248" t="s">
        <v>2365</v>
      </c>
      <c r="G169" s="246"/>
      <c r="H169" s="249">
        <v>4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226</v>
      </c>
      <c r="AU169" s="255" t="s">
        <v>81</v>
      </c>
      <c r="AV169" s="14" t="s">
        <v>81</v>
      </c>
      <c r="AW169" s="14" t="s">
        <v>33</v>
      </c>
      <c r="AX169" s="14" t="s">
        <v>72</v>
      </c>
      <c r="AY169" s="255" t="s">
        <v>215</v>
      </c>
    </row>
    <row r="170" s="13" customFormat="1">
      <c r="A170" s="13"/>
      <c r="B170" s="234"/>
      <c r="C170" s="235"/>
      <c r="D170" s="236" t="s">
        <v>226</v>
      </c>
      <c r="E170" s="237" t="s">
        <v>19</v>
      </c>
      <c r="F170" s="238" t="s">
        <v>2358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226</v>
      </c>
      <c r="AU170" s="244" t="s">
        <v>81</v>
      </c>
      <c r="AV170" s="13" t="s">
        <v>79</v>
      </c>
      <c r="AW170" s="13" t="s">
        <v>33</v>
      </c>
      <c r="AX170" s="13" t="s">
        <v>72</v>
      </c>
      <c r="AY170" s="244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2364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4" customFormat="1">
      <c r="A172" s="14"/>
      <c r="B172" s="245"/>
      <c r="C172" s="246"/>
      <c r="D172" s="236" t="s">
        <v>226</v>
      </c>
      <c r="E172" s="247" t="s">
        <v>19</v>
      </c>
      <c r="F172" s="248" t="s">
        <v>2366</v>
      </c>
      <c r="G172" s="246"/>
      <c r="H172" s="249">
        <v>1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226</v>
      </c>
      <c r="AU172" s="255" t="s">
        <v>81</v>
      </c>
      <c r="AV172" s="14" t="s">
        <v>81</v>
      </c>
      <c r="AW172" s="14" t="s">
        <v>33</v>
      </c>
      <c r="AX172" s="14" t="s">
        <v>72</v>
      </c>
      <c r="AY172" s="255" t="s">
        <v>215</v>
      </c>
    </row>
    <row r="173" s="16" customFormat="1">
      <c r="A173" s="16"/>
      <c r="B173" s="267"/>
      <c r="C173" s="268"/>
      <c r="D173" s="236" t="s">
        <v>226</v>
      </c>
      <c r="E173" s="269" t="s">
        <v>19</v>
      </c>
      <c r="F173" s="270" t="s">
        <v>283</v>
      </c>
      <c r="G173" s="268"/>
      <c r="H173" s="271">
        <v>5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226</v>
      </c>
      <c r="AU173" s="277" t="s">
        <v>81</v>
      </c>
      <c r="AV173" s="16" t="s">
        <v>105</v>
      </c>
      <c r="AW173" s="16" t="s">
        <v>33</v>
      </c>
      <c r="AX173" s="16" t="s">
        <v>72</v>
      </c>
      <c r="AY173" s="277" t="s">
        <v>215</v>
      </c>
    </row>
    <row r="174" s="13" customFormat="1">
      <c r="A174" s="13"/>
      <c r="B174" s="234"/>
      <c r="C174" s="235"/>
      <c r="D174" s="236" t="s">
        <v>226</v>
      </c>
      <c r="E174" s="237" t="s">
        <v>19</v>
      </c>
      <c r="F174" s="238" t="s">
        <v>2367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226</v>
      </c>
      <c r="AU174" s="244" t="s">
        <v>81</v>
      </c>
      <c r="AV174" s="13" t="s">
        <v>79</v>
      </c>
      <c r="AW174" s="13" t="s">
        <v>33</v>
      </c>
      <c r="AX174" s="13" t="s">
        <v>72</v>
      </c>
      <c r="AY174" s="244" t="s">
        <v>215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2343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2368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4" customFormat="1">
      <c r="A177" s="14"/>
      <c r="B177" s="245"/>
      <c r="C177" s="246"/>
      <c r="D177" s="236" t="s">
        <v>226</v>
      </c>
      <c r="E177" s="247" t="s">
        <v>19</v>
      </c>
      <c r="F177" s="248" t="s">
        <v>2365</v>
      </c>
      <c r="G177" s="246"/>
      <c r="H177" s="249">
        <v>4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226</v>
      </c>
      <c r="AU177" s="255" t="s">
        <v>81</v>
      </c>
      <c r="AV177" s="14" t="s">
        <v>81</v>
      </c>
      <c r="AW177" s="14" t="s">
        <v>33</v>
      </c>
      <c r="AX177" s="14" t="s">
        <v>72</v>
      </c>
      <c r="AY177" s="255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2358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2368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4" customFormat="1">
      <c r="A180" s="14"/>
      <c r="B180" s="245"/>
      <c r="C180" s="246"/>
      <c r="D180" s="236" t="s">
        <v>226</v>
      </c>
      <c r="E180" s="247" t="s">
        <v>19</v>
      </c>
      <c r="F180" s="248" t="s">
        <v>2366</v>
      </c>
      <c r="G180" s="246"/>
      <c r="H180" s="249">
        <v>1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226</v>
      </c>
      <c r="AU180" s="255" t="s">
        <v>81</v>
      </c>
      <c r="AV180" s="14" t="s">
        <v>81</v>
      </c>
      <c r="AW180" s="14" t="s">
        <v>33</v>
      </c>
      <c r="AX180" s="14" t="s">
        <v>72</v>
      </c>
      <c r="AY180" s="255" t="s">
        <v>215</v>
      </c>
    </row>
    <row r="181" s="16" customFormat="1">
      <c r="A181" s="16"/>
      <c r="B181" s="267"/>
      <c r="C181" s="268"/>
      <c r="D181" s="236" t="s">
        <v>226</v>
      </c>
      <c r="E181" s="269" t="s">
        <v>19</v>
      </c>
      <c r="F181" s="270" t="s">
        <v>283</v>
      </c>
      <c r="G181" s="268"/>
      <c r="H181" s="271">
        <v>5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7" t="s">
        <v>226</v>
      </c>
      <c r="AU181" s="277" t="s">
        <v>81</v>
      </c>
      <c r="AV181" s="16" t="s">
        <v>105</v>
      </c>
      <c r="AW181" s="16" t="s">
        <v>33</v>
      </c>
      <c r="AX181" s="16" t="s">
        <v>72</v>
      </c>
      <c r="AY181" s="277" t="s">
        <v>215</v>
      </c>
    </row>
    <row r="182" s="15" customFormat="1">
      <c r="A182" s="15"/>
      <c r="B182" s="256"/>
      <c r="C182" s="257"/>
      <c r="D182" s="236" t="s">
        <v>226</v>
      </c>
      <c r="E182" s="258" t="s">
        <v>19</v>
      </c>
      <c r="F182" s="259" t="s">
        <v>233</v>
      </c>
      <c r="G182" s="257"/>
      <c r="H182" s="260">
        <v>10</v>
      </c>
      <c r="I182" s="261"/>
      <c r="J182" s="257"/>
      <c r="K182" s="257"/>
      <c r="L182" s="262"/>
      <c r="M182" s="263"/>
      <c r="N182" s="264"/>
      <c r="O182" s="264"/>
      <c r="P182" s="264"/>
      <c r="Q182" s="264"/>
      <c r="R182" s="264"/>
      <c r="S182" s="264"/>
      <c r="T182" s="26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6" t="s">
        <v>226</v>
      </c>
      <c r="AU182" s="266" t="s">
        <v>81</v>
      </c>
      <c r="AV182" s="15" t="s">
        <v>223</v>
      </c>
      <c r="AW182" s="15" t="s">
        <v>33</v>
      </c>
      <c r="AX182" s="15" t="s">
        <v>72</v>
      </c>
      <c r="AY182" s="266" t="s">
        <v>215</v>
      </c>
    </row>
    <row r="183" s="14" customFormat="1">
      <c r="A183" s="14"/>
      <c r="B183" s="245"/>
      <c r="C183" s="246"/>
      <c r="D183" s="236" t="s">
        <v>226</v>
      </c>
      <c r="E183" s="247" t="s">
        <v>19</v>
      </c>
      <c r="F183" s="248" t="s">
        <v>2369</v>
      </c>
      <c r="G183" s="246"/>
      <c r="H183" s="249">
        <v>5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226</v>
      </c>
      <c r="AU183" s="255" t="s">
        <v>81</v>
      </c>
      <c r="AV183" s="14" t="s">
        <v>81</v>
      </c>
      <c r="AW183" s="14" t="s">
        <v>33</v>
      </c>
      <c r="AX183" s="14" t="s">
        <v>72</v>
      </c>
      <c r="AY183" s="255" t="s">
        <v>215</v>
      </c>
    </row>
    <row r="184" s="15" customFormat="1">
      <c r="A184" s="15"/>
      <c r="B184" s="256"/>
      <c r="C184" s="257"/>
      <c r="D184" s="236" t="s">
        <v>226</v>
      </c>
      <c r="E184" s="258" t="s">
        <v>19</v>
      </c>
      <c r="F184" s="259" t="s">
        <v>233</v>
      </c>
      <c r="G184" s="257"/>
      <c r="H184" s="260">
        <v>5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226</v>
      </c>
      <c r="AU184" s="266" t="s">
        <v>81</v>
      </c>
      <c r="AV184" s="15" t="s">
        <v>223</v>
      </c>
      <c r="AW184" s="15" t="s">
        <v>33</v>
      </c>
      <c r="AX184" s="15" t="s">
        <v>79</v>
      </c>
      <c r="AY184" s="266" t="s">
        <v>215</v>
      </c>
    </row>
    <row r="185" s="2" customFormat="1" ht="55.5" customHeight="1">
      <c r="A185" s="41"/>
      <c r="B185" s="42"/>
      <c r="C185" s="216" t="s">
        <v>105</v>
      </c>
      <c r="D185" s="216" t="s">
        <v>218</v>
      </c>
      <c r="E185" s="217" t="s">
        <v>677</v>
      </c>
      <c r="F185" s="218" t="s">
        <v>678</v>
      </c>
      <c r="G185" s="219" t="s">
        <v>278</v>
      </c>
      <c r="H185" s="220">
        <v>10</v>
      </c>
      <c r="I185" s="221"/>
      <c r="J185" s="222">
        <f>ROUND(I185*H185,2)</f>
        <v>0</v>
      </c>
      <c r="K185" s="218" t="s">
        <v>222</v>
      </c>
      <c r="L185" s="47"/>
      <c r="M185" s="223" t="s">
        <v>19</v>
      </c>
      <c r="N185" s="224" t="s">
        <v>43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223</v>
      </c>
      <c r="AT185" s="227" t="s">
        <v>218</v>
      </c>
      <c r="AU185" s="227" t="s">
        <v>81</v>
      </c>
      <c r="AY185" s="20" t="s">
        <v>215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223</v>
      </c>
      <c r="BM185" s="227" t="s">
        <v>275</v>
      </c>
    </row>
    <row r="186" s="2" customFormat="1">
      <c r="A186" s="41"/>
      <c r="B186" s="42"/>
      <c r="C186" s="43"/>
      <c r="D186" s="229" t="s">
        <v>224</v>
      </c>
      <c r="E186" s="43"/>
      <c r="F186" s="230" t="s">
        <v>2080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224</v>
      </c>
      <c r="AU186" s="20" t="s">
        <v>81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2370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2343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3" customFormat="1">
      <c r="A189" s="13"/>
      <c r="B189" s="234"/>
      <c r="C189" s="235"/>
      <c r="D189" s="236" t="s">
        <v>226</v>
      </c>
      <c r="E189" s="237" t="s">
        <v>19</v>
      </c>
      <c r="F189" s="238" t="s">
        <v>2371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226</v>
      </c>
      <c r="AU189" s="244" t="s">
        <v>81</v>
      </c>
      <c r="AV189" s="13" t="s">
        <v>79</v>
      </c>
      <c r="AW189" s="13" t="s">
        <v>33</v>
      </c>
      <c r="AX189" s="13" t="s">
        <v>72</v>
      </c>
      <c r="AY189" s="244" t="s">
        <v>215</v>
      </c>
    </row>
    <row r="190" s="14" customFormat="1">
      <c r="A190" s="14"/>
      <c r="B190" s="245"/>
      <c r="C190" s="246"/>
      <c r="D190" s="236" t="s">
        <v>226</v>
      </c>
      <c r="E190" s="247" t="s">
        <v>19</v>
      </c>
      <c r="F190" s="248" t="s">
        <v>2372</v>
      </c>
      <c r="G190" s="246"/>
      <c r="H190" s="249">
        <v>8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226</v>
      </c>
      <c r="AU190" s="255" t="s">
        <v>81</v>
      </c>
      <c r="AV190" s="14" t="s">
        <v>81</v>
      </c>
      <c r="AW190" s="14" t="s">
        <v>33</v>
      </c>
      <c r="AX190" s="14" t="s">
        <v>72</v>
      </c>
      <c r="AY190" s="255" t="s">
        <v>215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2358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3" customFormat="1">
      <c r="A192" s="13"/>
      <c r="B192" s="234"/>
      <c r="C192" s="235"/>
      <c r="D192" s="236" t="s">
        <v>226</v>
      </c>
      <c r="E192" s="237" t="s">
        <v>19</v>
      </c>
      <c r="F192" s="238" t="s">
        <v>2371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226</v>
      </c>
      <c r="AU192" s="244" t="s">
        <v>81</v>
      </c>
      <c r="AV192" s="13" t="s">
        <v>79</v>
      </c>
      <c r="AW192" s="13" t="s">
        <v>33</v>
      </c>
      <c r="AX192" s="13" t="s">
        <v>72</v>
      </c>
      <c r="AY192" s="244" t="s">
        <v>215</v>
      </c>
    </row>
    <row r="193" s="14" customFormat="1">
      <c r="A193" s="14"/>
      <c r="B193" s="245"/>
      <c r="C193" s="246"/>
      <c r="D193" s="236" t="s">
        <v>226</v>
      </c>
      <c r="E193" s="247" t="s">
        <v>19</v>
      </c>
      <c r="F193" s="248" t="s">
        <v>2373</v>
      </c>
      <c r="G193" s="246"/>
      <c r="H193" s="249">
        <v>2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226</v>
      </c>
      <c r="AU193" s="255" t="s">
        <v>81</v>
      </c>
      <c r="AV193" s="14" t="s">
        <v>81</v>
      </c>
      <c r="AW193" s="14" t="s">
        <v>33</v>
      </c>
      <c r="AX193" s="14" t="s">
        <v>72</v>
      </c>
      <c r="AY193" s="255" t="s">
        <v>215</v>
      </c>
    </row>
    <row r="194" s="15" customFormat="1">
      <c r="A194" s="15"/>
      <c r="B194" s="256"/>
      <c r="C194" s="257"/>
      <c r="D194" s="236" t="s">
        <v>226</v>
      </c>
      <c r="E194" s="258" t="s">
        <v>19</v>
      </c>
      <c r="F194" s="259" t="s">
        <v>233</v>
      </c>
      <c r="G194" s="257"/>
      <c r="H194" s="260">
        <v>10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226</v>
      </c>
      <c r="AU194" s="266" t="s">
        <v>81</v>
      </c>
      <c r="AV194" s="15" t="s">
        <v>223</v>
      </c>
      <c r="AW194" s="15" t="s">
        <v>33</v>
      </c>
      <c r="AX194" s="15" t="s">
        <v>79</v>
      </c>
      <c r="AY194" s="266" t="s">
        <v>215</v>
      </c>
    </row>
    <row r="195" s="2" customFormat="1" ht="62.7" customHeight="1">
      <c r="A195" s="41"/>
      <c r="B195" s="42"/>
      <c r="C195" s="216" t="s">
        <v>223</v>
      </c>
      <c r="D195" s="216" t="s">
        <v>218</v>
      </c>
      <c r="E195" s="217" t="s">
        <v>309</v>
      </c>
      <c r="F195" s="218" t="s">
        <v>310</v>
      </c>
      <c r="G195" s="219" t="s">
        <v>278</v>
      </c>
      <c r="H195" s="220">
        <v>10</v>
      </c>
      <c r="I195" s="221"/>
      <c r="J195" s="222">
        <f>ROUND(I195*H195,2)</f>
        <v>0</v>
      </c>
      <c r="K195" s="218" t="s">
        <v>222</v>
      </c>
      <c r="L195" s="47"/>
      <c r="M195" s="223" t="s">
        <v>19</v>
      </c>
      <c r="N195" s="224" t="s">
        <v>43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223</v>
      </c>
      <c r="AT195" s="227" t="s">
        <v>218</v>
      </c>
      <c r="AU195" s="227" t="s">
        <v>81</v>
      </c>
      <c r="AY195" s="20" t="s">
        <v>215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223</v>
      </c>
      <c r="BM195" s="227" t="s">
        <v>298</v>
      </c>
    </row>
    <row r="196" s="2" customFormat="1">
      <c r="A196" s="41"/>
      <c r="B196" s="42"/>
      <c r="C196" s="43"/>
      <c r="D196" s="229" t="s">
        <v>224</v>
      </c>
      <c r="E196" s="43"/>
      <c r="F196" s="230" t="s">
        <v>312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224</v>
      </c>
      <c r="AU196" s="20" t="s">
        <v>81</v>
      </c>
    </row>
    <row r="197" s="13" customFormat="1">
      <c r="A197" s="13"/>
      <c r="B197" s="234"/>
      <c r="C197" s="235"/>
      <c r="D197" s="236" t="s">
        <v>226</v>
      </c>
      <c r="E197" s="237" t="s">
        <v>19</v>
      </c>
      <c r="F197" s="238" t="s">
        <v>2370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226</v>
      </c>
      <c r="AU197" s="244" t="s">
        <v>81</v>
      </c>
      <c r="AV197" s="13" t="s">
        <v>79</v>
      </c>
      <c r="AW197" s="13" t="s">
        <v>33</v>
      </c>
      <c r="AX197" s="13" t="s">
        <v>72</v>
      </c>
      <c r="AY197" s="244" t="s">
        <v>215</v>
      </c>
    </row>
    <row r="198" s="13" customFormat="1">
      <c r="A198" s="13"/>
      <c r="B198" s="234"/>
      <c r="C198" s="235"/>
      <c r="D198" s="236" t="s">
        <v>226</v>
      </c>
      <c r="E198" s="237" t="s">
        <v>19</v>
      </c>
      <c r="F198" s="238" t="s">
        <v>2343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226</v>
      </c>
      <c r="AU198" s="244" t="s">
        <v>81</v>
      </c>
      <c r="AV198" s="13" t="s">
        <v>79</v>
      </c>
      <c r="AW198" s="13" t="s">
        <v>33</v>
      </c>
      <c r="AX198" s="13" t="s">
        <v>72</v>
      </c>
      <c r="AY198" s="244" t="s">
        <v>215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2371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4" customFormat="1">
      <c r="A200" s="14"/>
      <c r="B200" s="245"/>
      <c r="C200" s="246"/>
      <c r="D200" s="236" t="s">
        <v>226</v>
      </c>
      <c r="E200" s="247" t="s">
        <v>19</v>
      </c>
      <c r="F200" s="248" t="s">
        <v>2372</v>
      </c>
      <c r="G200" s="246"/>
      <c r="H200" s="249">
        <v>8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226</v>
      </c>
      <c r="AU200" s="255" t="s">
        <v>81</v>
      </c>
      <c r="AV200" s="14" t="s">
        <v>81</v>
      </c>
      <c r="AW200" s="14" t="s">
        <v>33</v>
      </c>
      <c r="AX200" s="14" t="s">
        <v>72</v>
      </c>
      <c r="AY200" s="255" t="s">
        <v>215</v>
      </c>
    </row>
    <row r="201" s="13" customFormat="1">
      <c r="A201" s="13"/>
      <c r="B201" s="234"/>
      <c r="C201" s="235"/>
      <c r="D201" s="236" t="s">
        <v>226</v>
      </c>
      <c r="E201" s="237" t="s">
        <v>19</v>
      </c>
      <c r="F201" s="238" t="s">
        <v>2358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226</v>
      </c>
      <c r="AU201" s="244" t="s">
        <v>81</v>
      </c>
      <c r="AV201" s="13" t="s">
        <v>79</v>
      </c>
      <c r="AW201" s="13" t="s">
        <v>33</v>
      </c>
      <c r="AX201" s="13" t="s">
        <v>72</v>
      </c>
      <c r="AY201" s="244" t="s">
        <v>215</v>
      </c>
    </row>
    <row r="202" s="13" customFormat="1">
      <c r="A202" s="13"/>
      <c r="B202" s="234"/>
      <c r="C202" s="235"/>
      <c r="D202" s="236" t="s">
        <v>226</v>
      </c>
      <c r="E202" s="237" t="s">
        <v>19</v>
      </c>
      <c r="F202" s="238" t="s">
        <v>2371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226</v>
      </c>
      <c r="AU202" s="244" t="s">
        <v>81</v>
      </c>
      <c r="AV202" s="13" t="s">
        <v>79</v>
      </c>
      <c r="AW202" s="13" t="s">
        <v>33</v>
      </c>
      <c r="AX202" s="13" t="s">
        <v>72</v>
      </c>
      <c r="AY202" s="244" t="s">
        <v>215</v>
      </c>
    </row>
    <row r="203" s="14" customFormat="1">
      <c r="A203" s="14"/>
      <c r="B203" s="245"/>
      <c r="C203" s="246"/>
      <c r="D203" s="236" t="s">
        <v>226</v>
      </c>
      <c r="E203" s="247" t="s">
        <v>19</v>
      </c>
      <c r="F203" s="248" t="s">
        <v>2373</v>
      </c>
      <c r="G203" s="246"/>
      <c r="H203" s="249">
        <v>2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226</v>
      </c>
      <c r="AU203" s="255" t="s">
        <v>81</v>
      </c>
      <c r="AV203" s="14" t="s">
        <v>81</v>
      </c>
      <c r="AW203" s="14" t="s">
        <v>33</v>
      </c>
      <c r="AX203" s="14" t="s">
        <v>72</v>
      </c>
      <c r="AY203" s="255" t="s">
        <v>215</v>
      </c>
    </row>
    <row r="204" s="15" customFormat="1">
      <c r="A204" s="15"/>
      <c r="B204" s="256"/>
      <c r="C204" s="257"/>
      <c r="D204" s="236" t="s">
        <v>226</v>
      </c>
      <c r="E204" s="258" t="s">
        <v>19</v>
      </c>
      <c r="F204" s="259" t="s">
        <v>233</v>
      </c>
      <c r="G204" s="257"/>
      <c r="H204" s="260">
        <v>10</v>
      </c>
      <c r="I204" s="261"/>
      <c r="J204" s="257"/>
      <c r="K204" s="257"/>
      <c r="L204" s="262"/>
      <c r="M204" s="263"/>
      <c r="N204" s="264"/>
      <c r="O204" s="264"/>
      <c r="P204" s="264"/>
      <c r="Q204" s="264"/>
      <c r="R204" s="264"/>
      <c r="S204" s="264"/>
      <c r="T204" s="26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6" t="s">
        <v>226</v>
      </c>
      <c r="AU204" s="266" t="s">
        <v>81</v>
      </c>
      <c r="AV204" s="15" t="s">
        <v>223</v>
      </c>
      <c r="AW204" s="15" t="s">
        <v>33</v>
      </c>
      <c r="AX204" s="15" t="s">
        <v>79</v>
      </c>
      <c r="AY204" s="266" t="s">
        <v>215</v>
      </c>
    </row>
    <row r="205" s="2" customFormat="1" ht="66.75" customHeight="1">
      <c r="A205" s="41"/>
      <c r="B205" s="42"/>
      <c r="C205" s="216" t="s">
        <v>256</v>
      </c>
      <c r="D205" s="216" t="s">
        <v>218</v>
      </c>
      <c r="E205" s="217" t="s">
        <v>314</v>
      </c>
      <c r="F205" s="218" t="s">
        <v>315</v>
      </c>
      <c r="G205" s="219" t="s">
        <v>278</v>
      </c>
      <c r="H205" s="220">
        <v>10</v>
      </c>
      <c r="I205" s="221"/>
      <c r="J205" s="222">
        <f>ROUND(I205*H205,2)</f>
        <v>0</v>
      </c>
      <c r="K205" s="218" t="s">
        <v>222</v>
      </c>
      <c r="L205" s="47"/>
      <c r="M205" s="223" t="s">
        <v>19</v>
      </c>
      <c r="N205" s="224" t="s">
        <v>43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223</v>
      </c>
      <c r="AT205" s="227" t="s">
        <v>218</v>
      </c>
      <c r="AU205" s="227" t="s">
        <v>81</v>
      </c>
      <c r="AY205" s="20" t="s">
        <v>215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223</v>
      </c>
      <c r="BM205" s="227" t="s">
        <v>313</v>
      </c>
    </row>
    <row r="206" s="2" customFormat="1">
      <c r="A206" s="41"/>
      <c r="B206" s="42"/>
      <c r="C206" s="43"/>
      <c r="D206" s="229" t="s">
        <v>224</v>
      </c>
      <c r="E206" s="43"/>
      <c r="F206" s="230" t="s">
        <v>317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224</v>
      </c>
      <c r="AU206" s="20" t="s">
        <v>81</v>
      </c>
    </row>
    <row r="207" s="13" customFormat="1">
      <c r="A207" s="13"/>
      <c r="B207" s="234"/>
      <c r="C207" s="235"/>
      <c r="D207" s="236" t="s">
        <v>226</v>
      </c>
      <c r="E207" s="237" t="s">
        <v>19</v>
      </c>
      <c r="F207" s="238" t="s">
        <v>2370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226</v>
      </c>
      <c r="AU207" s="244" t="s">
        <v>81</v>
      </c>
      <c r="AV207" s="13" t="s">
        <v>79</v>
      </c>
      <c r="AW207" s="13" t="s">
        <v>33</v>
      </c>
      <c r="AX207" s="13" t="s">
        <v>72</v>
      </c>
      <c r="AY207" s="244" t="s">
        <v>215</v>
      </c>
    </row>
    <row r="208" s="13" customFormat="1">
      <c r="A208" s="13"/>
      <c r="B208" s="234"/>
      <c r="C208" s="235"/>
      <c r="D208" s="236" t="s">
        <v>226</v>
      </c>
      <c r="E208" s="237" t="s">
        <v>19</v>
      </c>
      <c r="F208" s="238" t="s">
        <v>2343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226</v>
      </c>
      <c r="AU208" s="244" t="s">
        <v>81</v>
      </c>
      <c r="AV208" s="13" t="s">
        <v>79</v>
      </c>
      <c r="AW208" s="13" t="s">
        <v>33</v>
      </c>
      <c r="AX208" s="13" t="s">
        <v>72</v>
      </c>
      <c r="AY208" s="244" t="s">
        <v>215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2371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4" customFormat="1">
      <c r="A210" s="14"/>
      <c r="B210" s="245"/>
      <c r="C210" s="246"/>
      <c r="D210" s="236" t="s">
        <v>226</v>
      </c>
      <c r="E210" s="247" t="s">
        <v>19</v>
      </c>
      <c r="F210" s="248" t="s">
        <v>2372</v>
      </c>
      <c r="G210" s="246"/>
      <c r="H210" s="249">
        <v>8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226</v>
      </c>
      <c r="AU210" s="255" t="s">
        <v>81</v>
      </c>
      <c r="AV210" s="14" t="s">
        <v>81</v>
      </c>
      <c r="AW210" s="14" t="s">
        <v>33</v>
      </c>
      <c r="AX210" s="14" t="s">
        <v>72</v>
      </c>
      <c r="AY210" s="255" t="s">
        <v>215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2358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3" customFormat="1">
      <c r="A212" s="13"/>
      <c r="B212" s="234"/>
      <c r="C212" s="235"/>
      <c r="D212" s="236" t="s">
        <v>226</v>
      </c>
      <c r="E212" s="237" t="s">
        <v>19</v>
      </c>
      <c r="F212" s="238" t="s">
        <v>2371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226</v>
      </c>
      <c r="AU212" s="244" t="s">
        <v>81</v>
      </c>
      <c r="AV212" s="13" t="s">
        <v>79</v>
      </c>
      <c r="AW212" s="13" t="s">
        <v>33</v>
      </c>
      <c r="AX212" s="13" t="s">
        <v>72</v>
      </c>
      <c r="AY212" s="244" t="s">
        <v>215</v>
      </c>
    </row>
    <row r="213" s="14" customFormat="1">
      <c r="A213" s="14"/>
      <c r="B213" s="245"/>
      <c r="C213" s="246"/>
      <c r="D213" s="236" t="s">
        <v>226</v>
      </c>
      <c r="E213" s="247" t="s">
        <v>19</v>
      </c>
      <c r="F213" s="248" t="s">
        <v>2373</v>
      </c>
      <c r="G213" s="246"/>
      <c r="H213" s="249">
        <v>2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226</v>
      </c>
      <c r="AU213" s="255" t="s">
        <v>81</v>
      </c>
      <c r="AV213" s="14" t="s">
        <v>81</v>
      </c>
      <c r="AW213" s="14" t="s">
        <v>33</v>
      </c>
      <c r="AX213" s="14" t="s">
        <v>72</v>
      </c>
      <c r="AY213" s="255" t="s">
        <v>215</v>
      </c>
    </row>
    <row r="214" s="15" customFormat="1">
      <c r="A214" s="15"/>
      <c r="B214" s="256"/>
      <c r="C214" s="257"/>
      <c r="D214" s="236" t="s">
        <v>226</v>
      </c>
      <c r="E214" s="258" t="s">
        <v>19</v>
      </c>
      <c r="F214" s="259" t="s">
        <v>233</v>
      </c>
      <c r="G214" s="257"/>
      <c r="H214" s="260">
        <v>10</v>
      </c>
      <c r="I214" s="261"/>
      <c r="J214" s="257"/>
      <c r="K214" s="257"/>
      <c r="L214" s="262"/>
      <c r="M214" s="263"/>
      <c r="N214" s="264"/>
      <c r="O214" s="264"/>
      <c r="P214" s="264"/>
      <c r="Q214" s="264"/>
      <c r="R214" s="264"/>
      <c r="S214" s="264"/>
      <c r="T214" s="26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6" t="s">
        <v>226</v>
      </c>
      <c r="AU214" s="266" t="s">
        <v>81</v>
      </c>
      <c r="AV214" s="15" t="s">
        <v>223</v>
      </c>
      <c r="AW214" s="15" t="s">
        <v>33</v>
      </c>
      <c r="AX214" s="15" t="s">
        <v>79</v>
      </c>
      <c r="AY214" s="266" t="s">
        <v>215</v>
      </c>
    </row>
    <row r="215" s="2" customFormat="1" ht="37.8" customHeight="1">
      <c r="A215" s="41"/>
      <c r="B215" s="42"/>
      <c r="C215" s="216" t="s">
        <v>275</v>
      </c>
      <c r="D215" s="216" t="s">
        <v>218</v>
      </c>
      <c r="E215" s="217" t="s">
        <v>1426</v>
      </c>
      <c r="F215" s="218" t="s">
        <v>1427</v>
      </c>
      <c r="G215" s="219" t="s">
        <v>278</v>
      </c>
      <c r="H215" s="220">
        <v>10</v>
      </c>
      <c r="I215" s="221"/>
      <c r="J215" s="222">
        <f>ROUND(I215*H215,2)</f>
        <v>0</v>
      </c>
      <c r="K215" s="218" t="s">
        <v>222</v>
      </c>
      <c r="L215" s="47"/>
      <c r="M215" s="223" t="s">
        <v>19</v>
      </c>
      <c r="N215" s="224" t="s">
        <v>43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223</v>
      </c>
      <c r="AT215" s="227" t="s">
        <v>218</v>
      </c>
      <c r="AU215" s="227" t="s">
        <v>81</v>
      </c>
      <c r="AY215" s="20" t="s">
        <v>215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223</v>
      </c>
      <c r="BM215" s="227" t="s">
        <v>8</v>
      </c>
    </row>
    <row r="216" s="2" customFormat="1">
      <c r="A216" s="41"/>
      <c r="B216" s="42"/>
      <c r="C216" s="43"/>
      <c r="D216" s="229" t="s">
        <v>224</v>
      </c>
      <c r="E216" s="43"/>
      <c r="F216" s="230" t="s">
        <v>1428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224</v>
      </c>
      <c r="AU216" s="20" t="s">
        <v>81</v>
      </c>
    </row>
    <row r="217" s="13" customFormat="1">
      <c r="A217" s="13"/>
      <c r="B217" s="234"/>
      <c r="C217" s="235"/>
      <c r="D217" s="236" t="s">
        <v>226</v>
      </c>
      <c r="E217" s="237" t="s">
        <v>19</v>
      </c>
      <c r="F217" s="238" t="s">
        <v>2370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226</v>
      </c>
      <c r="AU217" s="244" t="s">
        <v>81</v>
      </c>
      <c r="AV217" s="13" t="s">
        <v>79</v>
      </c>
      <c r="AW217" s="13" t="s">
        <v>33</v>
      </c>
      <c r="AX217" s="13" t="s">
        <v>72</v>
      </c>
      <c r="AY217" s="244" t="s">
        <v>215</v>
      </c>
    </row>
    <row r="218" s="13" customFormat="1">
      <c r="A218" s="13"/>
      <c r="B218" s="234"/>
      <c r="C218" s="235"/>
      <c r="D218" s="236" t="s">
        <v>226</v>
      </c>
      <c r="E218" s="237" t="s">
        <v>19</v>
      </c>
      <c r="F218" s="238" t="s">
        <v>2343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226</v>
      </c>
      <c r="AU218" s="244" t="s">
        <v>81</v>
      </c>
      <c r="AV218" s="13" t="s">
        <v>79</v>
      </c>
      <c r="AW218" s="13" t="s">
        <v>33</v>
      </c>
      <c r="AX218" s="13" t="s">
        <v>72</v>
      </c>
      <c r="AY218" s="244" t="s">
        <v>215</v>
      </c>
    </row>
    <row r="219" s="13" customFormat="1">
      <c r="A219" s="13"/>
      <c r="B219" s="234"/>
      <c r="C219" s="235"/>
      <c r="D219" s="236" t="s">
        <v>226</v>
      </c>
      <c r="E219" s="237" t="s">
        <v>19</v>
      </c>
      <c r="F219" s="238" t="s">
        <v>2371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226</v>
      </c>
      <c r="AU219" s="244" t="s">
        <v>81</v>
      </c>
      <c r="AV219" s="13" t="s">
        <v>79</v>
      </c>
      <c r="AW219" s="13" t="s">
        <v>33</v>
      </c>
      <c r="AX219" s="13" t="s">
        <v>72</v>
      </c>
      <c r="AY219" s="244" t="s">
        <v>215</v>
      </c>
    </row>
    <row r="220" s="14" customFormat="1">
      <c r="A220" s="14"/>
      <c r="B220" s="245"/>
      <c r="C220" s="246"/>
      <c r="D220" s="236" t="s">
        <v>226</v>
      </c>
      <c r="E220" s="247" t="s">
        <v>19</v>
      </c>
      <c r="F220" s="248" t="s">
        <v>2372</v>
      </c>
      <c r="G220" s="246"/>
      <c r="H220" s="249">
        <v>8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226</v>
      </c>
      <c r="AU220" s="255" t="s">
        <v>81</v>
      </c>
      <c r="AV220" s="14" t="s">
        <v>81</v>
      </c>
      <c r="AW220" s="14" t="s">
        <v>33</v>
      </c>
      <c r="AX220" s="14" t="s">
        <v>72</v>
      </c>
      <c r="AY220" s="255" t="s">
        <v>215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2358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2371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4" customFormat="1">
      <c r="A223" s="14"/>
      <c r="B223" s="245"/>
      <c r="C223" s="246"/>
      <c r="D223" s="236" t="s">
        <v>226</v>
      </c>
      <c r="E223" s="247" t="s">
        <v>19</v>
      </c>
      <c r="F223" s="248" t="s">
        <v>2373</v>
      </c>
      <c r="G223" s="246"/>
      <c r="H223" s="249">
        <v>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226</v>
      </c>
      <c r="AU223" s="255" t="s">
        <v>81</v>
      </c>
      <c r="AV223" s="14" t="s">
        <v>81</v>
      </c>
      <c r="AW223" s="14" t="s">
        <v>33</v>
      </c>
      <c r="AX223" s="14" t="s">
        <v>72</v>
      </c>
      <c r="AY223" s="255" t="s">
        <v>215</v>
      </c>
    </row>
    <row r="224" s="15" customFormat="1">
      <c r="A224" s="15"/>
      <c r="B224" s="256"/>
      <c r="C224" s="257"/>
      <c r="D224" s="236" t="s">
        <v>226</v>
      </c>
      <c r="E224" s="258" t="s">
        <v>19</v>
      </c>
      <c r="F224" s="259" t="s">
        <v>233</v>
      </c>
      <c r="G224" s="257"/>
      <c r="H224" s="260">
        <v>10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226</v>
      </c>
      <c r="AU224" s="266" t="s">
        <v>81</v>
      </c>
      <c r="AV224" s="15" t="s">
        <v>223</v>
      </c>
      <c r="AW224" s="15" t="s">
        <v>33</v>
      </c>
      <c r="AX224" s="15" t="s">
        <v>79</v>
      </c>
      <c r="AY224" s="266" t="s">
        <v>215</v>
      </c>
    </row>
    <row r="225" s="2" customFormat="1" ht="37.8" customHeight="1">
      <c r="A225" s="41"/>
      <c r="B225" s="42"/>
      <c r="C225" s="216" t="s">
        <v>292</v>
      </c>
      <c r="D225" s="216" t="s">
        <v>218</v>
      </c>
      <c r="E225" s="217" t="s">
        <v>324</v>
      </c>
      <c r="F225" s="218" t="s">
        <v>325</v>
      </c>
      <c r="G225" s="219" t="s">
        <v>278</v>
      </c>
      <c r="H225" s="220">
        <v>10</v>
      </c>
      <c r="I225" s="221"/>
      <c r="J225" s="222">
        <f>ROUND(I225*H225,2)</f>
        <v>0</v>
      </c>
      <c r="K225" s="218" t="s">
        <v>222</v>
      </c>
      <c r="L225" s="47"/>
      <c r="M225" s="223" t="s">
        <v>19</v>
      </c>
      <c r="N225" s="224" t="s">
        <v>43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223</v>
      </c>
      <c r="AT225" s="227" t="s">
        <v>218</v>
      </c>
      <c r="AU225" s="227" t="s">
        <v>81</v>
      </c>
      <c r="AY225" s="20" t="s">
        <v>215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223</v>
      </c>
      <c r="BM225" s="227" t="s">
        <v>337</v>
      </c>
    </row>
    <row r="226" s="2" customFormat="1">
      <c r="A226" s="41"/>
      <c r="B226" s="42"/>
      <c r="C226" s="43"/>
      <c r="D226" s="229" t="s">
        <v>224</v>
      </c>
      <c r="E226" s="43"/>
      <c r="F226" s="230" t="s">
        <v>327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224</v>
      </c>
      <c r="AU226" s="20" t="s">
        <v>81</v>
      </c>
    </row>
    <row r="227" s="13" customFormat="1">
      <c r="A227" s="13"/>
      <c r="B227" s="234"/>
      <c r="C227" s="235"/>
      <c r="D227" s="236" t="s">
        <v>226</v>
      </c>
      <c r="E227" s="237" t="s">
        <v>19</v>
      </c>
      <c r="F227" s="238" t="s">
        <v>2370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226</v>
      </c>
      <c r="AU227" s="244" t="s">
        <v>81</v>
      </c>
      <c r="AV227" s="13" t="s">
        <v>79</v>
      </c>
      <c r="AW227" s="13" t="s">
        <v>33</v>
      </c>
      <c r="AX227" s="13" t="s">
        <v>72</v>
      </c>
      <c r="AY227" s="244" t="s">
        <v>215</v>
      </c>
    </row>
    <row r="228" s="13" customFormat="1">
      <c r="A228" s="13"/>
      <c r="B228" s="234"/>
      <c r="C228" s="235"/>
      <c r="D228" s="236" t="s">
        <v>226</v>
      </c>
      <c r="E228" s="237" t="s">
        <v>19</v>
      </c>
      <c r="F228" s="238" t="s">
        <v>2343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226</v>
      </c>
      <c r="AU228" s="244" t="s">
        <v>81</v>
      </c>
      <c r="AV228" s="13" t="s">
        <v>79</v>
      </c>
      <c r="AW228" s="13" t="s">
        <v>33</v>
      </c>
      <c r="AX228" s="13" t="s">
        <v>72</v>
      </c>
      <c r="AY228" s="244" t="s">
        <v>215</v>
      </c>
    </row>
    <row r="229" s="13" customFormat="1">
      <c r="A229" s="13"/>
      <c r="B229" s="234"/>
      <c r="C229" s="235"/>
      <c r="D229" s="236" t="s">
        <v>226</v>
      </c>
      <c r="E229" s="237" t="s">
        <v>19</v>
      </c>
      <c r="F229" s="238" t="s">
        <v>2371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226</v>
      </c>
      <c r="AU229" s="244" t="s">
        <v>81</v>
      </c>
      <c r="AV229" s="13" t="s">
        <v>79</v>
      </c>
      <c r="AW229" s="13" t="s">
        <v>33</v>
      </c>
      <c r="AX229" s="13" t="s">
        <v>72</v>
      </c>
      <c r="AY229" s="244" t="s">
        <v>215</v>
      </c>
    </row>
    <row r="230" s="14" customFormat="1">
      <c r="A230" s="14"/>
      <c r="B230" s="245"/>
      <c r="C230" s="246"/>
      <c r="D230" s="236" t="s">
        <v>226</v>
      </c>
      <c r="E230" s="247" t="s">
        <v>19</v>
      </c>
      <c r="F230" s="248" t="s">
        <v>2372</v>
      </c>
      <c r="G230" s="246"/>
      <c r="H230" s="249">
        <v>8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226</v>
      </c>
      <c r="AU230" s="255" t="s">
        <v>81</v>
      </c>
      <c r="AV230" s="14" t="s">
        <v>81</v>
      </c>
      <c r="AW230" s="14" t="s">
        <v>33</v>
      </c>
      <c r="AX230" s="14" t="s">
        <v>72</v>
      </c>
      <c r="AY230" s="255" t="s">
        <v>215</v>
      </c>
    </row>
    <row r="231" s="13" customFormat="1">
      <c r="A231" s="13"/>
      <c r="B231" s="234"/>
      <c r="C231" s="235"/>
      <c r="D231" s="236" t="s">
        <v>226</v>
      </c>
      <c r="E231" s="237" t="s">
        <v>19</v>
      </c>
      <c r="F231" s="238" t="s">
        <v>2358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226</v>
      </c>
      <c r="AU231" s="244" t="s">
        <v>81</v>
      </c>
      <c r="AV231" s="13" t="s">
        <v>79</v>
      </c>
      <c r="AW231" s="13" t="s">
        <v>33</v>
      </c>
      <c r="AX231" s="13" t="s">
        <v>72</v>
      </c>
      <c r="AY231" s="244" t="s">
        <v>215</v>
      </c>
    </row>
    <row r="232" s="13" customFormat="1">
      <c r="A232" s="13"/>
      <c r="B232" s="234"/>
      <c r="C232" s="235"/>
      <c r="D232" s="236" t="s">
        <v>226</v>
      </c>
      <c r="E232" s="237" t="s">
        <v>19</v>
      </c>
      <c r="F232" s="238" t="s">
        <v>2371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226</v>
      </c>
      <c r="AU232" s="244" t="s">
        <v>81</v>
      </c>
      <c r="AV232" s="13" t="s">
        <v>79</v>
      </c>
      <c r="AW232" s="13" t="s">
        <v>33</v>
      </c>
      <c r="AX232" s="13" t="s">
        <v>72</v>
      </c>
      <c r="AY232" s="244" t="s">
        <v>215</v>
      </c>
    </row>
    <row r="233" s="14" customFormat="1">
      <c r="A233" s="14"/>
      <c r="B233" s="245"/>
      <c r="C233" s="246"/>
      <c r="D233" s="236" t="s">
        <v>226</v>
      </c>
      <c r="E233" s="247" t="s">
        <v>19</v>
      </c>
      <c r="F233" s="248" t="s">
        <v>2373</v>
      </c>
      <c r="G233" s="246"/>
      <c r="H233" s="249">
        <v>2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226</v>
      </c>
      <c r="AU233" s="255" t="s">
        <v>81</v>
      </c>
      <c r="AV233" s="14" t="s">
        <v>81</v>
      </c>
      <c r="AW233" s="14" t="s">
        <v>33</v>
      </c>
      <c r="AX233" s="14" t="s">
        <v>72</v>
      </c>
      <c r="AY233" s="255" t="s">
        <v>215</v>
      </c>
    </row>
    <row r="234" s="15" customFormat="1">
      <c r="A234" s="15"/>
      <c r="B234" s="256"/>
      <c r="C234" s="257"/>
      <c r="D234" s="236" t="s">
        <v>226</v>
      </c>
      <c r="E234" s="258" t="s">
        <v>19</v>
      </c>
      <c r="F234" s="259" t="s">
        <v>233</v>
      </c>
      <c r="G234" s="257"/>
      <c r="H234" s="260">
        <v>10</v>
      </c>
      <c r="I234" s="261"/>
      <c r="J234" s="257"/>
      <c r="K234" s="257"/>
      <c r="L234" s="262"/>
      <c r="M234" s="263"/>
      <c r="N234" s="264"/>
      <c r="O234" s="264"/>
      <c r="P234" s="264"/>
      <c r="Q234" s="264"/>
      <c r="R234" s="264"/>
      <c r="S234" s="264"/>
      <c r="T234" s="26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6" t="s">
        <v>226</v>
      </c>
      <c r="AU234" s="266" t="s">
        <v>81</v>
      </c>
      <c r="AV234" s="15" t="s">
        <v>223</v>
      </c>
      <c r="AW234" s="15" t="s">
        <v>33</v>
      </c>
      <c r="AX234" s="15" t="s">
        <v>79</v>
      </c>
      <c r="AY234" s="266" t="s">
        <v>215</v>
      </c>
    </row>
    <row r="235" s="2" customFormat="1" ht="44.25" customHeight="1">
      <c r="A235" s="41"/>
      <c r="B235" s="42"/>
      <c r="C235" s="216" t="s">
        <v>298</v>
      </c>
      <c r="D235" s="216" t="s">
        <v>218</v>
      </c>
      <c r="E235" s="217" t="s">
        <v>329</v>
      </c>
      <c r="F235" s="218" t="s">
        <v>330</v>
      </c>
      <c r="G235" s="219" t="s">
        <v>331</v>
      </c>
      <c r="H235" s="220">
        <v>16</v>
      </c>
      <c r="I235" s="221"/>
      <c r="J235" s="222">
        <f>ROUND(I235*H235,2)</f>
        <v>0</v>
      </c>
      <c r="K235" s="218" t="s">
        <v>222</v>
      </c>
      <c r="L235" s="47"/>
      <c r="M235" s="223" t="s">
        <v>19</v>
      </c>
      <c r="N235" s="224" t="s">
        <v>43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223</v>
      </c>
      <c r="AT235" s="227" t="s">
        <v>218</v>
      </c>
      <c r="AU235" s="227" t="s">
        <v>81</v>
      </c>
      <c r="AY235" s="20" t="s">
        <v>215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223</v>
      </c>
      <c r="BM235" s="227" t="s">
        <v>306</v>
      </c>
    </row>
    <row r="236" s="2" customFormat="1">
      <c r="A236" s="41"/>
      <c r="B236" s="42"/>
      <c r="C236" s="43"/>
      <c r="D236" s="229" t="s">
        <v>224</v>
      </c>
      <c r="E236" s="43"/>
      <c r="F236" s="230" t="s">
        <v>333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224</v>
      </c>
      <c r="AU236" s="20" t="s">
        <v>81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2370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3" customFormat="1">
      <c r="A238" s="13"/>
      <c r="B238" s="234"/>
      <c r="C238" s="235"/>
      <c r="D238" s="236" t="s">
        <v>226</v>
      </c>
      <c r="E238" s="237" t="s">
        <v>19</v>
      </c>
      <c r="F238" s="238" t="s">
        <v>2343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226</v>
      </c>
      <c r="AU238" s="244" t="s">
        <v>81</v>
      </c>
      <c r="AV238" s="13" t="s">
        <v>79</v>
      </c>
      <c r="AW238" s="13" t="s">
        <v>33</v>
      </c>
      <c r="AX238" s="13" t="s">
        <v>72</v>
      </c>
      <c r="AY238" s="244" t="s">
        <v>215</v>
      </c>
    </row>
    <row r="239" s="13" customFormat="1">
      <c r="A239" s="13"/>
      <c r="B239" s="234"/>
      <c r="C239" s="235"/>
      <c r="D239" s="236" t="s">
        <v>226</v>
      </c>
      <c r="E239" s="237" t="s">
        <v>19</v>
      </c>
      <c r="F239" s="238" t="s">
        <v>2371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226</v>
      </c>
      <c r="AU239" s="244" t="s">
        <v>81</v>
      </c>
      <c r="AV239" s="13" t="s">
        <v>79</v>
      </c>
      <c r="AW239" s="13" t="s">
        <v>33</v>
      </c>
      <c r="AX239" s="13" t="s">
        <v>72</v>
      </c>
      <c r="AY239" s="244" t="s">
        <v>215</v>
      </c>
    </row>
    <row r="240" s="14" customFormat="1">
      <c r="A240" s="14"/>
      <c r="B240" s="245"/>
      <c r="C240" s="246"/>
      <c r="D240" s="236" t="s">
        <v>226</v>
      </c>
      <c r="E240" s="247" t="s">
        <v>19</v>
      </c>
      <c r="F240" s="248" t="s">
        <v>2374</v>
      </c>
      <c r="G240" s="246"/>
      <c r="H240" s="249">
        <v>12.800000000000001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226</v>
      </c>
      <c r="AU240" s="255" t="s">
        <v>81</v>
      </c>
      <c r="AV240" s="14" t="s">
        <v>81</v>
      </c>
      <c r="AW240" s="14" t="s">
        <v>33</v>
      </c>
      <c r="AX240" s="14" t="s">
        <v>72</v>
      </c>
      <c r="AY240" s="255" t="s">
        <v>215</v>
      </c>
    </row>
    <row r="241" s="13" customFormat="1">
      <c r="A241" s="13"/>
      <c r="B241" s="234"/>
      <c r="C241" s="235"/>
      <c r="D241" s="236" t="s">
        <v>226</v>
      </c>
      <c r="E241" s="237" t="s">
        <v>19</v>
      </c>
      <c r="F241" s="238" t="s">
        <v>2358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226</v>
      </c>
      <c r="AU241" s="244" t="s">
        <v>81</v>
      </c>
      <c r="AV241" s="13" t="s">
        <v>79</v>
      </c>
      <c r="AW241" s="13" t="s">
        <v>33</v>
      </c>
      <c r="AX241" s="13" t="s">
        <v>72</v>
      </c>
      <c r="AY241" s="244" t="s">
        <v>215</v>
      </c>
    </row>
    <row r="242" s="13" customFormat="1">
      <c r="A242" s="13"/>
      <c r="B242" s="234"/>
      <c r="C242" s="235"/>
      <c r="D242" s="236" t="s">
        <v>226</v>
      </c>
      <c r="E242" s="237" t="s">
        <v>19</v>
      </c>
      <c r="F242" s="238" t="s">
        <v>2371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226</v>
      </c>
      <c r="AU242" s="244" t="s">
        <v>81</v>
      </c>
      <c r="AV242" s="13" t="s">
        <v>79</v>
      </c>
      <c r="AW242" s="13" t="s">
        <v>33</v>
      </c>
      <c r="AX242" s="13" t="s">
        <v>72</v>
      </c>
      <c r="AY242" s="244" t="s">
        <v>215</v>
      </c>
    </row>
    <row r="243" s="14" customFormat="1">
      <c r="A243" s="14"/>
      <c r="B243" s="245"/>
      <c r="C243" s="246"/>
      <c r="D243" s="236" t="s">
        <v>226</v>
      </c>
      <c r="E243" s="247" t="s">
        <v>19</v>
      </c>
      <c r="F243" s="248" t="s">
        <v>2375</v>
      </c>
      <c r="G243" s="246"/>
      <c r="H243" s="249">
        <v>3.2000000000000002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226</v>
      </c>
      <c r="AU243" s="255" t="s">
        <v>81</v>
      </c>
      <c r="AV243" s="14" t="s">
        <v>81</v>
      </c>
      <c r="AW243" s="14" t="s">
        <v>33</v>
      </c>
      <c r="AX243" s="14" t="s">
        <v>72</v>
      </c>
      <c r="AY243" s="255" t="s">
        <v>215</v>
      </c>
    </row>
    <row r="244" s="15" customFormat="1">
      <c r="A244" s="15"/>
      <c r="B244" s="256"/>
      <c r="C244" s="257"/>
      <c r="D244" s="236" t="s">
        <v>226</v>
      </c>
      <c r="E244" s="258" t="s">
        <v>19</v>
      </c>
      <c r="F244" s="259" t="s">
        <v>233</v>
      </c>
      <c r="G244" s="257"/>
      <c r="H244" s="260">
        <v>16</v>
      </c>
      <c r="I244" s="261"/>
      <c r="J244" s="257"/>
      <c r="K244" s="257"/>
      <c r="L244" s="262"/>
      <c r="M244" s="263"/>
      <c r="N244" s="264"/>
      <c r="O244" s="264"/>
      <c r="P244" s="264"/>
      <c r="Q244" s="264"/>
      <c r="R244" s="264"/>
      <c r="S244" s="264"/>
      <c r="T244" s="26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6" t="s">
        <v>226</v>
      </c>
      <c r="AU244" s="266" t="s">
        <v>81</v>
      </c>
      <c r="AV244" s="15" t="s">
        <v>223</v>
      </c>
      <c r="AW244" s="15" t="s">
        <v>33</v>
      </c>
      <c r="AX244" s="15" t="s">
        <v>79</v>
      </c>
      <c r="AY244" s="266" t="s">
        <v>215</v>
      </c>
    </row>
    <row r="245" s="2" customFormat="1" ht="33" customHeight="1">
      <c r="A245" s="41"/>
      <c r="B245" s="42"/>
      <c r="C245" s="216" t="s">
        <v>308</v>
      </c>
      <c r="D245" s="216" t="s">
        <v>218</v>
      </c>
      <c r="E245" s="217" t="s">
        <v>2376</v>
      </c>
      <c r="F245" s="218" t="s">
        <v>2377</v>
      </c>
      <c r="G245" s="219" t="s">
        <v>278</v>
      </c>
      <c r="H245" s="220">
        <v>1</v>
      </c>
      <c r="I245" s="221"/>
      <c r="J245" s="222">
        <f>ROUND(I245*H245,2)</f>
        <v>0</v>
      </c>
      <c r="K245" s="218" t="s">
        <v>19</v>
      </c>
      <c r="L245" s="47"/>
      <c r="M245" s="223" t="s">
        <v>19</v>
      </c>
      <c r="N245" s="224" t="s">
        <v>43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223</v>
      </c>
      <c r="AT245" s="227" t="s">
        <v>218</v>
      </c>
      <c r="AU245" s="227" t="s">
        <v>81</v>
      </c>
      <c r="AY245" s="20" t="s">
        <v>215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223</v>
      </c>
      <c r="BM245" s="227" t="s">
        <v>360</v>
      </c>
    </row>
    <row r="246" s="13" customFormat="1">
      <c r="A246" s="13"/>
      <c r="B246" s="234"/>
      <c r="C246" s="235"/>
      <c r="D246" s="236" t="s">
        <v>226</v>
      </c>
      <c r="E246" s="237" t="s">
        <v>19</v>
      </c>
      <c r="F246" s="238" t="s">
        <v>2378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226</v>
      </c>
      <c r="AU246" s="244" t="s">
        <v>81</v>
      </c>
      <c r="AV246" s="13" t="s">
        <v>79</v>
      </c>
      <c r="AW246" s="13" t="s">
        <v>33</v>
      </c>
      <c r="AX246" s="13" t="s">
        <v>72</v>
      </c>
      <c r="AY246" s="244" t="s">
        <v>215</v>
      </c>
    </row>
    <row r="247" s="13" customFormat="1">
      <c r="A247" s="13"/>
      <c r="B247" s="234"/>
      <c r="C247" s="235"/>
      <c r="D247" s="236" t="s">
        <v>226</v>
      </c>
      <c r="E247" s="237" t="s">
        <v>19</v>
      </c>
      <c r="F247" s="238" t="s">
        <v>2343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226</v>
      </c>
      <c r="AU247" s="244" t="s">
        <v>81</v>
      </c>
      <c r="AV247" s="13" t="s">
        <v>79</v>
      </c>
      <c r="AW247" s="13" t="s">
        <v>33</v>
      </c>
      <c r="AX247" s="13" t="s">
        <v>72</v>
      </c>
      <c r="AY247" s="244" t="s">
        <v>215</v>
      </c>
    </row>
    <row r="248" s="13" customFormat="1">
      <c r="A248" s="13"/>
      <c r="B248" s="234"/>
      <c r="C248" s="235"/>
      <c r="D248" s="236" t="s">
        <v>226</v>
      </c>
      <c r="E248" s="237" t="s">
        <v>19</v>
      </c>
      <c r="F248" s="238" t="s">
        <v>2379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226</v>
      </c>
      <c r="AU248" s="244" t="s">
        <v>81</v>
      </c>
      <c r="AV248" s="13" t="s">
        <v>79</v>
      </c>
      <c r="AW248" s="13" t="s">
        <v>33</v>
      </c>
      <c r="AX248" s="13" t="s">
        <v>72</v>
      </c>
      <c r="AY248" s="244" t="s">
        <v>215</v>
      </c>
    </row>
    <row r="249" s="14" customFormat="1">
      <c r="A249" s="14"/>
      <c r="B249" s="245"/>
      <c r="C249" s="246"/>
      <c r="D249" s="236" t="s">
        <v>226</v>
      </c>
      <c r="E249" s="247" t="s">
        <v>19</v>
      </c>
      <c r="F249" s="248" t="s">
        <v>2380</v>
      </c>
      <c r="G249" s="246"/>
      <c r="H249" s="249">
        <v>0.80000000000000004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226</v>
      </c>
      <c r="AU249" s="255" t="s">
        <v>81</v>
      </c>
      <c r="AV249" s="14" t="s">
        <v>81</v>
      </c>
      <c r="AW249" s="14" t="s">
        <v>33</v>
      </c>
      <c r="AX249" s="14" t="s">
        <v>72</v>
      </c>
      <c r="AY249" s="255" t="s">
        <v>215</v>
      </c>
    </row>
    <row r="250" s="13" customFormat="1">
      <c r="A250" s="13"/>
      <c r="B250" s="234"/>
      <c r="C250" s="235"/>
      <c r="D250" s="236" t="s">
        <v>226</v>
      </c>
      <c r="E250" s="237" t="s">
        <v>19</v>
      </c>
      <c r="F250" s="238" t="s">
        <v>2358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226</v>
      </c>
      <c r="AU250" s="244" t="s">
        <v>81</v>
      </c>
      <c r="AV250" s="13" t="s">
        <v>79</v>
      </c>
      <c r="AW250" s="13" t="s">
        <v>33</v>
      </c>
      <c r="AX250" s="13" t="s">
        <v>72</v>
      </c>
      <c r="AY250" s="244" t="s">
        <v>215</v>
      </c>
    </row>
    <row r="251" s="13" customFormat="1">
      <c r="A251" s="13"/>
      <c r="B251" s="234"/>
      <c r="C251" s="235"/>
      <c r="D251" s="236" t="s">
        <v>226</v>
      </c>
      <c r="E251" s="237" t="s">
        <v>19</v>
      </c>
      <c r="F251" s="238" t="s">
        <v>2379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226</v>
      </c>
      <c r="AU251" s="244" t="s">
        <v>81</v>
      </c>
      <c r="AV251" s="13" t="s">
        <v>79</v>
      </c>
      <c r="AW251" s="13" t="s">
        <v>33</v>
      </c>
      <c r="AX251" s="13" t="s">
        <v>72</v>
      </c>
      <c r="AY251" s="244" t="s">
        <v>215</v>
      </c>
    </row>
    <row r="252" s="14" customFormat="1">
      <c r="A252" s="14"/>
      <c r="B252" s="245"/>
      <c r="C252" s="246"/>
      <c r="D252" s="236" t="s">
        <v>226</v>
      </c>
      <c r="E252" s="247" t="s">
        <v>19</v>
      </c>
      <c r="F252" s="248" t="s">
        <v>2381</v>
      </c>
      <c r="G252" s="246"/>
      <c r="H252" s="249">
        <v>0.20000000000000001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226</v>
      </c>
      <c r="AU252" s="255" t="s">
        <v>81</v>
      </c>
      <c r="AV252" s="14" t="s">
        <v>81</v>
      </c>
      <c r="AW252" s="14" t="s">
        <v>33</v>
      </c>
      <c r="AX252" s="14" t="s">
        <v>72</v>
      </c>
      <c r="AY252" s="255" t="s">
        <v>215</v>
      </c>
    </row>
    <row r="253" s="15" customFormat="1">
      <c r="A253" s="15"/>
      <c r="B253" s="256"/>
      <c r="C253" s="257"/>
      <c r="D253" s="236" t="s">
        <v>226</v>
      </c>
      <c r="E253" s="258" t="s">
        <v>19</v>
      </c>
      <c r="F253" s="259" t="s">
        <v>233</v>
      </c>
      <c r="G253" s="257"/>
      <c r="H253" s="260">
        <v>1</v>
      </c>
      <c r="I253" s="261"/>
      <c r="J253" s="257"/>
      <c r="K253" s="257"/>
      <c r="L253" s="262"/>
      <c r="M253" s="263"/>
      <c r="N253" s="264"/>
      <c r="O253" s="264"/>
      <c r="P253" s="264"/>
      <c r="Q253" s="264"/>
      <c r="R253" s="264"/>
      <c r="S253" s="264"/>
      <c r="T253" s="26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66" t="s">
        <v>226</v>
      </c>
      <c r="AU253" s="266" t="s">
        <v>81</v>
      </c>
      <c r="AV253" s="15" t="s">
        <v>223</v>
      </c>
      <c r="AW253" s="15" t="s">
        <v>33</v>
      </c>
      <c r="AX253" s="15" t="s">
        <v>79</v>
      </c>
      <c r="AY253" s="266" t="s">
        <v>215</v>
      </c>
    </row>
    <row r="254" s="2" customFormat="1" ht="21.75" customHeight="1">
      <c r="A254" s="41"/>
      <c r="B254" s="42"/>
      <c r="C254" s="216" t="s">
        <v>313</v>
      </c>
      <c r="D254" s="216" t="s">
        <v>218</v>
      </c>
      <c r="E254" s="217" t="s">
        <v>2382</v>
      </c>
      <c r="F254" s="218" t="s">
        <v>2296</v>
      </c>
      <c r="G254" s="219" t="s">
        <v>278</v>
      </c>
      <c r="H254" s="220">
        <v>1</v>
      </c>
      <c r="I254" s="221"/>
      <c r="J254" s="222">
        <f>ROUND(I254*H254,2)</f>
        <v>0</v>
      </c>
      <c r="K254" s="218" t="s">
        <v>222</v>
      </c>
      <c r="L254" s="47"/>
      <c r="M254" s="223" t="s">
        <v>19</v>
      </c>
      <c r="N254" s="224" t="s">
        <v>43</v>
      </c>
      <c r="O254" s="87"/>
      <c r="P254" s="225">
        <f>O254*H254</f>
        <v>0</v>
      </c>
      <c r="Q254" s="225">
        <v>0</v>
      </c>
      <c r="R254" s="225">
        <f>Q254*H254</f>
        <v>0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223</v>
      </c>
      <c r="AT254" s="227" t="s">
        <v>218</v>
      </c>
      <c r="AU254" s="227" t="s">
        <v>81</v>
      </c>
      <c r="AY254" s="20" t="s">
        <v>215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223</v>
      </c>
      <c r="BM254" s="227" t="s">
        <v>376</v>
      </c>
    </row>
    <row r="255" s="2" customFormat="1">
      <c r="A255" s="41"/>
      <c r="B255" s="42"/>
      <c r="C255" s="43"/>
      <c r="D255" s="229" t="s">
        <v>224</v>
      </c>
      <c r="E255" s="43"/>
      <c r="F255" s="230" t="s">
        <v>2383</v>
      </c>
      <c r="G255" s="43"/>
      <c r="H255" s="43"/>
      <c r="I255" s="231"/>
      <c r="J255" s="43"/>
      <c r="K255" s="43"/>
      <c r="L255" s="47"/>
      <c r="M255" s="232"/>
      <c r="N255" s="233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224</v>
      </c>
      <c r="AU255" s="20" t="s">
        <v>81</v>
      </c>
    </row>
    <row r="256" s="13" customFormat="1">
      <c r="A256" s="13"/>
      <c r="B256" s="234"/>
      <c r="C256" s="235"/>
      <c r="D256" s="236" t="s">
        <v>226</v>
      </c>
      <c r="E256" s="237" t="s">
        <v>19</v>
      </c>
      <c r="F256" s="238" t="s">
        <v>2378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226</v>
      </c>
      <c r="AU256" s="244" t="s">
        <v>81</v>
      </c>
      <c r="AV256" s="13" t="s">
        <v>79</v>
      </c>
      <c r="AW256" s="13" t="s">
        <v>33</v>
      </c>
      <c r="AX256" s="13" t="s">
        <v>72</v>
      </c>
      <c r="AY256" s="244" t="s">
        <v>215</v>
      </c>
    </row>
    <row r="257" s="13" customFormat="1">
      <c r="A257" s="13"/>
      <c r="B257" s="234"/>
      <c r="C257" s="235"/>
      <c r="D257" s="236" t="s">
        <v>226</v>
      </c>
      <c r="E257" s="237" t="s">
        <v>19</v>
      </c>
      <c r="F257" s="238" t="s">
        <v>2343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226</v>
      </c>
      <c r="AU257" s="244" t="s">
        <v>81</v>
      </c>
      <c r="AV257" s="13" t="s">
        <v>79</v>
      </c>
      <c r="AW257" s="13" t="s">
        <v>33</v>
      </c>
      <c r="AX257" s="13" t="s">
        <v>72</v>
      </c>
      <c r="AY257" s="244" t="s">
        <v>215</v>
      </c>
    </row>
    <row r="258" s="13" customFormat="1">
      <c r="A258" s="13"/>
      <c r="B258" s="234"/>
      <c r="C258" s="235"/>
      <c r="D258" s="236" t="s">
        <v>226</v>
      </c>
      <c r="E258" s="237" t="s">
        <v>19</v>
      </c>
      <c r="F258" s="238" t="s">
        <v>2379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226</v>
      </c>
      <c r="AU258" s="244" t="s">
        <v>81</v>
      </c>
      <c r="AV258" s="13" t="s">
        <v>79</v>
      </c>
      <c r="AW258" s="13" t="s">
        <v>33</v>
      </c>
      <c r="AX258" s="13" t="s">
        <v>72</v>
      </c>
      <c r="AY258" s="244" t="s">
        <v>215</v>
      </c>
    </row>
    <row r="259" s="14" customFormat="1">
      <c r="A259" s="14"/>
      <c r="B259" s="245"/>
      <c r="C259" s="246"/>
      <c r="D259" s="236" t="s">
        <v>226</v>
      </c>
      <c r="E259" s="247" t="s">
        <v>19</v>
      </c>
      <c r="F259" s="248" t="s">
        <v>2380</v>
      </c>
      <c r="G259" s="246"/>
      <c r="H259" s="249">
        <v>0.80000000000000004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226</v>
      </c>
      <c r="AU259" s="255" t="s">
        <v>81</v>
      </c>
      <c r="AV259" s="14" t="s">
        <v>81</v>
      </c>
      <c r="AW259" s="14" t="s">
        <v>33</v>
      </c>
      <c r="AX259" s="14" t="s">
        <v>72</v>
      </c>
      <c r="AY259" s="255" t="s">
        <v>215</v>
      </c>
    </row>
    <row r="260" s="13" customFormat="1">
      <c r="A260" s="13"/>
      <c r="B260" s="234"/>
      <c r="C260" s="235"/>
      <c r="D260" s="236" t="s">
        <v>226</v>
      </c>
      <c r="E260" s="237" t="s">
        <v>19</v>
      </c>
      <c r="F260" s="238" t="s">
        <v>2358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226</v>
      </c>
      <c r="AU260" s="244" t="s">
        <v>81</v>
      </c>
      <c r="AV260" s="13" t="s">
        <v>79</v>
      </c>
      <c r="AW260" s="13" t="s">
        <v>33</v>
      </c>
      <c r="AX260" s="13" t="s">
        <v>72</v>
      </c>
      <c r="AY260" s="244" t="s">
        <v>215</v>
      </c>
    </row>
    <row r="261" s="13" customFormat="1">
      <c r="A261" s="13"/>
      <c r="B261" s="234"/>
      <c r="C261" s="235"/>
      <c r="D261" s="236" t="s">
        <v>226</v>
      </c>
      <c r="E261" s="237" t="s">
        <v>19</v>
      </c>
      <c r="F261" s="238" t="s">
        <v>2379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226</v>
      </c>
      <c r="AU261" s="244" t="s">
        <v>81</v>
      </c>
      <c r="AV261" s="13" t="s">
        <v>79</v>
      </c>
      <c r="AW261" s="13" t="s">
        <v>33</v>
      </c>
      <c r="AX261" s="13" t="s">
        <v>72</v>
      </c>
      <c r="AY261" s="244" t="s">
        <v>215</v>
      </c>
    </row>
    <row r="262" s="14" customFormat="1">
      <c r="A262" s="14"/>
      <c r="B262" s="245"/>
      <c r="C262" s="246"/>
      <c r="D262" s="236" t="s">
        <v>226</v>
      </c>
      <c r="E262" s="247" t="s">
        <v>19</v>
      </c>
      <c r="F262" s="248" t="s">
        <v>2381</v>
      </c>
      <c r="G262" s="246"/>
      <c r="H262" s="249">
        <v>0.20000000000000001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226</v>
      </c>
      <c r="AU262" s="255" t="s">
        <v>81</v>
      </c>
      <c r="AV262" s="14" t="s">
        <v>81</v>
      </c>
      <c r="AW262" s="14" t="s">
        <v>33</v>
      </c>
      <c r="AX262" s="14" t="s">
        <v>72</v>
      </c>
      <c r="AY262" s="255" t="s">
        <v>215</v>
      </c>
    </row>
    <row r="263" s="15" customFormat="1">
      <c r="A263" s="15"/>
      <c r="B263" s="256"/>
      <c r="C263" s="257"/>
      <c r="D263" s="236" t="s">
        <v>226</v>
      </c>
      <c r="E263" s="258" t="s">
        <v>19</v>
      </c>
      <c r="F263" s="259" t="s">
        <v>233</v>
      </c>
      <c r="G263" s="257"/>
      <c r="H263" s="260">
        <v>1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226</v>
      </c>
      <c r="AU263" s="266" t="s">
        <v>81</v>
      </c>
      <c r="AV263" s="15" t="s">
        <v>223</v>
      </c>
      <c r="AW263" s="15" t="s">
        <v>33</v>
      </c>
      <c r="AX263" s="15" t="s">
        <v>79</v>
      </c>
      <c r="AY263" s="266" t="s">
        <v>215</v>
      </c>
    </row>
    <row r="264" s="2" customFormat="1" ht="24.15" customHeight="1">
      <c r="A264" s="41"/>
      <c r="B264" s="42"/>
      <c r="C264" s="216" t="s">
        <v>216</v>
      </c>
      <c r="D264" s="216" t="s">
        <v>218</v>
      </c>
      <c r="E264" s="217" t="s">
        <v>2384</v>
      </c>
      <c r="F264" s="218" t="s">
        <v>2299</v>
      </c>
      <c r="G264" s="219" t="s">
        <v>278</v>
      </c>
      <c r="H264" s="220">
        <v>10</v>
      </c>
      <c r="I264" s="221"/>
      <c r="J264" s="222">
        <f>ROUND(I264*H264,2)</f>
        <v>0</v>
      </c>
      <c r="K264" s="218" t="s">
        <v>222</v>
      </c>
      <c r="L264" s="47"/>
      <c r="M264" s="223" t="s">
        <v>19</v>
      </c>
      <c r="N264" s="224" t="s">
        <v>43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223</v>
      </c>
      <c r="AT264" s="227" t="s">
        <v>218</v>
      </c>
      <c r="AU264" s="227" t="s">
        <v>81</v>
      </c>
      <c r="AY264" s="20" t="s">
        <v>215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223</v>
      </c>
      <c r="BM264" s="227" t="s">
        <v>596</v>
      </c>
    </row>
    <row r="265" s="2" customFormat="1">
      <c r="A265" s="41"/>
      <c r="B265" s="42"/>
      <c r="C265" s="43"/>
      <c r="D265" s="229" t="s">
        <v>224</v>
      </c>
      <c r="E265" s="43"/>
      <c r="F265" s="230" t="s">
        <v>2385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224</v>
      </c>
      <c r="AU265" s="20" t="s">
        <v>81</v>
      </c>
    </row>
    <row r="266" s="13" customFormat="1">
      <c r="A266" s="13"/>
      <c r="B266" s="234"/>
      <c r="C266" s="235"/>
      <c r="D266" s="236" t="s">
        <v>226</v>
      </c>
      <c r="E266" s="237" t="s">
        <v>19</v>
      </c>
      <c r="F266" s="238" t="s">
        <v>2378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226</v>
      </c>
      <c r="AU266" s="244" t="s">
        <v>81</v>
      </c>
      <c r="AV266" s="13" t="s">
        <v>79</v>
      </c>
      <c r="AW266" s="13" t="s">
        <v>33</v>
      </c>
      <c r="AX266" s="13" t="s">
        <v>72</v>
      </c>
      <c r="AY266" s="244" t="s">
        <v>215</v>
      </c>
    </row>
    <row r="267" s="13" customFormat="1">
      <c r="A267" s="13"/>
      <c r="B267" s="234"/>
      <c r="C267" s="235"/>
      <c r="D267" s="236" t="s">
        <v>226</v>
      </c>
      <c r="E267" s="237" t="s">
        <v>19</v>
      </c>
      <c r="F267" s="238" t="s">
        <v>2343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226</v>
      </c>
      <c r="AU267" s="244" t="s">
        <v>81</v>
      </c>
      <c r="AV267" s="13" t="s">
        <v>79</v>
      </c>
      <c r="AW267" s="13" t="s">
        <v>33</v>
      </c>
      <c r="AX267" s="13" t="s">
        <v>72</v>
      </c>
      <c r="AY267" s="244" t="s">
        <v>215</v>
      </c>
    </row>
    <row r="268" s="13" customFormat="1">
      <c r="A268" s="13"/>
      <c r="B268" s="234"/>
      <c r="C268" s="235"/>
      <c r="D268" s="236" t="s">
        <v>226</v>
      </c>
      <c r="E268" s="237" t="s">
        <v>19</v>
      </c>
      <c r="F268" s="238" t="s">
        <v>2379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226</v>
      </c>
      <c r="AU268" s="244" t="s">
        <v>81</v>
      </c>
      <c r="AV268" s="13" t="s">
        <v>79</v>
      </c>
      <c r="AW268" s="13" t="s">
        <v>33</v>
      </c>
      <c r="AX268" s="13" t="s">
        <v>72</v>
      </c>
      <c r="AY268" s="244" t="s">
        <v>215</v>
      </c>
    </row>
    <row r="269" s="14" customFormat="1">
      <c r="A269" s="14"/>
      <c r="B269" s="245"/>
      <c r="C269" s="246"/>
      <c r="D269" s="236" t="s">
        <v>226</v>
      </c>
      <c r="E269" s="247" t="s">
        <v>19</v>
      </c>
      <c r="F269" s="248" t="s">
        <v>2380</v>
      </c>
      <c r="G269" s="246"/>
      <c r="H269" s="249">
        <v>0.80000000000000004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226</v>
      </c>
      <c r="AU269" s="255" t="s">
        <v>81</v>
      </c>
      <c r="AV269" s="14" t="s">
        <v>81</v>
      </c>
      <c r="AW269" s="14" t="s">
        <v>33</v>
      </c>
      <c r="AX269" s="14" t="s">
        <v>72</v>
      </c>
      <c r="AY269" s="255" t="s">
        <v>215</v>
      </c>
    </row>
    <row r="270" s="13" customFormat="1">
      <c r="A270" s="13"/>
      <c r="B270" s="234"/>
      <c r="C270" s="235"/>
      <c r="D270" s="236" t="s">
        <v>226</v>
      </c>
      <c r="E270" s="237" t="s">
        <v>19</v>
      </c>
      <c r="F270" s="238" t="s">
        <v>2358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226</v>
      </c>
      <c r="AU270" s="244" t="s">
        <v>81</v>
      </c>
      <c r="AV270" s="13" t="s">
        <v>79</v>
      </c>
      <c r="AW270" s="13" t="s">
        <v>33</v>
      </c>
      <c r="AX270" s="13" t="s">
        <v>72</v>
      </c>
      <c r="AY270" s="244" t="s">
        <v>215</v>
      </c>
    </row>
    <row r="271" s="13" customFormat="1">
      <c r="A271" s="13"/>
      <c r="B271" s="234"/>
      <c r="C271" s="235"/>
      <c r="D271" s="236" t="s">
        <v>226</v>
      </c>
      <c r="E271" s="237" t="s">
        <v>19</v>
      </c>
      <c r="F271" s="238" t="s">
        <v>2379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226</v>
      </c>
      <c r="AU271" s="244" t="s">
        <v>81</v>
      </c>
      <c r="AV271" s="13" t="s">
        <v>79</v>
      </c>
      <c r="AW271" s="13" t="s">
        <v>33</v>
      </c>
      <c r="AX271" s="13" t="s">
        <v>72</v>
      </c>
      <c r="AY271" s="244" t="s">
        <v>215</v>
      </c>
    </row>
    <row r="272" s="14" customFormat="1">
      <c r="A272" s="14"/>
      <c r="B272" s="245"/>
      <c r="C272" s="246"/>
      <c r="D272" s="236" t="s">
        <v>226</v>
      </c>
      <c r="E272" s="247" t="s">
        <v>19</v>
      </c>
      <c r="F272" s="248" t="s">
        <v>2381</v>
      </c>
      <c r="G272" s="246"/>
      <c r="H272" s="249">
        <v>0.20000000000000001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226</v>
      </c>
      <c r="AU272" s="255" t="s">
        <v>81</v>
      </c>
      <c r="AV272" s="14" t="s">
        <v>81</v>
      </c>
      <c r="AW272" s="14" t="s">
        <v>33</v>
      </c>
      <c r="AX272" s="14" t="s">
        <v>72</v>
      </c>
      <c r="AY272" s="255" t="s">
        <v>215</v>
      </c>
    </row>
    <row r="273" s="15" customFormat="1">
      <c r="A273" s="15"/>
      <c r="B273" s="256"/>
      <c r="C273" s="257"/>
      <c r="D273" s="236" t="s">
        <v>226</v>
      </c>
      <c r="E273" s="258" t="s">
        <v>19</v>
      </c>
      <c r="F273" s="259" t="s">
        <v>233</v>
      </c>
      <c r="G273" s="257"/>
      <c r="H273" s="260">
        <v>1</v>
      </c>
      <c r="I273" s="261"/>
      <c r="J273" s="257"/>
      <c r="K273" s="257"/>
      <c r="L273" s="262"/>
      <c r="M273" s="263"/>
      <c r="N273" s="264"/>
      <c r="O273" s="264"/>
      <c r="P273" s="264"/>
      <c r="Q273" s="264"/>
      <c r="R273" s="264"/>
      <c r="S273" s="264"/>
      <c r="T273" s="26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6" t="s">
        <v>226</v>
      </c>
      <c r="AU273" s="266" t="s">
        <v>81</v>
      </c>
      <c r="AV273" s="15" t="s">
        <v>223</v>
      </c>
      <c r="AW273" s="15" t="s">
        <v>33</v>
      </c>
      <c r="AX273" s="15" t="s">
        <v>72</v>
      </c>
      <c r="AY273" s="266" t="s">
        <v>215</v>
      </c>
    </row>
    <row r="274" s="14" customFormat="1">
      <c r="A274" s="14"/>
      <c r="B274" s="245"/>
      <c r="C274" s="246"/>
      <c r="D274" s="236" t="s">
        <v>226</v>
      </c>
      <c r="E274" s="247" t="s">
        <v>19</v>
      </c>
      <c r="F274" s="248" t="s">
        <v>1963</v>
      </c>
      <c r="G274" s="246"/>
      <c r="H274" s="249">
        <v>10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226</v>
      </c>
      <c r="AU274" s="255" t="s">
        <v>81</v>
      </c>
      <c r="AV274" s="14" t="s">
        <v>81</v>
      </c>
      <c r="AW274" s="14" t="s">
        <v>33</v>
      </c>
      <c r="AX274" s="14" t="s">
        <v>72</v>
      </c>
      <c r="AY274" s="255" t="s">
        <v>215</v>
      </c>
    </row>
    <row r="275" s="15" customFormat="1">
      <c r="A275" s="15"/>
      <c r="B275" s="256"/>
      <c r="C275" s="257"/>
      <c r="D275" s="236" t="s">
        <v>226</v>
      </c>
      <c r="E275" s="258" t="s">
        <v>19</v>
      </c>
      <c r="F275" s="259" t="s">
        <v>233</v>
      </c>
      <c r="G275" s="257"/>
      <c r="H275" s="260">
        <v>10</v>
      </c>
      <c r="I275" s="261"/>
      <c r="J275" s="257"/>
      <c r="K275" s="257"/>
      <c r="L275" s="262"/>
      <c r="M275" s="263"/>
      <c r="N275" s="264"/>
      <c r="O275" s="264"/>
      <c r="P275" s="264"/>
      <c r="Q275" s="264"/>
      <c r="R275" s="264"/>
      <c r="S275" s="264"/>
      <c r="T275" s="26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6" t="s">
        <v>226</v>
      </c>
      <c r="AU275" s="266" t="s">
        <v>81</v>
      </c>
      <c r="AV275" s="15" t="s">
        <v>223</v>
      </c>
      <c r="AW275" s="15" t="s">
        <v>33</v>
      </c>
      <c r="AX275" s="15" t="s">
        <v>79</v>
      </c>
      <c r="AY275" s="266" t="s">
        <v>215</v>
      </c>
    </row>
    <row r="276" s="2" customFormat="1" ht="37.8" customHeight="1">
      <c r="A276" s="41"/>
      <c r="B276" s="42"/>
      <c r="C276" s="216" t="s">
        <v>8</v>
      </c>
      <c r="D276" s="216" t="s">
        <v>218</v>
      </c>
      <c r="E276" s="217" t="s">
        <v>2386</v>
      </c>
      <c r="F276" s="218" t="s">
        <v>2387</v>
      </c>
      <c r="G276" s="219" t="s">
        <v>692</v>
      </c>
      <c r="H276" s="220">
        <v>20</v>
      </c>
      <c r="I276" s="221"/>
      <c r="J276" s="222">
        <f>ROUND(I276*H276,2)</f>
        <v>0</v>
      </c>
      <c r="K276" s="218" t="s">
        <v>222</v>
      </c>
      <c r="L276" s="47"/>
      <c r="M276" s="223" t="s">
        <v>19</v>
      </c>
      <c r="N276" s="224" t="s">
        <v>43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223</v>
      </c>
      <c r="AT276" s="227" t="s">
        <v>218</v>
      </c>
      <c r="AU276" s="227" t="s">
        <v>81</v>
      </c>
      <c r="AY276" s="20" t="s">
        <v>215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223</v>
      </c>
      <c r="BM276" s="227" t="s">
        <v>449</v>
      </c>
    </row>
    <row r="277" s="2" customFormat="1">
      <c r="A277" s="41"/>
      <c r="B277" s="42"/>
      <c r="C277" s="43"/>
      <c r="D277" s="229" t="s">
        <v>224</v>
      </c>
      <c r="E277" s="43"/>
      <c r="F277" s="230" t="s">
        <v>2388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224</v>
      </c>
      <c r="AU277" s="20" t="s">
        <v>81</v>
      </c>
    </row>
    <row r="278" s="13" customFormat="1">
      <c r="A278" s="13"/>
      <c r="B278" s="234"/>
      <c r="C278" s="235"/>
      <c r="D278" s="236" t="s">
        <v>226</v>
      </c>
      <c r="E278" s="237" t="s">
        <v>19</v>
      </c>
      <c r="F278" s="238" t="s">
        <v>2389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226</v>
      </c>
      <c r="AU278" s="244" t="s">
        <v>81</v>
      </c>
      <c r="AV278" s="13" t="s">
        <v>79</v>
      </c>
      <c r="AW278" s="13" t="s">
        <v>33</v>
      </c>
      <c r="AX278" s="13" t="s">
        <v>72</v>
      </c>
      <c r="AY278" s="244" t="s">
        <v>215</v>
      </c>
    </row>
    <row r="279" s="13" customFormat="1">
      <c r="A279" s="13"/>
      <c r="B279" s="234"/>
      <c r="C279" s="235"/>
      <c r="D279" s="236" t="s">
        <v>226</v>
      </c>
      <c r="E279" s="237" t="s">
        <v>19</v>
      </c>
      <c r="F279" s="238" t="s">
        <v>2343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226</v>
      </c>
      <c r="AU279" s="244" t="s">
        <v>81</v>
      </c>
      <c r="AV279" s="13" t="s">
        <v>79</v>
      </c>
      <c r="AW279" s="13" t="s">
        <v>33</v>
      </c>
      <c r="AX279" s="13" t="s">
        <v>72</v>
      </c>
      <c r="AY279" s="244" t="s">
        <v>215</v>
      </c>
    </row>
    <row r="280" s="13" customFormat="1">
      <c r="A280" s="13"/>
      <c r="B280" s="234"/>
      <c r="C280" s="235"/>
      <c r="D280" s="236" t="s">
        <v>226</v>
      </c>
      <c r="E280" s="237" t="s">
        <v>19</v>
      </c>
      <c r="F280" s="238" t="s">
        <v>2344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226</v>
      </c>
      <c r="AU280" s="244" t="s">
        <v>81</v>
      </c>
      <c r="AV280" s="13" t="s">
        <v>79</v>
      </c>
      <c r="AW280" s="13" t="s">
        <v>33</v>
      </c>
      <c r="AX280" s="13" t="s">
        <v>72</v>
      </c>
      <c r="AY280" s="244" t="s">
        <v>215</v>
      </c>
    </row>
    <row r="281" s="13" customFormat="1">
      <c r="A281" s="13"/>
      <c r="B281" s="234"/>
      <c r="C281" s="235"/>
      <c r="D281" s="236" t="s">
        <v>226</v>
      </c>
      <c r="E281" s="237" t="s">
        <v>19</v>
      </c>
      <c r="F281" s="238" t="s">
        <v>2345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226</v>
      </c>
      <c r="AU281" s="244" t="s">
        <v>81</v>
      </c>
      <c r="AV281" s="13" t="s">
        <v>79</v>
      </c>
      <c r="AW281" s="13" t="s">
        <v>33</v>
      </c>
      <c r="AX281" s="13" t="s">
        <v>72</v>
      </c>
      <c r="AY281" s="244" t="s">
        <v>215</v>
      </c>
    </row>
    <row r="282" s="13" customFormat="1">
      <c r="A282" s="13"/>
      <c r="B282" s="234"/>
      <c r="C282" s="235"/>
      <c r="D282" s="236" t="s">
        <v>226</v>
      </c>
      <c r="E282" s="237" t="s">
        <v>19</v>
      </c>
      <c r="F282" s="238" t="s">
        <v>448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226</v>
      </c>
      <c r="AU282" s="244" t="s">
        <v>81</v>
      </c>
      <c r="AV282" s="13" t="s">
        <v>79</v>
      </c>
      <c r="AW282" s="13" t="s">
        <v>33</v>
      </c>
      <c r="AX282" s="13" t="s">
        <v>72</v>
      </c>
      <c r="AY282" s="244" t="s">
        <v>215</v>
      </c>
    </row>
    <row r="283" s="14" customFormat="1">
      <c r="A283" s="14"/>
      <c r="B283" s="245"/>
      <c r="C283" s="246"/>
      <c r="D283" s="236" t="s">
        <v>226</v>
      </c>
      <c r="E283" s="247" t="s">
        <v>19</v>
      </c>
      <c r="F283" s="248" t="s">
        <v>79</v>
      </c>
      <c r="G283" s="246"/>
      <c r="H283" s="249">
        <v>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226</v>
      </c>
      <c r="AU283" s="255" t="s">
        <v>81</v>
      </c>
      <c r="AV283" s="14" t="s">
        <v>81</v>
      </c>
      <c r="AW283" s="14" t="s">
        <v>33</v>
      </c>
      <c r="AX283" s="14" t="s">
        <v>72</v>
      </c>
      <c r="AY283" s="255" t="s">
        <v>215</v>
      </c>
    </row>
    <row r="284" s="13" customFormat="1">
      <c r="A284" s="13"/>
      <c r="B284" s="234"/>
      <c r="C284" s="235"/>
      <c r="D284" s="236" t="s">
        <v>226</v>
      </c>
      <c r="E284" s="237" t="s">
        <v>19</v>
      </c>
      <c r="F284" s="238" t="s">
        <v>2343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226</v>
      </c>
      <c r="AU284" s="244" t="s">
        <v>81</v>
      </c>
      <c r="AV284" s="13" t="s">
        <v>79</v>
      </c>
      <c r="AW284" s="13" t="s">
        <v>33</v>
      </c>
      <c r="AX284" s="13" t="s">
        <v>72</v>
      </c>
      <c r="AY284" s="244" t="s">
        <v>215</v>
      </c>
    </row>
    <row r="285" s="13" customFormat="1">
      <c r="A285" s="13"/>
      <c r="B285" s="234"/>
      <c r="C285" s="235"/>
      <c r="D285" s="236" t="s">
        <v>226</v>
      </c>
      <c r="E285" s="237" t="s">
        <v>19</v>
      </c>
      <c r="F285" s="238" t="s">
        <v>2344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226</v>
      </c>
      <c r="AU285" s="244" t="s">
        <v>81</v>
      </c>
      <c r="AV285" s="13" t="s">
        <v>79</v>
      </c>
      <c r="AW285" s="13" t="s">
        <v>33</v>
      </c>
      <c r="AX285" s="13" t="s">
        <v>72</v>
      </c>
      <c r="AY285" s="244" t="s">
        <v>215</v>
      </c>
    </row>
    <row r="286" s="13" customFormat="1">
      <c r="A286" s="13"/>
      <c r="B286" s="234"/>
      <c r="C286" s="235"/>
      <c r="D286" s="236" t="s">
        <v>226</v>
      </c>
      <c r="E286" s="237" t="s">
        <v>19</v>
      </c>
      <c r="F286" s="238" t="s">
        <v>2345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226</v>
      </c>
      <c r="AU286" s="244" t="s">
        <v>81</v>
      </c>
      <c r="AV286" s="13" t="s">
        <v>79</v>
      </c>
      <c r="AW286" s="13" t="s">
        <v>33</v>
      </c>
      <c r="AX286" s="13" t="s">
        <v>72</v>
      </c>
      <c r="AY286" s="244" t="s">
        <v>215</v>
      </c>
    </row>
    <row r="287" s="13" customFormat="1">
      <c r="A287" s="13"/>
      <c r="B287" s="234"/>
      <c r="C287" s="235"/>
      <c r="D287" s="236" t="s">
        <v>226</v>
      </c>
      <c r="E287" s="237" t="s">
        <v>19</v>
      </c>
      <c r="F287" s="238" t="s">
        <v>407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226</v>
      </c>
      <c r="AU287" s="244" t="s">
        <v>81</v>
      </c>
      <c r="AV287" s="13" t="s">
        <v>79</v>
      </c>
      <c r="AW287" s="13" t="s">
        <v>33</v>
      </c>
      <c r="AX287" s="13" t="s">
        <v>72</v>
      </c>
      <c r="AY287" s="244" t="s">
        <v>215</v>
      </c>
    </row>
    <row r="288" s="14" customFormat="1">
      <c r="A288" s="14"/>
      <c r="B288" s="245"/>
      <c r="C288" s="246"/>
      <c r="D288" s="236" t="s">
        <v>226</v>
      </c>
      <c r="E288" s="247" t="s">
        <v>19</v>
      </c>
      <c r="F288" s="248" t="s">
        <v>81</v>
      </c>
      <c r="G288" s="246"/>
      <c r="H288" s="249">
        <v>2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226</v>
      </c>
      <c r="AU288" s="255" t="s">
        <v>81</v>
      </c>
      <c r="AV288" s="14" t="s">
        <v>81</v>
      </c>
      <c r="AW288" s="14" t="s">
        <v>33</v>
      </c>
      <c r="AX288" s="14" t="s">
        <v>72</v>
      </c>
      <c r="AY288" s="255" t="s">
        <v>215</v>
      </c>
    </row>
    <row r="289" s="13" customFormat="1">
      <c r="A289" s="13"/>
      <c r="B289" s="234"/>
      <c r="C289" s="235"/>
      <c r="D289" s="236" t="s">
        <v>226</v>
      </c>
      <c r="E289" s="237" t="s">
        <v>19</v>
      </c>
      <c r="F289" s="238" t="s">
        <v>2343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226</v>
      </c>
      <c r="AU289" s="244" t="s">
        <v>81</v>
      </c>
      <c r="AV289" s="13" t="s">
        <v>79</v>
      </c>
      <c r="AW289" s="13" t="s">
        <v>33</v>
      </c>
      <c r="AX289" s="13" t="s">
        <v>72</v>
      </c>
      <c r="AY289" s="244" t="s">
        <v>215</v>
      </c>
    </row>
    <row r="290" s="13" customFormat="1">
      <c r="A290" s="13"/>
      <c r="B290" s="234"/>
      <c r="C290" s="235"/>
      <c r="D290" s="236" t="s">
        <v>226</v>
      </c>
      <c r="E290" s="237" t="s">
        <v>19</v>
      </c>
      <c r="F290" s="238" t="s">
        <v>2344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226</v>
      </c>
      <c r="AU290" s="244" t="s">
        <v>81</v>
      </c>
      <c r="AV290" s="13" t="s">
        <v>79</v>
      </c>
      <c r="AW290" s="13" t="s">
        <v>33</v>
      </c>
      <c r="AX290" s="13" t="s">
        <v>72</v>
      </c>
      <c r="AY290" s="244" t="s">
        <v>215</v>
      </c>
    </row>
    <row r="291" s="13" customFormat="1">
      <c r="A291" s="13"/>
      <c r="B291" s="234"/>
      <c r="C291" s="235"/>
      <c r="D291" s="236" t="s">
        <v>226</v>
      </c>
      <c r="E291" s="237" t="s">
        <v>19</v>
      </c>
      <c r="F291" s="238" t="s">
        <v>2345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226</v>
      </c>
      <c r="AU291" s="244" t="s">
        <v>81</v>
      </c>
      <c r="AV291" s="13" t="s">
        <v>79</v>
      </c>
      <c r="AW291" s="13" t="s">
        <v>33</v>
      </c>
      <c r="AX291" s="13" t="s">
        <v>72</v>
      </c>
      <c r="AY291" s="244" t="s">
        <v>215</v>
      </c>
    </row>
    <row r="292" s="13" customFormat="1">
      <c r="A292" s="13"/>
      <c r="B292" s="234"/>
      <c r="C292" s="235"/>
      <c r="D292" s="236" t="s">
        <v>226</v>
      </c>
      <c r="E292" s="237" t="s">
        <v>19</v>
      </c>
      <c r="F292" s="238" t="s">
        <v>407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226</v>
      </c>
      <c r="AU292" s="244" t="s">
        <v>81</v>
      </c>
      <c r="AV292" s="13" t="s">
        <v>79</v>
      </c>
      <c r="AW292" s="13" t="s">
        <v>33</v>
      </c>
      <c r="AX292" s="13" t="s">
        <v>72</v>
      </c>
      <c r="AY292" s="244" t="s">
        <v>215</v>
      </c>
    </row>
    <row r="293" s="14" customFormat="1">
      <c r="A293" s="14"/>
      <c r="B293" s="245"/>
      <c r="C293" s="246"/>
      <c r="D293" s="236" t="s">
        <v>226</v>
      </c>
      <c r="E293" s="247" t="s">
        <v>19</v>
      </c>
      <c r="F293" s="248" t="s">
        <v>256</v>
      </c>
      <c r="G293" s="246"/>
      <c r="H293" s="249">
        <v>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226</v>
      </c>
      <c r="AU293" s="255" t="s">
        <v>81</v>
      </c>
      <c r="AV293" s="14" t="s">
        <v>81</v>
      </c>
      <c r="AW293" s="14" t="s">
        <v>33</v>
      </c>
      <c r="AX293" s="14" t="s">
        <v>72</v>
      </c>
      <c r="AY293" s="255" t="s">
        <v>215</v>
      </c>
    </row>
    <row r="294" s="13" customFormat="1">
      <c r="A294" s="13"/>
      <c r="B294" s="234"/>
      <c r="C294" s="235"/>
      <c r="D294" s="236" t="s">
        <v>226</v>
      </c>
      <c r="E294" s="237" t="s">
        <v>19</v>
      </c>
      <c r="F294" s="238" t="s">
        <v>2343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226</v>
      </c>
      <c r="AU294" s="244" t="s">
        <v>81</v>
      </c>
      <c r="AV294" s="13" t="s">
        <v>79</v>
      </c>
      <c r="AW294" s="13" t="s">
        <v>33</v>
      </c>
      <c r="AX294" s="13" t="s">
        <v>72</v>
      </c>
      <c r="AY294" s="244" t="s">
        <v>215</v>
      </c>
    </row>
    <row r="295" s="13" customFormat="1">
      <c r="A295" s="13"/>
      <c r="B295" s="234"/>
      <c r="C295" s="235"/>
      <c r="D295" s="236" t="s">
        <v>226</v>
      </c>
      <c r="E295" s="237" t="s">
        <v>19</v>
      </c>
      <c r="F295" s="238" t="s">
        <v>2346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226</v>
      </c>
      <c r="AU295" s="244" t="s">
        <v>81</v>
      </c>
      <c r="AV295" s="13" t="s">
        <v>79</v>
      </c>
      <c r="AW295" s="13" t="s">
        <v>33</v>
      </c>
      <c r="AX295" s="13" t="s">
        <v>72</v>
      </c>
      <c r="AY295" s="244" t="s">
        <v>215</v>
      </c>
    </row>
    <row r="296" s="13" customFormat="1">
      <c r="A296" s="13"/>
      <c r="B296" s="234"/>
      <c r="C296" s="235"/>
      <c r="D296" s="236" t="s">
        <v>226</v>
      </c>
      <c r="E296" s="237" t="s">
        <v>19</v>
      </c>
      <c r="F296" s="238" t="s">
        <v>2347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226</v>
      </c>
      <c r="AU296" s="244" t="s">
        <v>81</v>
      </c>
      <c r="AV296" s="13" t="s">
        <v>79</v>
      </c>
      <c r="AW296" s="13" t="s">
        <v>33</v>
      </c>
      <c r="AX296" s="13" t="s">
        <v>72</v>
      </c>
      <c r="AY296" s="244" t="s">
        <v>215</v>
      </c>
    </row>
    <row r="297" s="13" customFormat="1">
      <c r="A297" s="13"/>
      <c r="B297" s="234"/>
      <c r="C297" s="235"/>
      <c r="D297" s="236" t="s">
        <v>226</v>
      </c>
      <c r="E297" s="237" t="s">
        <v>19</v>
      </c>
      <c r="F297" s="238" t="s">
        <v>446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226</v>
      </c>
      <c r="AU297" s="244" t="s">
        <v>81</v>
      </c>
      <c r="AV297" s="13" t="s">
        <v>79</v>
      </c>
      <c r="AW297" s="13" t="s">
        <v>33</v>
      </c>
      <c r="AX297" s="13" t="s">
        <v>72</v>
      </c>
      <c r="AY297" s="244" t="s">
        <v>215</v>
      </c>
    </row>
    <row r="298" s="14" customFormat="1">
      <c r="A298" s="14"/>
      <c r="B298" s="245"/>
      <c r="C298" s="246"/>
      <c r="D298" s="236" t="s">
        <v>226</v>
      </c>
      <c r="E298" s="247" t="s">
        <v>19</v>
      </c>
      <c r="F298" s="248" t="s">
        <v>81</v>
      </c>
      <c r="G298" s="246"/>
      <c r="H298" s="249">
        <v>2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226</v>
      </c>
      <c r="AU298" s="255" t="s">
        <v>81</v>
      </c>
      <c r="AV298" s="14" t="s">
        <v>81</v>
      </c>
      <c r="AW298" s="14" t="s">
        <v>33</v>
      </c>
      <c r="AX298" s="14" t="s">
        <v>72</v>
      </c>
      <c r="AY298" s="255" t="s">
        <v>215</v>
      </c>
    </row>
    <row r="299" s="13" customFormat="1">
      <c r="A299" s="13"/>
      <c r="B299" s="234"/>
      <c r="C299" s="235"/>
      <c r="D299" s="236" t="s">
        <v>226</v>
      </c>
      <c r="E299" s="237" t="s">
        <v>19</v>
      </c>
      <c r="F299" s="238" t="s">
        <v>2343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226</v>
      </c>
      <c r="AU299" s="244" t="s">
        <v>81</v>
      </c>
      <c r="AV299" s="13" t="s">
        <v>79</v>
      </c>
      <c r="AW299" s="13" t="s">
        <v>33</v>
      </c>
      <c r="AX299" s="13" t="s">
        <v>72</v>
      </c>
      <c r="AY299" s="244" t="s">
        <v>215</v>
      </c>
    </row>
    <row r="300" s="13" customFormat="1">
      <c r="A300" s="13"/>
      <c r="B300" s="234"/>
      <c r="C300" s="235"/>
      <c r="D300" s="236" t="s">
        <v>226</v>
      </c>
      <c r="E300" s="237" t="s">
        <v>19</v>
      </c>
      <c r="F300" s="238" t="s">
        <v>2348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226</v>
      </c>
      <c r="AU300" s="244" t="s">
        <v>81</v>
      </c>
      <c r="AV300" s="13" t="s">
        <v>79</v>
      </c>
      <c r="AW300" s="13" t="s">
        <v>33</v>
      </c>
      <c r="AX300" s="13" t="s">
        <v>72</v>
      </c>
      <c r="AY300" s="244" t="s">
        <v>215</v>
      </c>
    </row>
    <row r="301" s="13" customFormat="1">
      <c r="A301" s="13"/>
      <c r="B301" s="234"/>
      <c r="C301" s="235"/>
      <c r="D301" s="236" t="s">
        <v>226</v>
      </c>
      <c r="E301" s="237" t="s">
        <v>19</v>
      </c>
      <c r="F301" s="238" t="s">
        <v>2349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226</v>
      </c>
      <c r="AU301" s="244" t="s">
        <v>81</v>
      </c>
      <c r="AV301" s="13" t="s">
        <v>79</v>
      </c>
      <c r="AW301" s="13" t="s">
        <v>33</v>
      </c>
      <c r="AX301" s="13" t="s">
        <v>72</v>
      </c>
      <c r="AY301" s="244" t="s">
        <v>215</v>
      </c>
    </row>
    <row r="302" s="13" customFormat="1">
      <c r="A302" s="13"/>
      <c r="B302" s="234"/>
      <c r="C302" s="235"/>
      <c r="D302" s="236" t="s">
        <v>226</v>
      </c>
      <c r="E302" s="237" t="s">
        <v>19</v>
      </c>
      <c r="F302" s="238" t="s">
        <v>407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226</v>
      </c>
      <c r="AU302" s="244" t="s">
        <v>81</v>
      </c>
      <c r="AV302" s="13" t="s">
        <v>79</v>
      </c>
      <c r="AW302" s="13" t="s">
        <v>33</v>
      </c>
      <c r="AX302" s="13" t="s">
        <v>72</v>
      </c>
      <c r="AY302" s="244" t="s">
        <v>215</v>
      </c>
    </row>
    <row r="303" s="14" customFormat="1">
      <c r="A303" s="14"/>
      <c r="B303" s="245"/>
      <c r="C303" s="246"/>
      <c r="D303" s="236" t="s">
        <v>226</v>
      </c>
      <c r="E303" s="247" t="s">
        <v>19</v>
      </c>
      <c r="F303" s="248" t="s">
        <v>79</v>
      </c>
      <c r="G303" s="246"/>
      <c r="H303" s="249">
        <v>1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226</v>
      </c>
      <c r="AU303" s="255" t="s">
        <v>81</v>
      </c>
      <c r="AV303" s="14" t="s">
        <v>81</v>
      </c>
      <c r="AW303" s="14" t="s">
        <v>33</v>
      </c>
      <c r="AX303" s="14" t="s">
        <v>72</v>
      </c>
      <c r="AY303" s="255" t="s">
        <v>215</v>
      </c>
    </row>
    <row r="304" s="13" customFormat="1">
      <c r="A304" s="13"/>
      <c r="B304" s="234"/>
      <c r="C304" s="235"/>
      <c r="D304" s="236" t="s">
        <v>226</v>
      </c>
      <c r="E304" s="237" t="s">
        <v>19</v>
      </c>
      <c r="F304" s="238" t="s">
        <v>2343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226</v>
      </c>
      <c r="AU304" s="244" t="s">
        <v>81</v>
      </c>
      <c r="AV304" s="13" t="s">
        <v>79</v>
      </c>
      <c r="AW304" s="13" t="s">
        <v>33</v>
      </c>
      <c r="AX304" s="13" t="s">
        <v>72</v>
      </c>
      <c r="AY304" s="244" t="s">
        <v>215</v>
      </c>
    </row>
    <row r="305" s="13" customFormat="1">
      <c r="A305" s="13"/>
      <c r="B305" s="234"/>
      <c r="C305" s="235"/>
      <c r="D305" s="236" t="s">
        <v>226</v>
      </c>
      <c r="E305" s="237" t="s">
        <v>19</v>
      </c>
      <c r="F305" s="238" t="s">
        <v>2350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226</v>
      </c>
      <c r="AU305" s="244" t="s">
        <v>81</v>
      </c>
      <c r="AV305" s="13" t="s">
        <v>79</v>
      </c>
      <c r="AW305" s="13" t="s">
        <v>33</v>
      </c>
      <c r="AX305" s="13" t="s">
        <v>72</v>
      </c>
      <c r="AY305" s="244" t="s">
        <v>215</v>
      </c>
    </row>
    <row r="306" s="13" customFormat="1">
      <c r="A306" s="13"/>
      <c r="B306" s="234"/>
      <c r="C306" s="235"/>
      <c r="D306" s="236" t="s">
        <v>226</v>
      </c>
      <c r="E306" s="237" t="s">
        <v>19</v>
      </c>
      <c r="F306" s="238" t="s">
        <v>2351</v>
      </c>
      <c r="G306" s="235"/>
      <c r="H306" s="237" t="s">
        <v>19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226</v>
      </c>
      <c r="AU306" s="244" t="s">
        <v>81</v>
      </c>
      <c r="AV306" s="13" t="s">
        <v>79</v>
      </c>
      <c r="AW306" s="13" t="s">
        <v>33</v>
      </c>
      <c r="AX306" s="13" t="s">
        <v>72</v>
      </c>
      <c r="AY306" s="244" t="s">
        <v>215</v>
      </c>
    </row>
    <row r="307" s="13" customFormat="1">
      <c r="A307" s="13"/>
      <c r="B307" s="234"/>
      <c r="C307" s="235"/>
      <c r="D307" s="236" t="s">
        <v>226</v>
      </c>
      <c r="E307" s="237" t="s">
        <v>19</v>
      </c>
      <c r="F307" s="238" t="s">
        <v>407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226</v>
      </c>
      <c r="AU307" s="244" t="s">
        <v>81</v>
      </c>
      <c r="AV307" s="13" t="s">
        <v>79</v>
      </c>
      <c r="AW307" s="13" t="s">
        <v>33</v>
      </c>
      <c r="AX307" s="13" t="s">
        <v>72</v>
      </c>
      <c r="AY307" s="244" t="s">
        <v>215</v>
      </c>
    </row>
    <row r="308" s="14" customFormat="1">
      <c r="A308" s="14"/>
      <c r="B308" s="245"/>
      <c r="C308" s="246"/>
      <c r="D308" s="236" t="s">
        <v>226</v>
      </c>
      <c r="E308" s="247" t="s">
        <v>19</v>
      </c>
      <c r="F308" s="248" t="s">
        <v>79</v>
      </c>
      <c r="G308" s="246"/>
      <c r="H308" s="249">
        <v>1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226</v>
      </c>
      <c r="AU308" s="255" t="s">
        <v>81</v>
      </c>
      <c r="AV308" s="14" t="s">
        <v>81</v>
      </c>
      <c r="AW308" s="14" t="s">
        <v>33</v>
      </c>
      <c r="AX308" s="14" t="s">
        <v>72</v>
      </c>
      <c r="AY308" s="255" t="s">
        <v>215</v>
      </c>
    </row>
    <row r="309" s="13" customFormat="1">
      <c r="A309" s="13"/>
      <c r="B309" s="234"/>
      <c r="C309" s="235"/>
      <c r="D309" s="236" t="s">
        <v>226</v>
      </c>
      <c r="E309" s="237" t="s">
        <v>19</v>
      </c>
      <c r="F309" s="238" t="s">
        <v>2343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226</v>
      </c>
      <c r="AU309" s="244" t="s">
        <v>81</v>
      </c>
      <c r="AV309" s="13" t="s">
        <v>79</v>
      </c>
      <c r="AW309" s="13" t="s">
        <v>33</v>
      </c>
      <c r="AX309" s="13" t="s">
        <v>72</v>
      </c>
      <c r="AY309" s="244" t="s">
        <v>215</v>
      </c>
    </row>
    <row r="310" s="13" customFormat="1">
      <c r="A310" s="13"/>
      <c r="B310" s="234"/>
      <c r="C310" s="235"/>
      <c r="D310" s="236" t="s">
        <v>226</v>
      </c>
      <c r="E310" s="237" t="s">
        <v>19</v>
      </c>
      <c r="F310" s="238" t="s">
        <v>2352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226</v>
      </c>
      <c r="AU310" s="244" t="s">
        <v>81</v>
      </c>
      <c r="AV310" s="13" t="s">
        <v>79</v>
      </c>
      <c r="AW310" s="13" t="s">
        <v>33</v>
      </c>
      <c r="AX310" s="13" t="s">
        <v>72</v>
      </c>
      <c r="AY310" s="244" t="s">
        <v>215</v>
      </c>
    </row>
    <row r="311" s="13" customFormat="1">
      <c r="A311" s="13"/>
      <c r="B311" s="234"/>
      <c r="C311" s="235"/>
      <c r="D311" s="236" t="s">
        <v>226</v>
      </c>
      <c r="E311" s="237" t="s">
        <v>19</v>
      </c>
      <c r="F311" s="238" t="s">
        <v>2353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226</v>
      </c>
      <c r="AU311" s="244" t="s">
        <v>81</v>
      </c>
      <c r="AV311" s="13" t="s">
        <v>79</v>
      </c>
      <c r="AW311" s="13" t="s">
        <v>33</v>
      </c>
      <c r="AX311" s="13" t="s">
        <v>72</v>
      </c>
      <c r="AY311" s="244" t="s">
        <v>215</v>
      </c>
    </row>
    <row r="312" s="13" customFormat="1">
      <c r="A312" s="13"/>
      <c r="B312" s="234"/>
      <c r="C312" s="235"/>
      <c r="D312" s="236" t="s">
        <v>226</v>
      </c>
      <c r="E312" s="237" t="s">
        <v>19</v>
      </c>
      <c r="F312" s="238" t="s">
        <v>407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226</v>
      </c>
      <c r="AU312" s="244" t="s">
        <v>81</v>
      </c>
      <c r="AV312" s="13" t="s">
        <v>79</v>
      </c>
      <c r="AW312" s="13" t="s">
        <v>33</v>
      </c>
      <c r="AX312" s="13" t="s">
        <v>72</v>
      </c>
      <c r="AY312" s="244" t="s">
        <v>215</v>
      </c>
    </row>
    <row r="313" s="14" customFormat="1">
      <c r="A313" s="14"/>
      <c r="B313" s="245"/>
      <c r="C313" s="246"/>
      <c r="D313" s="236" t="s">
        <v>226</v>
      </c>
      <c r="E313" s="247" t="s">
        <v>19</v>
      </c>
      <c r="F313" s="248" t="s">
        <v>81</v>
      </c>
      <c r="G313" s="246"/>
      <c r="H313" s="249">
        <v>2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226</v>
      </c>
      <c r="AU313" s="255" t="s">
        <v>81</v>
      </c>
      <c r="AV313" s="14" t="s">
        <v>81</v>
      </c>
      <c r="AW313" s="14" t="s">
        <v>33</v>
      </c>
      <c r="AX313" s="14" t="s">
        <v>72</v>
      </c>
      <c r="AY313" s="255" t="s">
        <v>215</v>
      </c>
    </row>
    <row r="314" s="13" customFormat="1">
      <c r="A314" s="13"/>
      <c r="B314" s="234"/>
      <c r="C314" s="235"/>
      <c r="D314" s="236" t="s">
        <v>226</v>
      </c>
      <c r="E314" s="237" t="s">
        <v>19</v>
      </c>
      <c r="F314" s="238" t="s">
        <v>2343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226</v>
      </c>
      <c r="AU314" s="244" t="s">
        <v>81</v>
      </c>
      <c r="AV314" s="13" t="s">
        <v>79</v>
      </c>
      <c r="AW314" s="13" t="s">
        <v>33</v>
      </c>
      <c r="AX314" s="13" t="s">
        <v>72</v>
      </c>
      <c r="AY314" s="244" t="s">
        <v>215</v>
      </c>
    </row>
    <row r="315" s="13" customFormat="1">
      <c r="A315" s="13"/>
      <c r="B315" s="234"/>
      <c r="C315" s="235"/>
      <c r="D315" s="236" t="s">
        <v>226</v>
      </c>
      <c r="E315" s="237" t="s">
        <v>19</v>
      </c>
      <c r="F315" s="238" t="s">
        <v>2354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226</v>
      </c>
      <c r="AU315" s="244" t="s">
        <v>81</v>
      </c>
      <c r="AV315" s="13" t="s">
        <v>79</v>
      </c>
      <c r="AW315" s="13" t="s">
        <v>33</v>
      </c>
      <c r="AX315" s="13" t="s">
        <v>72</v>
      </c>
      <c r="AY315" s="244" t="s">
        <v>215</v>
      </c>
    </row>
    <row r="316" s="13" customFormat="1">
      <c r="A316" s="13"/>
      <c r="B316" s="234"/>
      <c r="C316" s="235"/>
      <c r="D316" s="236" t="s">
        <v>226</v>
      </c>
      <c r="E316" s="237" t="s">
        <v>19</v>
      </c>
      <c r="F316" s="238" t="s">
        <v>2355</v>
      </c>
      <c r="G316" s="235"/>
      <c r="H316" s="237" t="s">
        <v>19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226</v>
      </c>
      <c r="AU316" s="244" t="s">
        <v>81</v>
      </c>
      <c r="AV316" s="13" t="s">
        <v>79</v>
      </c>
      <c r="AW316" s="13" t="s">
        <v>33</v>
      </c>
      <c r="AX316" s="13" t="s">
        <v>72</v>
      </c>
      <c r="AY316" s="244" t="s">
        <v>215</v>
      </c>
    </row>
    <row r="317" s="13" customFormat="1">
      <c r="A317" s="13"/>
      <c r="B317" s="234"/>
      <c r="C317" s="235"/>
      <c r="D317" s="236" t="s">
        <v>226</v>
      </c>
      <c r="E317" s="237" t="s">
        <v>19</v>
      </c>
      <c r="F317" s="238" t="s">
        <v>407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226</v>
      </c>
      <c r="AU317" s="244" t="s">
        <v>81</v>
      </c>
      <c r="AV317" s="13" t="s">
        <v>79</v>
      </c>
      <c r="AW317" s="13" t="s">
        <v>33</v>
      </c>
      <c r="AX317" s="13" t="s">
        <v>72</v>
      </c>
      <c r="AY317" s="244" t="s">
        <v>215</v>
      </c>
    </row>
    <row r="318" s="14" customFormat="1">
      <c r="A318" s="14"/>
      <c r="B318" s="245"/>
      <c r="C318" s="246"/>
      <c r="D318" s="236" t="s">
        <v>226</v>
      </c>
      <c r="E318" s="247" t="s">
        <v>19</v>
      </c>
      <c r="F318" s="248" t="s">
        <v>79</v>
      </c>
      <c r="G318" s="246"/>
      <c r="H318" s="249">
        <v>1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226</v>
      </c>
      <c r="AU318" s="255" t="s">
        <v>81</v>
      </c>
      <c r="AV318" s="14" t="s">
        <v>81</v>
      </c>
      <c r="AW318" s="14" t="s">
        <v>33</v>
      </c>
      <c r="AX318" s="14" t="s">
        <v>72</v>
      </c>
      <c r="AY318" s="255" t="s">
        <v>215</v>
      </c>
    </row>
    <row r="319" s="13" customFormat="1">
      <c r="A319" s="13"/>
      <c r="B319" s="234"/>
      <c r="C319" s="235"/>
      <c r="D319" s="236" t="s">
        <v>226</v>
      </c>
      <c r="E319" s="237" t="s">
        <v>19</v>
      </c>
      <c r="F319" s="238" t="s">
        <v>2343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226</v>
      </c>
      <c r="AU319" s="244" t="s">
        <v>81</v>
      </c>
      <c r="AV319" s="13" t="s">
        <v>79</v>
      </c>
      <c r="AW319" s="13" t="s">
        <v>33</v>
      </c>
      <c r="AX319" s="13" t="s">
        <v>72</v>
      </c>
      <c r="AY319" s="244" t="s">
        <v>215</v>
      </c>
    </row>
    <row r="320" s="13" customFormat="1">
      <c r="A320" s="13"/>
      <c r="B320" s="234"/>
      <c r="C320" s="235"/>
      <c r="D320" s="236" t="s">
        <v>226</v>
      </c>
      <c r="E320" s="237" t="s">
        <v>19</v>
      </c>
      <c r="F320" s="238" t="s">
        <v>2356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226</v>
      </c>
      <c r="AU320" s="244" t="s">
        <v>81</v>
      </c>
      <c r="AV320" s="13" t="s">
        <v>79</v>
      </c>
      <c r="AW320" s="13" t="s">
        <v>33</v>
      </c>
      <c r="AX320" s="13" t="s">
        <v>72</v>
      </c>
      <c r="AY320" s="244" t="s">
        <v>215</v>
      </c>
    </row>
    <row r="321" s="13" customFormat="1">
      <c r="A321" s="13"/>
      <c r="B321" s="234"/>
      <c r="C321" s="235"/>
      <c r="D321" s="236" t="s">
        <v>226</v>
      </c>
      <c r="E321" s="237" t="s">
        <v>19</v>
      </c>
      <c r="F321" s="238" t="s">
        <v>2357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226</v>
      </c>
      <c r="AU321" s="244" t="s">
        <v>81</v>
      </c>
      <c r="AV321" s="13" t="s">
        <v>79</v>
      </c>
      <c r="AW321" s="13" t="s">
        <v>33</v>
      </c>
      <c r="AX321" s="13" t="s">
        <v>72</v>
      </c>
      <c r="AY321" s="244" t="s">
        <v>215</v>
      </c>
    </row>
    <row r="322" s="13" customFormat="1">
      <c r="A322" s="13"/>
      <c r="B322" s="234"/>
      <c r="C322" s="235"/>
      <c r="D322" s="236" t="s">
        <v>226</v>
      </c>
      <c r="E322" s="237" t="s">
        <v>19</v>
      </c>
      <c r="F322" s="238" t="s">
        <v>407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226</v>
      </c>
      <c r="AU322" s="244" t="s">
        <v>81</v>
      </c>
      <c r="AV322" s="13" t="s">
        <v>79</v>
      </c>
      <c r="AW322" s="13" t="s">
        <v>33</v>
      </c>
      <c r="AX322" s="13" t="s">
        <v>72</v>
      </c>
      <c r="AY322" s="244" t="s">
        <v>215</v>
      </c>
    </row>
    <row r="323" s="14" customFormat="1">
      <c r="A323" s="14"/>
      <c r="B323" s="245"/>
      <c r="C323" s="246"/>
      <c r="D323" s="236" t="s">
        <v>226</v>
      </c>
      <c r="E323" s="247" t="s">
        <v>19</v>
      </c>
      <c r="F323" s="248" t="s">
        <v>79</v>
      </c>
      <c r="G323" s="246"/>
      <c r="H323" s="249">
        <v>1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226</v>
      </c>
      <c r="AU323" s="255" t="s">
        <v>81</v>
      </c>
      <c r="AV323" s="14" t="s">
        <v>81</v>
      </c>
      <c r="AW323" s="14" t="s">
        <v>33</v>
      </c>
      <c r="AX323" s="14" t="s">
        <v>72</v>
      </c>
      <c r="AY323" s="255" t="s">
        <v>215</v>
      </c>
    </row>
    <row r="324" s="13" customFormat="1">
      <c r="A324" s="13"/>
      <c r="B324" s="234"/>
      <c r="C324" s="235"/>
      <c r="D324" s="236" t="s">
        <v>226</v>
      </c>
      <c r="E324" s="237" t="s">
        <v>19</v>
      </c>
      <c r="F324" s="238" t="s">
        <v>2358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226</v>
      </c>
      <c r="AU324" s="244" t="s">
        <v>81</v>
      </c>
      <c r="AV324" s="13" t="s">
        <v>79</v>
      </c>
      <c r="AW324" s="13" t="s">
        <v>33</v>
      </c>
      <c r="AX324" s="13" t="s">
        <v>72</v>
      </c>
      <c r="AY324" s="244" t="s">
        <v>215</v>
      </c>
    </row>
    <row r="325" s="13" customFormat="1">
      <c r="A325" s="13"/>
      <c r="B325" s="234"/>
      <c r="C325" s="235"/>
      <c r="D325" s="236" t="s">
        <v>226</v>
      </c>
      <c r="E325" s="237" t="s">
        <v>19</v>
      </c>
      <c r="F325" s="238" t="s">
        <v>2348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226</v>
      </c>
      <c r="AU325" s="244" t="s">
        <v>81</v>
      </c>
      <c r="AV325" s="13" t="s">
        <v>79</v>
      </c>
      <c r="AW325" s="13" t="s">
        <v>33</v>
      </c>
      <c r="AX325" s="13" t="s">
        <v>72</v>
      </c>
      <c r="AY325" s="244" t="s">
        <v>215</v>
      </c>
    </row>
    <row r="326" s="13" customFormat="1">
      <c r="A326" s="13"/>
      <c r="B326" s="234"/>
      <c r="C326" s="235"/>
      <c r="D326" s="236" t="s">
        <v>226</v>
      </c>
      <c r="E326" s="237" t="s">
        <v>19</v>
      </c>
      <c r="F326" s="238" t="s">
        <v>2349</v>
      </c>
      <c r="G326" s="235"/>
      <c r="H326" s="237" t="s">
        <v>19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226</v>
      </c>
      <c r="AU326" s="244" t="s">
        <v>81</v>
      </c>
      <c r="AV326" s="13" t="s">
        <v>79</v>
      </c>
      <c r="AW326" s="13" t="s">
        <v>33</v>
      </c>
      <c r="AX326" s="13" t="s">
        <v>72</v>
      </c>
      <c r="AY326" s="244" t="s">
        <v>215</v>
      </c>
    </row>
    <row r="327" s="13" customFormat="1">
      <c r="A327" s="13"/>
      <c r="B327" s="234"/>
      <c r="C327" s="235"/>
      <c r="D327" s="236" t="s">
        <v>226</v>
      </c>
      <c r="E327" s="237" t="s">
        <v>19</v>
      </c>
      <c r="F327" s="238" t="s">
        <v>407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226</v>
      </c>
      <c r="AU327" s="244" t="s">
        <v>81</v>
      </c>
      <c r="AV327" s="13" t="s">
        <v>79</v>
      </c>
      <c r="AW327" s="13" t="s">
        <v>33</v>
      </c>
      <c r="AX327" s="13" t="s">
        <v>72</v>
      </c>
      <c r="AY327" s="244" t="s">
        <v>215</v>
      </c>
    </row>
    <row r="328" s="14" customFormat="1">
      <c r="A328" s="14"/>
      <c r="B328" s="245"/>
      <c r="C328" s="246"/>
      <c r="D328" s="236" t="s">
        <v>226</v>
      </c>
      <c r="E328" s="247" t="s">
        <v>19</v>
      </c>
      <c r="F328" s="248" t="s">
        <v>79</v>
      </c>
      <c r="G328" s="246"/>
      <c r="H328" s="249">
        <v>1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226</v>
      </c>
      <c r="AU328" s="255" t="s">
        <v>81</v>
      </c>
      <c r="AV328" s="14" t="s">
        <v>81</v>
      </c>
      <c r="AW328" s="14" t="s">
        <v>33</v>
      </c>
      <c r="AX328" s="14" t="s">
        <v>72</v>
      </c>
      <c r="AY328" s="255" t="s">
        <v>215</v>
      </c>
    </row>
    <row r="329" s="13" customFormat="1">
      <c r="A329" s="13"/>
      <c r="B329" s="234"/>
      <c r="C329" s="235"/>
      <c r="D329" s="236" t="s">
        <v>226</v>
      </c>
      <c r="E329" s="237" t="s">
        <v>19</v>
      </c>
      <c r="F329" s="238" t="s">
        <v>2358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226</v>
      </c>
      <c r="AU329" s="244" t="s">
        <v>81</v>
      </c>
      <c r="AV329" s="13" t="s">
        <v>79</v>
      </c>
      <c r="AW329" s="13" t="s">
        <v>33</v>
      </c>
      <c r="AX329" s="13" t="s">
        <v>72</v>
      </c>
      <c r="AY329" s="244" t="s">
        <v>215</v>
      </c>
    </row>
    <row r="330" s="13" customFormat="1">
      <c r="A330" s="13"/>
      <c r="B330" s="234"/>
      <c r="C330" s="235"/>
      <c r="D330" s="236" t="s">
        <v>226</v>
      </c>
      <c r="E330" s="237" t="s">
        <v>19</v>
      </c>
      <c r="F330" s="238" t="s">
        <v>2359</v>
      </c>
      <c r="G330" s="235"/>
      <c r="H330" s="237" t="s">
        <v>19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226</v>
      </c>
      <c r="AU330" s="244" t="s">
        <v>81</v>
      </c>
      <c r="AV330" s="13" t="s">
        <v>79</v>
      </c>
      <c r="AW330" s="13" t="s">
        <v>33</v>
      </c>
      <c r="AX330" s="13" t="s">
        <v>72</v>
      </c>
      <c r="AY330" s="244" t="s">
        <v>215</v>
      </c>
    </row>
    <row r="331" s="13" customFormat="1">
      <c r="A331" s="13"/>
      <c r="B331" s="234"/>
      <c r="C331" s="235"/>
      <c r="D331" s="236" t="s">
        <v>226</v>
      </c>
      <c r="E331" s="237" t="s">
        <v>19</v>
      </c>
      <c r="F331" s="238" t="s">
        <v>2360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226</v>
      </c>
      <c r="AU331" s="244" t="s">
        <v>81</v>
      </c>
      <c r="AV331" s="13" t="s">
        <v>79</v>
      </c>
      <c r="AW331" s="13" t="s">
        <v>33</v>
      </c>
      <c r="AX331" s="13" t="s">
        <v>72</v>
      </c>
      <c r="AY331" s="244" t="s">
        <v>215</v>
      </c>
    </row>
    <row r="332" s="13" customFormat="1">
      <c r="A332" s="13"/>
      <c r="B332" s="234"/>
      <c r="C332" s="235"/>
      <c r="D332" s="236" t="s">
        <v>226</v>
      </c>
      <c r="E332" s="237" t="s">
        <v>19</v>
      </c>
      <c r="F332" s="238" t="s">
        <v>407</v>
      </c>
      <c r="G332" s="235"/>
      <c r="H332" s="237" t="s">
        <v>19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226</v>
      </c>
      <c r="AU332" s="244" t="s">
        <v>81</v>
      </c>
      <c r="AV332" s="13" t="s">
        <v>79</v>
      </c>
      <c r="AW332" s="13" t="s">
        <v>33</v>
      </c>
      <c r="AX332" s="13" t="s">
        <v>72</v>
      </c>
      <c r="AY332" s="244" t="s">
        <v>215</v>
      </c>
    </row>
    <row r="333" s="14" customFormat="1">
      <c r="A333" s="14"/>
      <c r="B333" s="245"/>
      <c r="C333" s="246"/>
      <c r="D333" s="236" t="s">
        <v>226</v>
      </c>
      <c r="E333" s="247" t="s">
        <v>19</v>
      </c>
      <c r="F333" s="248" t="s">
        <v>79</v>
      </c>
      <c r="G333" s="246"/>
      <c r="H333" s="249">
        <v>1</v>
      </c>
      <c r="I333" s="250"/>
      <c r="J333" s="246"/>
      <c r="K333" s="246"/>
      <c r="L333" s="251"/>
      <c r="M333" s="252"/>
      <c r="N333" s="253"/>
      <c r="O333" s="253"/>
      <c r="P333" s="253"/>
      <c r="Q333" s="253"/>
      <c r="R333" s="253"/>
      <c r="S333" s="253"/>
      <c r="T333" s="25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5" t="s">
        <v>226</v>
      </c>
      <c r="AU333" s="255" t="s">
        <v>81</v>
      </c>
      <c r="AV333" s="14" t="s">
        <v>81</v>
      </c>
      <c r="AW333" s="14" t="s">
        <v>33</v>
      </c>
      <c r="AX333" s="14" t="s">
        <v>72</v>
      </c>
      <c r="AY333" s="255" t="s">
        <v>215</v>
      </c>
    </row>
    <row r="334" s="13" customFormat="1">
      <c r="A334" s="13"/>
      <c r="B334" s="234"/>
      <c r="C334" s="235"/>
      <c r="D334" s="236" t="s">
        <v>226</v>
      </c>
      <c r="E334" s="237" t="s">
        <v>19</v>
      </c>
      <c r="F334" s="238" t="s">
        <v>2358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226</v>
      </c>
      <c r="AU334" s="244" t="s">
        <v>81</v>
      </c>
      <c r="AV334" s="13" t="s">
        <v>79</v>
      </c>
      <c r="AW334" s="13" t="s">
        <v>33</v>
      </c>
      <c r="AX334" s="13" t="s">
        <v>72</v>
      </c>
      <c r="AY334" s="244" t="s">
        <v>215</v>
      </c>
    </row>
    <row r="335" s="13" customFormat="1">
      <c r="A335" s="13"/>
      <c r="B335" s="234"/>
      <c r="C335" s="235"/>
      <c r="D335" s="236" t="s">
        <v>226</v>
      </c>
      <c r="E335" s="237" t="s">
        <v>19</v>
      </c>
      <c r="F335" s="238" t="s">
        <v>2361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226</v>
      </c>
      <c r="AU335" s="244" t="s">
        <v>81</v>
      </c>
      <c r="AV335" s="13" t="s">
        <v>79</v>
      </c>
      <c r="AW335" s="13" t="s">
        <v>33</v>
      </c>
      <c r="AX335" s="13" t="s">
        <v>72</v>
      </c>
      <c r="AY335" s="244" t="s">
        <v>215</v>
      </c>
    </row>
    <row r="336" s="13" customFormat="1">
      <c r="A336" s="13"/>
      <c r="B336" s="234"/>
      <c r="C336" s="235"/>
      <c r="D336" s="236" t="s">
        <v>226</v>
      </c>
      <c r="E336" s="237" t="s">
        <v>19</v>
      </c>
      <c r="F336" s="238" t="s">
        <v>2362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226</v>
      </c>
      <c r="AU336" s="244" t="s">
        <v>81</v>
      </c>
      <c r="AV336" s="13" t="s">
        <v>79</v>
      </c>
      <c r="AW336" s="13" t="s">
        <v>33</v>
      </c>
      <c r="AX336" s="13" t="s">
        <v>72</v>
      </c>
      <c r="AY336" s="244" t="s">
        <v>215</v>
      </c>
    </row>
    <row r="337" s="13" customFormat="1">
      <c r="A337" s="13"/>
      <c r="B337" s="234"/>
      <c r="C337" s="235"/>
      <c r="D337" s="236" t="s">
        <v>226</v>
      </c>
      <c r="E337" s="237" t="s">
        <v>19</v>
      </c>
      <c r="F337" s="238" t="s">
        <v>407</v>
      </c>
      <c r="G337" s="235"/>
      <c r="H337" s="237" t="s">
        <v>19</v>
      </c>
      <c r="I337" s="239"/>
      <c r="J337" s="235"/>
      <c r="K337" s="235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226</v>
      </c>
      <c r="AU337" s="244" t="s">
        <v>81</v>
      </c>
      <c r="AV337" s="13" t="s">
        <v>79</v>
      </c>
      <c r="AW337" s="13" t="s">
        <v>33</v>
      </c>
      <c r="AX337" s="13" t="s">
        <v>72</v>
      </c>
      <c r="AY337" s="244" t="s">
        <v>215</v>
      </c>
    </row>
    <row r="338" s="14" customFormat="1">
      <c r="A338" s="14"/>
      <c r="B338" s="245"/>
      <c r="C338" s="246"/>
      <c r="D338" s="236" t="s">
        <v>226</v>
      </c>
      <c r="E338" s="247" t="s">
        <v>19</v>
      </c>
      <c r="F338" s="248" t="s">
        <v>79</v>
      </c>
      <c r="G338" s="246"/>
      <c r="H338" s="249">
        <v>1</v>
      </c>
      <c r="I338" s="250"/>
      <c r="J338" s="246"/>
      <c r="K338" s="246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226</v>
      </c>
      <c r="AU338" s="255" t="s">
        <v>81</v>
      </c>
      <c r="AV338" s="14" t="s">
        <v>81</v>
      </c>
      <c r="AW338" s="14" t="s">
        <v>33</v>
      </c>
      <c r="AX338" s="14" t="s">
        <v>72</v>
      </c>
      <c r="AY338" s="255" t="s">
        <v>215</v>
      </c>
    </row>
    <row r="339" s="13" customFormat="1">
      <c r="A339" s="13"/>
      <c r="B339" s="234"/>
      <c r="C339" s="235"/>
      <c r="D339" s="236" t="s">
        <v>226</v>
      </c>
      <c r="E339" s="237" t="s">
        <v>19</v>
      </c>
      <c r="F339" s="238" t="s">
        <v>2358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226</v>
      </c>
      <c r="AU339" s="244" t="s">
        <v>81</v>
      </c>
      <c r="AV339" s="13" t="s">
        <v>79</v>
      </c>
      <c r="AW339" s="13" t="s">
        <v>33</v>
      </c>
      <c r="AX339" s="13" t="s">
        <v>72</v>
      </c>
      <c r="AY339" s="244" t="s">
        <v>215</v>
      </c>
    </row>
    <row r="340" s="13" customFormat="1">
      <c r="A340" s="13"/>
      <c r="B340" s="234"/>
      <c r="C340" s="235"/>
      <c r="D340" s="236" t="s">
        <v>226</v>
      </c>
      <c r="E340" s="237" t="s">
        <v>19</v>
      </c>
      <c r="F340" s="238" t="s">
        <v>2354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226</v>
      </c>
      <c r="AU340" s="244" t="s">
        <v>81</v>
      </c>
      <c r="AV340" s="13" t="s">
        <v>79</v>
      </c>
      <c r="AW340" s="13" t="s">
        <v>33</v>
      </c>
      <c r="AX340" s="13" t="s">
        <v>72</v>
      </c>
      <c r="AY340" s="244" t="s">
        <v>215</v>
      </c>
    </row>
    <row r="341" s="13" customFormat="1">
      <c r="A341" s="13"/>
      <c r="B341" s="234"/>
      <c r="C341" s="235"/>
      <c r="D341" s="236" t="s">
        <v>226</v>
      </c>
      <c r="E341" s="237" t="s">
        <v>19</v>
      </c>
      <c r="F341" s="238" t="s">
        <v>2355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226</v>
      </c>
      <c r="AU341" s="244" t="s">
        <v>81</v>
      </c>
      <c r="AV341" s="13" t="s">
        <v>79</v>
      </c>
      <c r="AW341" s="13" t="s">
        <v>33</v>
      </c>
      <c r="AX341" s="13" t="s">
        <v>72</v>
      </c>
      <c r="AY341" s="244" t="s">
        <v>215</v>
      </c>
    </row>
    <row r="342" s="13" customFormat="1">
      <c r="A342" s="13"/>
      <c r="B342" s="234"/>
      <c r="C342" s="235"/>
      <c r="D342" s="236" t="s">
        <v>226</v>
      </c>
      <c r="E342" s="237" t="s">
        <v>19</v>
      </c>
      <c r="F342" s="238" t="s">
        <v>407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226</v>
      </c>
      <c r="AU342" s="244" t="s">
        <v>81</v>
      </c>
      <c r="AV342" s="13" t="s">
        <v>79</v>
      </c>
      <c r="AW342" s="13" t="s">
        <v>33</v>
      </c>
      <c r="AX342" s="13" t="s">
        <v>72</v>
      </c>
      <c r="AY342" s="244" t="s">
        <v>215</v>
      </c>
    </row>
    <row r="343" s="14" customFormat="1">
      <c r="A343" s="14"/>
      <c r="B343" s="245"/>
      <c r="C343" s="246"/>
      <c r="D343" s="236" t="s">
        <v>226</v>
      </c>
      <c r="E343" s="247" t="s">
        <v>19</v>
      </c>
      <c r="F343" s="248" t="s">
        <v>79</v>
      </c>
      <c r="G343" s="246"/>
      <c r="H343" s="249">
        <v>1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226</v>
      </c>
      <c r="AU343" s="255" t="s">
        <v>81</v>
      </c>
      <c r="AV343" s="14" t="s">
        <v>81</v>
      </c>
      <c r="AW343" s="14" t="s">
        <v>33</v>
      </c>
      <c r="AX343" s="14" t="s">
        <v>72</v>
      </c>
      <c r="AY343" s="255" t="s">
        <v>215</v>
      </c>
    </row>
    <row r="344" s="15" customFormat="1">
      <c r="A344" s="15"/>
      <c r="B344" s="256"/>
      <c r="C344" s="257"/>
      <c r="D344" s="236" t="s">
        <v>226</v>
      </c>
      <c r="E344" s="258" t="s">
        <v>19</v>
      </c>
      <c r="F344" s="259" t="s">
        <v>233</v>
      </c>
      <c r="G344" s="257"/>
      <c r="H344" s="260">
        <v>20</v>
      </c>
      <c r="I344" s="261"/>
      <c r="J344" s="257"/>
      <c r="K344" s="257"/>
      <c r="L344" s="262"/>
      <c r="M344" s="263"/>
      <c r="N344" s="264"/>
      <c r="O344" s="264"/>
      <c r="P344" s="264"/>
      <c r="Q344" s="264"/>
      <c r="R344" s="264"/>
      <c r="S344" s="264"/>
      <c r="T344" s="26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6" t="s">
        <v>226</v>
      </c>
      <c r="AU344" s="266" t="s">
        <v>81</v>
      </c>
      <c r="AV344" s="15" t="s">
        <v>223</v>
      </c>
      <c r="AW344" s="15" t="s">
        <v>33</v>
      </c>
      <c r="AX344" s="15" t="s">
        <v>79</v>
      </c>
      <c r="AY344" s="266" t="s">
        <v>215</v>
      </c>
    </row>
    <row r="345" s="2" customFormat="1" ht="16.5" customHeight="1">
      <c r="A345" s="41"/>
      <c r="B345" s="42"/>
      <c r="C345" s="281" t="s">
        <v>328</v>
      </c>
      <c r="D345" s="281" t="s">
        <v>412</v>
      </c>
      <c r="E345" s="282" t="s">
        <v>2390</v>
      </c>
      <c r="F345" s="283" t="s">
        <v>2391</v>
      </c>
      <c r="G345" s="284" t="s">
        <v>692</v>
      </c>
      <c r="H345" s="285">
        <v>1</v>
      </c>
      <c r="I345" s="286"/>
      <c r="J345" s="287">
        <f>ROUND(I345*H345,2)</f>
        <v>0</v>
      </c>
      <c r="K345" s="283" t="s">
        <v>222</v>
      </c>
      <c r="L345" s="288"/>
      <c r="M345" s="289" t="s">
        <v>19</v>
      </c>
      <c r="N345" s="290" t="s">
        <v>43</v>
      </c>
      <c r="O345" s="87"/>
      <c r="P345" s="225">
        <f>O345*H345</f>
        <v>0</v>
      </c>
      <c r="Q345" s="225">
        <v>0.027</v>
      </c>
      <c r="R345" s="225">
        <f>Q345*H345</f>
        <v>0.027</v>
      </c>
      <c r="S345" s="225">
        <v>0</v>
      </c>
      <c r="T345" s="226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7" t="s">
        <v>298</v>
      </c>
      <c r="AT345" s="227" t="s">
        <v>412</v>
      </c>
      <c r="AU345" s="227" t="s">
        <v>81</v>
      </c>
      <c r="AY345" s="20" t="s">
        <v>215</v>
      </c>
      <c r="BE345" s="228">
        <f>IF(N345="základní",J345,0)</f>
        <v>0</v>
      </c>
      <c r="BF345" s="228">
        <f>IF(N345="snížená",J345,0)</f>
        <v>0</v>
      </c>
      <c r="BG345" s="228">
        <f>IF(N345="zákl. přenesená",J345,0)</f>
        <v>0</v>
      </c>
      <c r="BH345" s="228">
        <f>IF(N345="sníž. přenesená",J345,0)</f>
        <v>0</v>
      </c>
      <c r="BI345" s="228">
        <f>IF(N345="nulová",J345,0)</f>
        <v>0</v>
      </c>
      <c r="BJ345" s="20" t="s">
        <v>79</v>
      </c>
      <c r="BK345" s="228">
        <f>ROUND(I345*H345,2)</f>
        <v>0</v>
      </c>
      <c r="BL345" s="20" t="s">
        <v>223</v>
      </c>
      <c r="BM345" s="227" t="s">
        <v>459</v>
      </c>
    </row>
    <row r="346" s="13" customFormat="1">
      <c r="A346" s="13"/>
      <c r="B346" s="234"/>
      <c r="C346" s="235"/>
      <c r="D346" s="236" t="s">
        <v>226</v>
      </c>
      <c r="E346" s="237" t="s">
        <v>19</v>
      </c>
      <c r="F346" s="238" t="s">
        <v>2343</v>
      </c>
      <c r="G346" s="235"/>
      <c r="H346" s="237" t="s">
        <v>19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226</v>
      </c>
      <c r="AU346" s="244" t="s">
        <v>81</v>
      </c>
      <c r="AV346" s="13" t="s">
        <v>79</v>
      </c>
      <c r="AW346" s="13" t="s">
        <v>33</v>
      </c>
      <c r="AX346" s="13" t="s">
        <v>72</v>
      </c>
      <c r="AY346" s="244" t="s">
        <v>215</v>
      </c>
    </row>
    <row r="347" s="13" customFormat="1">
      <c r="A347" s="13"/>
      <c r="B347" s="234"/>
      <c r="C347" s="235"/>
      <c r="D347" s="236" t="s">
        <v>226</v>
      </c>
      <c r="E347" s="237" t="s">
        <v>19</v>
      </c>
      <c r="F347" s="238" t="s">
        <v>2356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226</v>
      </c>
      <c r="AU347" s="244" t="s">
        <v>81</v>
      </c>
      <c r="AV347" s="13" t="s">
        <v>79</v>
      </c>
      <c r="AW347" s="13" t="s">
        <v>33</v>
      </c>
      <c r="AX347" s="13" t="s">
        <v>72</v>
      </c>
      <c r="AY347" s="244" t="s">
        <v>215</v>
      </c>
    </row>
    <row r="348" s="13" customFormat="1">
      <c r="A348" s="13"/>
      <c r="B348" s="234"/>
      <c r="C348" s="235"/>
      <c r="D348" s="236" t="s">
        <v>226</v>
      </c>
      <c r="E348" s="237" t="s">
        <v>19</v>
      </c>
      <c r="F348" s="238" t="s">
        <v>2357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226</v>
      </c>
      <c r="AU348" s="244" t="s">
        <v>81</v>
      </c>
      <c r="AV348" s="13" t="s">
        <v>79</v>
      </c>
      <c r="AW348" s="13" t="s">
        <v>33</v>
      </c>
      <c r="AX348" s="13" t="s">
        <v>72</v>
      </c>
      <c r="AY348" s="244" t="s">
        <v>215</v>
      </c>
    </row>
    <row r="349" s="13" customFormat="1">
      <c r="A349" s="13"/>
      <c r="B349" s="234"/>
      <c r="C349" s="235"/>
      <c r="D349" s="236" t="s">
        <v>226</v>
      </c>
      <c r="E349" s="237" t="s">
        <v>19</v>
      </c>
      <c r="F349" s="238" t="s">
        <v>407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226</v>
      </c>
      <c r="AU349" s="244" t="s">
        <v>81</v>
      </c>
      <c r="AV349" s="13" t="s">
        <v>79</v>
      </c>
      <c r="AW349" s="13" t="s">
        <v>33</v>
      </c>
      <c r="AX349" s="13" t="s">
        <v>72</v>
      </c>
      <c r="AY349" s="244" t="s">
        <v>215</v>
      </c>
    </row>
    <row r="350" s="14" customFormat="1">
      <c r="A350" s="14"/>
      <c r="B350" s="245"/>
      <c r="C350" s="246"/>
      <c r="D350" s="236" t="s">
        <v>226</v>
      </c>
      <c r="E350" s="247" t="s">
        <v>19</v>
      </c>
      <c r="F350" s="248" t="s">
        <v>79</v>
      </c>
      <c r="G350" s="246"/>
      <c r="H350" s="249">
        <v>1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226</v>
      </c>
      <c r="AU350" s="255" t="s">
        <v>81</v>
      </c>
      <c r="AV350" s="14" t="s">
        <v>81</v>
      </c>
      <c r="AW350" s="14" t="s">
        <v>33</v>
      </c>
      <c r="AX350" s="14" t="s">
        <v>72</v>
      </c>
      <c r="AY350" s="255" t="s">
        <v>215</v>
      </c>
    </row>
    <row r="351" s="15" customFormat="1">
      <c r="A351" s="15"/>
      <c r="B351" s="256"/>
      <c r="C351" s="257"/>
      <c r="D351" s="236" t="s">
        <v>226</v>
      </c>
      <c r="E351" s="258" t="s">
        <v>19</v>
      </c>
      <c r="F351" s="259" t="s">
        <v>233</v>
      </c>
      <c r="G351" s="257"/>
      <c r="H351" s="260">
        <v>1</v>
      </c>
      <c r="I351" s="261"/>
      <c r="J351" s="257"/>
      <c r="K351" s="257"/>
      <c r="L351" s="262"/>
      <c r="M351" s="263"/>
      <c r="N351" s="264"/>
      <c r="O351" s="264"/>
      <c r="P351" s="264"/>
      <c r="Q351" s="264"/>
      <c r="R351" s="264"/>
      <c r="S351" s="264"/>
      <c r="T351" s="26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6" t="s">
        <v>226</v>
      </c>
      <c r="AU351" s="266" t="s">
        <v>81</v>
      </c>
      <c r="AV351" s="15" t="s">
        <v>223</v>
      </c>
      <c r="AW351" s="15" t="s">
        <v>33</v>
      </c>
      <c r="AX351" s="15" t="s">
        <v>79</v>
      </c>
      <c r="AY351" s="266" t="s">
        <v>215</v>
      </c>
    </row>
    <row r="352" s="2" customFormat="1" ht="16.5" customHeight="1">
      <c r="A352" s="41"/>
      <c r="B352" s="42"/>
      <c r="C352" s="281" t="s">
        <v>337</v>
      </c>
      <c r="D352" s="281" t="s">
        <v>412</v>
      </c>
      <c r="E352" s="282" t="s">
        <v>2392</v>
      </c>
      <c r="F352" s="283" t="s">
        <v>2393</v>
      </c>
      <c r="G352" s="284" t="s">
        <v>635</v>
      </c>
      <c r="H352" s="285">
        <v>8</v>
      </c>
      <c r="I352" s="286"/>
      <c r="J352" s="287">
        <f>ROUND(I352*H352,2)</f>
        <v>0</v>
      </c>
      <c r="K352" s="283" t="s">
        <v>19</v>
      </c>
      <c r="L352" s="288"/>
      <c r="M352" s="289" t="s">
        <v>19</v>
      </c>
      <c r="N352" s="290" t="s">
        <v>43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298</v>
      </c>
      <c r="AT352" s="227" t="s">
        <v>412</v>
      </c>
      <c r="AU352" s="227" t="s">
        <v>81</v>
      </c>
      <c r="AY352" s="20" t="s">
        <v>215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223</v>
      </c>
      <c r="BM352" s="227" t="s">
        <v>340</v>
      </c>
    </row>
    <row r="353" s="13" customFormat="1">
      <c r="A353" s="13"/>
      <c r="B353" s="234"/>
      <c r="C353" s="235"/>
      <c r="D353" s="236" t="s">
        <v>226</v>
      </c>
      <c r="E353" s="237" t="s">
        <v>19</v>
      </c>
      <c r="F353" s="238" t="s">
        <v>2394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226</v>
      </c>
      <c r="AU353" s="244" t="s">
        <v>81</v>
      </c>
      <c r="AV353" s="13" t="s">
        <v>79</v>
      </c>
      <c r="AW353" s="13" t="s">
        <v>33</v>
      </c>
      <c r="AX353" s="13" t="s">
        <v>72</v>
      </c>
      <c r="AY353" s="244" t="s">
        <v>215</v>
      </c>
    </row>
    <row r="354" s="13" customFormat="1">
      <c r="A354" s="13"/>
      <c r="B354" s="234"/>
      <c r="C354" s="235"/>
      <c r="D354" s="236" t="s">
        <v>226</v>
      </c>
      <c r="E354" s="237" t="s">
        <v>19</v>
      </c>
      <c r="F354" s="238" t="s">
        <v>2343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226</v>
      </c>
      <c r="AU354" s="244" t="s">
        <v>81</v>
      </c>
      <c r="AV354" s="13" t="s">
        <v>79</v>
      </c>
      <c r="AW354" s="13" t="s">
        <v>33</v>
      </c>
      <c r="AX354" s="13" t="s">
        <v>72</v>
      </c>
      <c r="AY354" s="244" t="s">
        <v>215</v>
      </c>
    </row>
    <row r="355" s="13" customFormat="1">
      <c r="A355" s="13"/>
      <c r="B355" s="234"/>
      <c r="C355" s="235"/>
      <c r="D355" s="236" t="s">
        <v>226</v>
      </c>
      <c r="E355" s="237" t="s">
        <v>19</v>
      </c>
      <c r="F355" s="238" t="s">
        <v>2344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226</v>
      </c>
      <c r="AU355" s="244" t="s">
        <v>81</v>
      </c>
      <c r="AV355" s="13" t="s">
        <v>79</v>
      </c>
      <c r="AW355" s="13" t="s">
        <v>33</v>
      </c>
      <c r="AX355" s="13" t="s">
        <v>72</v>
      </c>
      <c r="AY355" s="244" t="s">
        <v>215</v>
      </c>
    </row>
    <row r="356" s="13" customFormat="1">
      <c r="A356" s="13"/>
      <c r="B356" s="234"/>
      <c r="C356" s="235"/>
      <c r="D356" s="236" t="s">
        <v>226</v>
      </c>
      <c r="E356" s="237" t="s">
        <v>19</v>
      </c>
      <c r="F356" s="238" t="s">
        <v>2345</v>
      </c>
      <c r="G356" s="235"/>
      <c r="H356" s="237" t="s">
        <v>19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226</v>
      </c>
      <c r="AU356" s="244" t="s">
        <v>81</v>
      </c>
      <c r="AV356" s="13" t="s">
        <v>79</v>
      </c>
      <c r="AW356" s="13" t="s">
        <v>33</v>
      </c>
      <c r="AX356" s="13" t="s">
        <v>72</v>
      </c>
      <c r="AY356" s="244" t="s">
        <v>215</v>
      </c>
    </row>
    <row r="357" s="13" customFormat="1">
      <c r="A357" s="13"/>
      <c r="B357" s="234"/>
      <c r="C357" s="235"/>
      <c r="D357" s="236" t="s">
        <v>226</v>
      </c>
      <c r="E357" s="237" t="s">
        <v>19</v>
      </c>
      <c r="F357" s="238" t="s">
        <v>448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226</v>
      </c>
      <c r="AU357" s="244" t="s">
        <v>81</v>
      </c>
      <c r="AV357" s="13" t="s">
        <v>79</v>
      </c>
      <c r="AW357" s="13" t="s">
        <v>33</v>
      </c>
      <c r="AX357" s="13" t="s">
        <v>72</v>
      </c>
      <c r="AY357" s="244" t="s">
        <v>215</v>
      </c>
    </row>
    <row r="358" s="14" customFormat="1">
      <c r="A358" s="14"/>
      <c r="B358" s="245"/>
      <c r="C358" s="246"/>
      <c r="D358" s="236" t="s">
        <v>226</v>
      </c>
      <c r="E358" s="247" t="s">
        <v>19</v>
      </c>
      <c r="F358" s="248" t="s">
        <v>79</v>
      </c>
      <c r="G358" s="246"/>
      <c r="H358" s="249">
        <v>1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226</v>
      </c>
      <c r="AU358" s="255" t="s">
        <v>81</v>
      </c>
      <c r="AV358" s="14" t="s">
        <v>81</v>
      </c>
      <c r="AW358" s="14" t="s">
        <v>33</v>
      </c>
      <c r="AX358" s="14" t="s">
        <v>72</v>
      </c>
      <c r="AY358" s="255" t="s">
        <v>215</v>
      </c>
    </row>
    <row r="359" s="13" customFormat="1">
      <c r="A359" s="13"/>
      <c r="B359" s="234"/>
      <c r="C359" s="235"/>
      <c r="D359" s="236" t="s">
        <v>226</v>
      </c>
      <c r="E359" s="237" t="s">
        <v>19</v>
      </c>
      <c r="F359" s="238" t="s">
        <v>2343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226</v>
      </c>
      <c r="AU359" s="244" t="s">
        <v>81</v>
      </c>
      <c r="AV359" s="13" t="s">
        <v>79</v>
      </c>
      <c r="AW359" s="13" t="s">
        <v>33</v>
      </c>
      <c r="AX359" s="13" t="s">
        <v>72</v>
      </c>
      <c r="AY359" s="244" t="s">
        <v>215</v>
      </c>
    </row>
    <row r="360" s="13" customFormat="1">
      <c r="A360" s="13"/>
      <c r="B360" s="234"/>
      <c r="C360" s="235"/>
      <c r="D360" s="236" t="s">
        <v>226</v>
      </c>
      <c r="E360" s="237" t="s">
        <v>19</v>
      </c>
      <c r="F360" s="238" t="s">
        <v>2344</v>
      </c>
      <c r="G360" s="235"/>
      <c r="H360" s="237" t="s">
        <v>19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226</v>
      </c>
      <c r="AU360" s="244" t="s">
        <v>81</v>
      </c>
      <c r="AV360" s="13" t="s">
        <v>79</v>
      </c>
      <c r="AW360" s="13" t="s">
        <v>33</v>
      </c>
      <c r="AX360" s="13" t="s">
        <v>72</v>
      </c>
      <c r="AY360" s="244" t="s">
        <v>215</v>
      </c>
    </row>
    <row r="361" s="13" customFormat="1">
      <c r="A361" s="13"/>
      <c r="B361" s="234"/>
      <c r="C361" s="235"/>
      <c r="D361" s="236" t="s">
        <v>226</v>
      </c>
      <c r="E361" s="237" t="s">
        <v>19</v>
      </c>
      <c r="F361" s="238" t="s">
        <v>2345</v>
      </c>
      <c r="G361" s="235"/>
      <c r="H361" s="237" t="s">
        <v>19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226</v>
      </c>
      <c r="AU361" s="244" t="s">
        <v>81</v>
      </c>
      <c r="AV361" s="13" t="s">
        <v>79</v>
      </c>
      <c r="AW361" s="13" t="s">
        <v>33</v>
      </c>
      <c r="AX361" s="13" t="s">
        <v>72</v>
      </c>
      <c r="AY361" s="244" t="s">
        <v>215</v>
      </c>
    </row>
    <row r="362" s="13" customFormat="1">
      <c r="A362" s="13"/>
      <c r="B362" s="234"/>
      <c r="C362" s="235"/>
      <c r="D362" s="236" t="s">
        <v>226</v>
      </c>
      <c r="E362" s="237" t="s">
        <v>19</v>
      </c>
      <c r="F362" s="238" t="s">
        <v>407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226</v>
      </c>
      <c r="AU362" s="244" t="s">
        <v>81</v>
      </c>
      <c r="AV362" s="13" t="s">
        <v>79</v>
      </c>
      <c r="AW362" s="13" t="s">
        <v>33</v>
      </c>
      <c r="AX362" s="13" t="s">
        <v>72</v>
      </c>
      <c r="AY362" s="244" t="s">
        <v>215</v>
      </c>
    </row>
    <row r="363" s="14" customFormat="1">
      <c r="A363" s="14"/>
      <c r="B363" s="245"/>
      <c r="C363" s="246"/>
      <c r="D363" s="236" t="s">
        <v>226</v>
      </c>
      <c r="E363" s="247" t="s">
        <v>19</v>
      </c>
      <c r="F363" s="248" t="s">
        <v>81</v>
      </c>
      <c r="G363" s="246"/>
      <c r="H363" s="249">
        <v>2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226</v>
      </c>
      <c r="AU363" s="255" t="s">
        <v>81</v>
      </c>
      <c r="AV363" s="14" t="s">
        <v>81</v>
      </c>
      <c r="AW363" s="14" t="s">
        <v>33</v>
      </c>
      <c r="AX363" s="14" t="s">
        <v>72</v>
      </c>
      <c r="AY363" s="255" t="s">
        <v>215</v>
      </c>
    </row>
    <row r="364" s="13" customFormat="1">
      <c r="A364" s="13"/>
      <c r="B364" s="234"/>
      <c r="C364" s="235"/>
      <c r="D364" s="236" t="s">
        <v>226</v>
      </c>
      <c r="E364" s="237" t="s">
        <v>19</v>
      </c>
      <c r="F364" s="238" t="s">
        <v>2343</v>
      </c>
      <c r="G364" s="235"/>
      <c r="H364" s="237" t="s">
        <v>19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226</v>
      </c>
      <c r="AU364" s="244" t="s">
        <v>81</v>
      </c>
      <c r="AV364" s="13" t="s">
        <v>79</v>
      </c>
      <c r="AW364" s="13" t="s">
        <v>33</v>
      </c>
      <c r="AX364" s="13" t="s">
        <v>72</v>
      </c>
      <c r="AY364" s="244" t="s">
        <v>215</v>
      </c>
    </row>
    <row r="365" s="13" customFormat="1">
      <c r="A365" s="13"/>
      <c r="B365" s="234"/>
      <c r="C365" s="235"/>
      <c r="D365" s="236" t="s">
        <v>226</v>
      </c>
      <c r="E365" s="237" t="s">
        <v>19</v>
      </c>
      <c r="F365" s="238" t="s">
        <v>2344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226</v>
      </c>
      <c r="AU365" s="244" t="s">
        <v>81</v>
      </c>
      <c r="AV365" s="13" t="s">
        <v>79</v>
      </c>
      <c r="AW365" s="13" t="s">
        <v>33</v>
      </c>
      <c r="AX365" s="13" t="s">
        <v>72</v>
      </c>
      <c r="AY365" s="244" t="s">
        <v>215</v>
      </c>
    </row>
    <row r="366" s="13" customFormat="1">
      <c r="A366" s="13"/>
      <c r="B366" s="234"/>
      <c r="C366" s="235"/>
      <c r="D366" s="236" t="s">
        <v>226</v>
      </c>
      <c r="E366" s="237" t="s">
        <v>19</v>
      </c>
      <c r="F366" s="238" t="s">
        <v>2345</v>
      </c>
      <c r="G366" s="235"/>
      <c r="H366" s="237" t="s">
        <v>19</v>
      </c>
      <c r="I366" s="239"/>
      <c r="J366" s="235"/>
      <c r="K366" s="235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226</v>
      </c>
      <c r="AU366" s="244" t="s">
        <v>81</v>
      </c>
      <c r="AV366" s="13" t="s">
        <v>79</v>
      </c>
      <c r="AW366" s="13" t="s">
        <v>33</v>
      </c>
      <c r="AX366" s="13" t="s">
        <v>72</v>
      </c>
      <c r="AY366" s="244" t="s">
        <v>215</v>
      </c>
    </row>
    <row r="367" s="13" customFormat="1">
      <c r="A367" s="13"/>
      <c r="B367" s="234"/>
      <c r="C367" s="235"/>
      <c r="D367" s="236" t="s">
        <v>226</v>
      </c>
      <c r="E367" s="237" t="s">
        <v>19</v>
      </c>
      <c r="F367" s="238" t="s">
        <v>407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226</v>
      </c>
      <c r="AU367" s="244" t="s">
        <v>81</v>
      </c>
      <c r="AV367" s="13" t="s">
        <v>79</v>
      </c>
      <c r="AW367" s="13" t="s">
        <v>33</v>
      </c>
      <c r="AX367" s="13" t="s">
        <v>72</v>
      </c>
      <c r="AY367" s="244" t="s">
        <v>215</v>
      </c>
    </row>
    <row r="368" s="14" customFormat="1">
      <c r="A368" s="14"/>
      <c r="B368" s="245"/>
      <c r="C368" s="246"/>
      <c r="D368" s="236" t="s">
        <v>226</v>
      </c>
      <c r="E368" s="247" t="s">
        <v>19</v>
      </c>
      <c r="F368" s="248" t="s">
        <v>256</v>
      </c>
      <c r="G368" s="246"/>
      <c r="H368" s="249">
        <v>5</v>
      </c>
      <c r="I368" s="250"/>
      <c r="J368" s="246"/>
      <c r="K368" s="246"/>
      <c r="L368" s="251"/>
      <c r="M368" s="252"/>
      <c r="N368" s="253"/>
      <c r="O368" s="253"/>
      <c r="P368" s="253"/>
      <c r="Q368" s="253"/>
      <c r="R368" s="253"/>
      <c r="S368" s="253"/>
      <c r="T368" s="25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5" t="s">
        <v>226</v>
      </c>
      <c r="AU368" s="255" t="s">
        <v>81</v>
      </c>
      <c r="AV368" s="14" t="s">
        <v>81</v>
      </c>
      <c r="AW368" s="14" t="s">
        <v>33</v>
      </c>
      <c r="AX368" s="14" t="s">
        <v>72</v>
      </c>
      <c r="AY368" s="255" t="s">
        <v>215</v>
      </c>
    </row>
    <row r="369" s="15" customFormat="1">
      <c r="A369" s="15"/>
      <c r="B369" s="256"/>
      <c r="C369" s="257"/>
      <c r="D369" s="236" t="s">
        <v>226</v>
      </c>
      <c r="E369" s="258" t="s">
        <v>19</v>
      </c>
      <c r="F369" s="259" t="s">
        <v>233</v>
      </c>
      <c r="G369" s="257"/>
      <c r="H369" s="260">
        <v>8</v>
      </c>
      <c r="I369" s="261"/>
      <c r="J369" s="257"/>
      <c r="K369" s="257"/>
      <c r="L369" s="262"/>
      <c r="M369" s="263"/>
      <c r="N369" s="264"/>
      <c r="O369" s="264"/>
      <c r="P369" s="264"/>
      <c r="Q369" s="264"/>
      <c r="R369" s="264"/>
      <c r="S369" s="264"/>
      <c r="T369" s="26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66" t="s">
        <v>226</v>
      </c>
      <c r="AU369" s="266" t="s">
        <v>81</v>
      </c>
      <c r="AV369" s="15" t="s">
        <v>223</v>
      </c>
      <c r="AW369" s="15" t="s">
        <v>33</v>
      </c>
      <c r="AX369" s="15" t="s">
        <v>79</v>
      </c>
      <c r="AY369" s="266" t="s">
        <v>215</v>
      </c>
    </row>
    <row r="370" s="2" customFormat="1" ht="16.5" customHeight="1">
      <c r="A370" s="41"/>
      <c r="B370" s="42"/>
      <c r="C370" s="281" t="s">
        <v>342</v>
      </c>
      <c r="D370" s="281" t="s">
        <v>412</v>
      </c>
      <c r="E370" s="282" t="s">
        <v>2395</v>
      </c>
      <c r="F370" s="283" t="s">
        <v>2396</v>
      </c>
      <c r="G370" s="284" t="s">
        <v>635</v>
      </c>
      <c r="H370" s="285">
        <v>2</v>
      </c>
      <c r="I370" s="286"/>
      <c r="J370" s="287">
        <f>ROUND(I370*H370,2)</f>
        <v>0</v>
      </c>
      <c r="K370" s="283" t="s">
        <v>19</v>
      </c>
      <c r="L370" s="288"/>
      <c r="M370" s="289" t="s">
        <v>19</v>
      </c>
      <c r="N370" s="290" t="s">
        <v>43</v>
      </c>
      <c r="O370" s="87"/>
      <c r="P370" s="225">
        <f>O370*H370</f>
        <v>0</v>
      </c>
      <c r="Q370" s="225">
        <v>0</v>
      </c>
      <c r="R370" s="225">
        <f>Q370*H370</f>
        <v>0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298</v>
      </c>
      <c r="AT370" s="227" t="s">
        <v>412</v>
      </c>
      <c r="AU370" s="227" t="s">
        <v>81</v>
      </c>
      <c r="AY370" s="20" t="s">
        <v>215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223</v>
      </c>
      <c r="BM370" s="227" t="s">
        <v>345</v>
      </c>
    </row>
    <row r="371" s="13" customFormat="1">
      <c r="A371" s="13"/>
      <c r="B371" s="234"/>
      <c r="C371" s="235"/>
      <c r="D371" s="236" t="s">
        <v>226</v>
      </c>
      <c r="E371" s="237" t="s">
        <v>19</v>
      </c>
      <c r="F371" s="238" t="s">
        <v>2343</v>
      </c>
      <c r="G371" s="235"/>
      <c r="H371" s="237" t="s">
        <v>19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226</v>
      </c>
      <c r="AU371" s="244" t="s">
        <v>81</v>
      </c>
      <c r="AV371" s="13" t="s">
        <v>79</v>
      </c>
      <c r="AW371" s="13" t="s">
        <v>33</v>
      </c>
      <c r="AX371" s="13" t="s">
        <v>72</v>
      </c>
      <c r="AY371" s="244" t="s">
        <v>215</v>
      </c>
    </row>
    <row r="372" s="13" customFormat="1">
      <c r="A372" s="13"/>
      <c r="B372" s="234"/>
      <c r="C372" s="235"/>
      <c r="D372" s="236" t="s">
        <v>226</v>
      </c>
      <c r="E372" s="237" t="s">
        <v>19</v>
      </c>
      <c r="F372" s="238" t="s">
        <v>2346</v>
      </c>
      <c r="G372" s="235"/>
      <c r="H372" s="237" t="s">
        <v>19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226</v>
      </c>
      <c r="AU372" s="244" t="s">
        <v>81</v>
      </c>
      <c r="AV372" s="13" t="s">
        <v>79</v>
      </c>
      <c r="AW372" s="13" t="s">
        <v>33</v>
      </c>
      <c r="AX372" s="13" t="s">
        <v>72</v>
      </c>
      <c r="AY372" s="244" t="s">
        <v>215</v>
      </c>
    </row>
    <row r="373" s="13" customFormat="1">
      <c r="A373" s="13"/>
      <c r="B373" s="234"/>
      <c r="C373" s="235"/>
      <c r="D373" s="236" t="s">
        <v>226</v>
      </c>
      <c r="E373" s="237" t="s">
        <v>19</v>
      </c>
      <c r="F373" s="238" t="s">
        <v>2347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226</v>
      </c>
      <c r="AU373" s="244" t="s">
        <v>81</v>
      </c>
      <c r="AV373" s="13" t="s">
        <v>79</v>
      </c>
      <c r="AW373" s="13" t="s">
        <v>33</v>
      </c>
      <c r="AX373" s="13" t="s">
        <v>72</v>
      </c>
      <c r="AY373" s="244" t="s">
        <v>215</v>
      </c>
    </row>
    <row r="374" s="13" customFormat="1">
      <c r="A374" s="13"/>
      <c r="B374" s="234"/>
      <c r="C374" s="235"/>
      <c r="D374" s="236" t="s">
        <v>226</v>
      </c>
      <c r="E374" s="237" t="s">
        <v>19</v>
      </c>
      <c r="F374" s="238" t="s">
        <v>446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226</v>
      </c>
      <c r="AU374" s="244" t="s">
        <v>81</v>
      </c>
      <c r="AV374" s="13" t="s">
        <v>79</v>
      </c>
      <c r="AW374" s="13" t="s">
        <v>33</v>
      </c>
      <c r="AX374" s="13" t="s">
        <v>72</v>
      </c>
      <c r="AY374" s="244" t="s">
        <v>215</v>
      </c>
    </row>
    <row r="375" s="14" customFormat="1">
      <c r="A375" s="14"/>
      <c r="B375" s="245"/>
      <c r="C375" s="246"/>
      <c r="D375" s="236" t="s">
        <v>226</v>
      </c>
      <c r="E375" s="247" t="s">
        <v>19</v>
      </c>
      <c r="F375" s="248" t="s">
        <v>81</v>
      </c>
      <c r="G375" s="246"/>
      <c r="H375" s="249">
        <v>2</v>
      </c>
      <c r="I375" s="250"/>
      <c r="J375" s="246"/>
      <c r="K375" s="246"/>
      <c r="L375" s="251"/>
      <c r="M375" s="252"/>
      <c r="N375" s="253"/>
      <c r="O375" s="253"/>
      <c r="P375" s="253"/>
      <c r="Q375" s="253"/>
      <c r="R375" s="253"/>
      <c r="S375" s="253"/>
      <c r="T375" s="25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5" t="s">
        <v>226</v>
      </c>
      <c r="AU375" s="255" t="s">
        <v>81</v>
      </c>
      <c r="AV375" s="14" t="s">
        <v>81</v>
      </c>
      <c r="AW375" s="14" t="s">
        <v>33</v>
      </c>
      <c r="AX375" s="14" t="s">
        <v>72</v>
      </c>
      <c r="AY375" s="255" t="s">
        <v>215</v>
      </c>
    </row>
    <row r="376" s="15" customFormat="1">
      <c r="A376" s="15"/>
      <c r="B376" s="256"/>
      <c r="C376" s="257"/>
      <c r="D376" s="236" t="s">
        <v>226</v>
      </c>
      <c r="E376" s="258" t="s">
        <v>19</v>
      </c>
      <c r="F376" s="259" t="s">
        <v>233</v>
      </c>
      <c r="G376" s="257"/>
      <c r="H376" s="260">
        <v>2</v>
      </c>
      <c r="I376" s="261"/>
      <c r="J376" s="257"/>
      <c r="K376" s="257"/>
      <c r="L376" s="262"/>
      <c r="M376" s="263"/>
      <c r="N376" s="264"/>
      <c r="O376" s="264"/>
      <c r="P376" s="264"/>
      <c r="Q376" s="264"/>
      <c r="R376" s="264"/>
      <c r="S376" s="264"/>
      <c r="T376" s="26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6" t="s">
        <v>226</v>
      </c>
      <c r="AU376" s="266" t="s">
        <v>81</v>
      </c>
      <c r="AV376" s="15" t="s">
        <v>223</v>
      </c>
      <c r="AW376" s="15" t="s">
        <v>33</v>
      </c>
      <c r="AX376" s="15" t="s">
        <v>79</v>
      </c>
      <c r="AY376" s="266" t="s">
        <v>215</v>
      </c>
    </row>
    <row r="377" s="2" customFormat="1" ht="16.5" customHeight="1">
      <c r="A377" s="41"/>
      <c r="B377" s="42"/>
      <c r="C377" s="281" t="s">
        <v>306</v>
      </c>
      <c r="D377" s="281" t="s">
        <v>412</v>
      </c>
      <c r="E377" s="282" t="s">
        <v>2397</v>
      </c>
      <c r="F377" s="283" t="s">
        <v>2398</v>
      </c>
      <c r="G377" s="284" t="s">
        <v>635</v>
      </c>
      <c r="H377" s="285">
        <v>2</v>
      </c>
      <c r="I377" s="286"/>
      <c r="J377" s="287">
        <f>ROUND(I377*H377,2)</f>
        <v>0</v>
      </c>
      <c r="K377" s="283" t="s">
        <v>19</v>
      </c>
      <c r="L377" s="288"/>
      <c r="M377" s="289" t="s">
        <v>19</v>
      </c>
      <c r="N377" s="290" t="s">
        <v>43</v>
      </c>
      <c r="O377" s="87"/>
      <c r="P377" s="225">
        <f>O377*H377</f>
        <v>0</v>
      </c>
      <c r="Q377" s="225">
        <v>0</v>
      </c>
      <c r="R377" s="225">
        <f>Q377*H377</f>
        <v>0</v>
      </c>
      <c r="S377" s="225">
        <v>0</v>
      </c>
      <c r="T377" s="226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7" t="s">
        <v>298</v>
      </c>
      <c r="AT377" s="227" t="s">
        <v>412</v>
      </c>
      <c r="AU377" s="227" t="s">
        <v>81</v>
      </c>
      <c r="AY377" s="20" t="s">
        <v>215</v>
      </c>
      <c r="BE377" s="228">
        <f>IF(N377="základní",J377,0)</f>
        <v>0</v>
      </c>
      <c r="BF377" s="228">
        <f>IF(N377="snížená",J377,0)</f>
        <v>0</v>
      </c>
      <c r="BG377" s="228">
        <f>IF(N377="zákl. přenesená",J377,0)</f>
        <v>0</v>
      </c>
      <c r="BH377" s="228">
        <f>IF(N377="sníž. přenesená",J377,0)</f>
        <v>0</v>
      </c>
      <c r="BI377" s="228">
        <f>IF(N377="nulová",J377,0)</f>
        <v>0</v>
      </c>
      <c r="BJ377" s="20" t="s">
        <v>79</v>
      </c>
      <c r="BK377" s="228">
        <f>ROUND(I377*H377,2)</f>
        <v>0</v>
      </c>
      <c r="BL377" s="20" t="s">
        <v>223</v>
      </c>
      <c r="BM377" s="227" t="s">
        <v>350</v>
      </c>
    </row>
    <row r="378" s="13" customFormat="1">
      <c r="A378" s="13"/>
      <c r="B378" s="234"/>
      <c r="C378" s="235"/>
      <c r="D378" s="236" t="s">
        <v>226</v>
      </c>
      <c r="E378" s="237" t="s">
        <v>19</v>
      </c>
      <c r="F378" s="238" t="s">
        <v>2343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226</v>
      </c>
      <c r="AU378" s="244" t="s">
        <v>81</v>
      </c>
      <c r="AV378" s="13" t="s">
        <v>79</v>
      </c>
      <c r="AW378" s="13" t="s">
        <v>33</v>
      </c>
      <c r="AX378" s="13" t="s">
        <v>72</v>
      </c>
      <c r="AY378" s="244" t="s">
        <v>215</v>
      </c>
    </row>
    <row r="379" s="13" customFormat="1">
      <c r="A379" s="13"/>
      <c r="B379" s="234"/>
      <c r="C379" s="235"/>
      <c r="D379" s="236" t="s">
        <v>226</v>
      </c>
      <c r="E379" s="237" t="s">
        <v>19</v>
      </c>
      <c r="F379" s="238" t="s">
        <v>2348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226</v>
      </c>
      <c r="AU379" s="244" t="s">
        <v>81</v>
      </c>
      <c r="AV379" s="13" t="s">
        <v>79</v>
      </c>
      <c r="AW379" s="13" t="s">
        <v>33</v>
      </c>
      <c r="AX379" s="13" t="s">
        <v>72</v>
      </c>
      <c r="AY379" s="244" t="s">
        <v>215</v>
      </c>
    </row>
    <row r="380" s="13" customFormat="1">
      <c r="A380" s="13"/>
      <c r="B380" s="234"/>
      <c r="C380" s="235"/>
      <c r="D380" s="236" t="s">
        <v>226</v>
      </c>
      <c r="E380" s="237" t="s">
        <v>19</v>
      </c>
      <c r="F380" s="238" t="s">
        <v>2349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226</v>
      </c>
      <c r="AU380" s="244" t="s">
        <v>81</v>
      </c>
      <c r="AV380" s="13" t="s">
        <v>79</v>
      </c>
      <c r="AW380" s="13" t="s">
        <v>33</v>
      </c>
      <c r="AX380" s="13" t="s">
        <v>72</v>
      </c>
      <c r="AY380" s="244" t="s">
        <v>215</v>
      </c>
    </row>
    <row r="381" s="13" customFormat="1">
      <c r="A381" s="13"/>
      <c r="B381" s="234"/>
      <c r="C381" s="235"/>
      <c r="D381" s="236" t="s">
        <v>226</v>
      </c>
      <c r="E381" s="237" t="s">
        <v>19</v>
      </c>
      <c r="F381" s="238" t="s">
        <v>407</v>
      </c>
      <c r="G381" s="235"/>
      <c r="H381" s="237" t="s">
        <v>19</v>
      </c>
      <c r="I381" s="239"/>
      <c r="J381" s="235"/>
      <c r="K381" s="235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226</v>
      </c>
      <c r="AU381" s="244" t="s">
        <v>81</v>
      </c>
      <c r="AV381" s="13" t="s">
        <v>79</v>
      </c>
      <c r="AW381" s="13" t="s">
        <v>33</v>
      </c>
      <c r="AX381" s="13" t="s">
        <v>72</v>
      </c>
      <c r="AY381" s="244" t="s">
        <v>215</v>
      </c>
    </row>
    <row r="382" s="14" customFormat="1">
      <c r="A382" s="14"/>
      <c r="B382" s="245"/>
      <c r="C382" s="246"/>
      <c r="D382" s="236" t="s">
        <v>226</v>
      </c>
      <c r="E382" s="247" t="s">
        <v>19</v>
      </c>
      <c r="F382" s="248" t="s">
        <v>79</v>
      </c>
      <c r="G382" s="246"/>
      <c r="H382" s="249">
        <v>1</v>
      </c>
      <c r="I382" s="250"/>
      <c r="J382" s="246"/>
      <c r="K382" s="246"/>
      <c r="L382" s="251"/>
      <c r="M382" s="252"/>
      <c r="N382" s="253"/>
      <c r="O382" s="253"/>
      <c r="P382" s="253"/>
      <c r="Q382" s="253"/>
      <c r="R382" s="253"/>
      <c r="S382" s="253"/>
      <c r="T382" s="25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5" t="s">
        <v>226</v>
      </c>
      <c r="AU382" s="255" t="s">
        <v>81</v>
      </c>
      <c r="AV382" s="14" t="s">
        <v>81</v>
      </c>
      <c r="AW382" s="14" t="s">
        <v>33</v>
      </c>
      <c r="AX382" s="14" t="s">
        <v>72</v>
      </c>
      <c r="AY382" s="255" t="s">
        <v>215</v>
      </c>
    </row>
    <row r="383" s="13" customFormat="1">
      <c r="A383" s="13"/>
      <c r="B383" s="234"/>
      <c r="C383" s="235"/>
      <c r="D383" s="236" t="s">
        <v>226</v>
      </c>
      <c r="E383" s="237" t="s">
        <v>19</v>
      </c>
      <c r="F383" s="238" t="s">
        <v>2358</v>
      </c>
      <c r="G383" s="235"/>
      <c r="H383" s="237" t="s">
        <v>19</v>
      </c>
      <c r="I383" s="239"/>
      <c r="J383" s="235"/>
      <c r="K383" s="235"/>
      <c r="L383" s="240"/>
      <c r="M383" s="241"/>
      <c r="N383" s="242"/>
      <c r="O383" s="242"/>
      <c r="P383" s="242"/>
      <c r="Q383" s="242"/>
      <c r="R383" s="242"/>
      <c r="S383" s="242"/>
      <c r="T383" s="24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4" t="s">
        <v>226</v>
      </c>
      <c r="AU383" s="244" t="s">
        <v>81</v>
      </c>
      <c r="AV383" s="13" t="s">
        <v>79</v>
      </c>
      <c r="AW383" s="13" t="s">
        <v>33</v>
      </c>
      <c r="AX383" s="13" t="s">
        <v>72</v>
      </c>
      <c r="AY383" s="244" t="s">
        <v>215</v>
      </c>
    </row>
    <row r="384" s="13" customFormat="1">
      <c r="A384" s="13"/>
      <c r="B384" s="234"/>
      <c r="C384" s="235"/>
      <c r="D384" s="236" t="s">
        <v>226</v>
      </c>
      <c r="E384" s="237" t="s">
        <v>19</v>
      </c>
      <c r="F384" s="238" t="s">
        <v>2348</v>
      </c>
      <c r="G384" s="235"/>
      <c r="H384" s="237" t="s">
        <v>19</v>
      </c>
      <c r="I384" s="239"/>
      <c r="J384" s="235"/>
      <c r="K384" s="235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226</v>
      </c>
      <c r="AU384" s="244" t="s">
        <v>81</v>
      </c>
      <c r="AV384" s="13" t="s">
        <v>79</v>
      </c>
      <c r="AW384" s="13" t="s">
        <v>33</v>
      </c>
      <c r="AX384" s="13" t="s">
        <v>72</v>
      </c>
      <c r="AY384" s="244" t="s">
        <v>215</v>
      </c>
    </row>
    <row r="385" s="13" customFormat="1">
      <c r="A385" s="13"/>
      <c r="B385" s="234"/>
      <c r="C385" s="235"/>
      <c r="D385" s="236" t="s">
        <v>226</v>
      </c>
      <c r="E385" s="237" t="s">
        <v>19</v>
      </c>
      <c r="F385" s="238" t="s">
        <v>2349</v>
      </c>
      <c r="G385" s="235"/>
      <c r="H385" s="237" t="s">
        <v>19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226</v>
      </c>
      <c r="AU385" s="244" t="s">
        <v>81</v>
      </c>
      <c r="AV385" s="13" t="s">
        <v>79</v>
      </c>
      <c r="AW385" s="13" t="s">
        <v>33</v>
      </c>
      <c r="AX385" s="13" t="s">
        <v>72</v>
      </c>
      <c r="AY385" s="244" t="s">
        <v>215</v>
      </c>
    </row>
    <row r="386" s="13" customFormat="1">
      <c r="A386" s="13"/>
      <c r="B386" s="234"/>
      <c r="C386" s="235"/>
      <c r="D386" s="236" t="s">
        <v>226</v>
      </c>
      <c r="E386" s="237" t="s">
        <v>19</v>
      </c>
      <c r="F386" s="238" t="s">
        <v>407</v>
      </c>
      <c r="G386" s="235"/>
      <c r="H386" s="237" t="s">
        <v>19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226</v>
      </c>
      <c r="AU386" s="244" t="s">
        <v>81</v>
      </c>
      <c r="AV386" s="13" t="s">
        <v>79</v>
      </c>
      <c r="AW386" s="13" t="s">
        <v>33</v>
      </c>
      <c r="AX386" s="13" t="s">
        <v>72</v>
      </c>
      <c r="AY386" s="244" t="s">
        <v>215</v>
      </c>
    </row>
    <row r="387" s="14" customFormat="1">
      <c r="A387" s="14"/>
      <c r="B387" s="245"/>
      <c r="C387" s="246"/>
      <c r="D387" s="236" t="s">
        <v>226</v>
      </c>
      <c r="E387" s="247" t="s">
        <v>19</v>
      </c>
      <c r="F387" s="248" t="s">
        <v>79</v>
      </c>
      <c r="G387" s="246"/>
      <c r="H387" s="249">
        <v>1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226</v>
      </c>
      <c r="AU387" s="255" t="s">
        <v>81</v>
      </c>
      <c r="AV387" s="14" t="s">
        <v>81</v>
      </c>
      <c r="AW387" s="14" t="s">
        <v>33</v>
      </c>
      <c r="AX387" s="14" t="s">
        <v>72</v>
      </c>
      <c r="AY387" s="255" t="s">
        <v>215</v>
      </c>
    </row>
    <row r="388" s="15" customFormat="1">
      <c r="A388" s="15"/>
      <c r="B388" s="256"/>
      <c r="C388" s="257"/>
      <c r="D388" s="236" t="s">
        <v>226</v>
      </c>
      <c r="E388" s="258" t="s">
        <v>19</v>
      </c>
      <c r="F388" s="259" t="s">
        <v>233</v>
      </c>
      <c r="G388" s="257"/>
      <c r="H388" s="260">
        <v>2</v>
      </c>
      <c r="I388" s="261"/>
      <c r="J388" s="257"/>
      <c r="K388" s="257"/>
      <c r="L388" s="262"/>
      <c r="M388" s="263"/>
      <c r="N388" s="264"/>
      <c r="O388" s="264"/>
      <c r="P388" s="264"/>
      <c r="Q388" s="264"/>
      <c r="R388" s="264"/>
      <c r="S388" s="264"/>
      <c r="T388" s="26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6" t="s">
        <v>226</v>
      </c>
      <c r="AU388" s="266" t="s">
        <v>81</v>
      </c>
      <c r="AV388" s="15" t="s">
        <v>223</v>
      </c>
      <c r="AW388" s="15" t="s">
        <v>33</v>
      </c>
      <c r="AX388" s="15" t="s">
        <v>79</v>
      </c>
      <c r="AY388" s="266" t="s">
        <v>215</v>
      </c>
    </row>
    <row r="389" s="2" customFormat="1" ht="16.5" customHeight="1">
      <c r="A389" s="41"/>
      <c r="B389" s="42"/>
      <c r="C389" s="281" t="s">
        <v>322</v>
      </c>
      <c r="D389" s="281" t="s">
        <v>412</v>
      </c>
      <c r="E389" s="282" t="s">
        <v>2399</v>
      </c>
      <c r="F389" s="283" t="s">
        <v>2400</v>
      </c>
      <c r="G389" s="284" t="s">
        <v>635</v>
      </c>
      <c r="H389" s="285">
        <v>1</v>
      </c>
      <c r="I389" s="286"/>
      <c r="J389" s="287">
        <f>ROUND(I389*H389,2)</f>
        <v>0</v>
      </c>
      <c r="K389" s="283" t="s">
        <v>19</v>
      </c>
      <c r="L389" s="288"/>
      <c r="M389" s="289" t="s">
        <v>19</v>
      </c>
      <c r="N389" s="290" t="s">
        <v>43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298</v>
      </c>
      <c r="AT389" s="227" t="s">
        <v>412</v>
      </c>
      <c r="AU389" s="227" t="s">
        <v>81</v>
      </c>
      <c r="AY389" s="20" t="s">
        <v>215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223</v>
      </c>
      <c r="BM389" s="227" t="s">
        <v>354</v>
      </c>
    </row>
    <row r="390" s="13" customFormat="1">
      <c r="A390" s="13"/>
      <c r="B390" s="234"/>
      <c r="C390" s="235"/>
      <c r="D390" s="236" t="s">
        <v>226</v>
      </c>
      <c r="E390" s="237" t="s">
        <v>19</v>
      </c>
      <c r="F390" s="238" t="s">
        <v>2343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226</v>
      </c>
      <c r="AU390" s="244" t="s">
        <v>81</v>
      </c>
      <c r="AV390" s="13" t="s">
        <v>79</v>
      </c>
      <c r="AW390" s="13" t="s">
        <v>33</v>
      </c>
      <c r="AX390" s="13" t="s">
        <v>72</v>
      </c>
      <c r="AY390" s="244" t="s">
        <v>215</v>
      </c>
    </row>
    <row r="391" s="13" customFormat="1">
      <c r="A391" s="13"/>
      <c r="B391" s="234"/>
      <c r="C391" s="235"/>
      <c r="D391" s="236" t="s">
        <v>226</v>
      </c>
      <c r="E391" s="237" t="s">
        <v>19</v>
      </c>
      <c r="F391" s="238" t="s">
        <v>2350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226</v>
      </c>
      <c r="AU391" s="244" t="s">
        <v>81</v>
      </c>
      <c r="AV391" s="13" t="s">
        <v>79</v>
      </c>
      <c r="AW391" s="13" t="s">
        <v>33</v>
      </c>
      <c r="AX391" s="13" t="s">
        <v>72</v>
      </c>
      <c r="AY391" s="244" t="s">
        <v>215</v>
      </c>
    </row>
    <row r="392" s="13" customFormat="1">
      <c r="A392" s="13"/>
      <c r="B392" s="234"/>
      <c r="C392" s="235"/>
      <c r="D392" s="236" t="s">
        <v>226</v>
      </c>
      <c r="E392" s="237" t="s">
        <v>19</v>
      </c>
      <c r="F392" s="238" t="s">
        <v>2351</v>
      </c>
      <c r="G392" s="235"/>
      <c r="H392" s="237" t="s">
        <v>19</v>
      </c>
      <c r="I392" s="239"/>
      <c r="J392" s="235"/>
      <c r="K392" s="235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226</v>
      </c>
      <c r="AU392" s="244" t="s">
        <v>81</v>
      </c>
      <c r="AV392" s="13" t="s">
        <v>79</v>
      </c>
      <c r="AW392" s="13" t="s">
        <v>33</v>
      </c>
      <c r="AX392" s="13" t="s">
        <v>72</v>
      </c>
      <c r="AY392" s="244" t="s">
        <v>215</v>
      </c>
    </row>
    <row r="393" s="13" customFormat="1">
      <c r="A393" s="13"/>
      <c r="B393" s="234"/>
      <c r="C393" s="235"/>
      <c r="D393" s="236" t="s">
        <v>226</v>
      </c>
      <c r="E393" s="237" t="s">
        <v>19</v>
      </c>
      <c r="F393" s="238" t="s">
        <v>407</v>
      </c>
      <c r="G393" s="235"/>
      <c r="H393" s="237" t="s">
        <v>19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226</v>
      </c>
      <c r="AU393" s="244" t="s">
        <v>81</v>
      </c>
      <c r="AV393" s="13" t="s">
        <v>79</v>
      </c>
      <c r="AW393" s="13" t="s">
        <v>33</v>
      </c>
      <c r="AX393" s="13" t="s">
        <v>72</v>
      </c>
      <c r="AY393" s="244" t="s">
        <v>215</v>
      </c>
    </row>
    <row r="394" s="14" customFormat="1">
      <c r="A394" s="14"/>
      <c r="B394" s="245"/>
      <c r="C394" s="246"/>
      <c r="D394" s="236" t="s">
        <v>226</v>
      </c>
      <c r="E394" s="247" t="s">
        <v>19</v>
      </c>
      <c r="F394" s="248" t="s">
        <v>79</v>
      </c>
      <c r="G394" s="246"/>
      <c r="H394" s="249">
        <v>1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226</v>
      </c>
      <c r="AU394" s="255" t="s">
        <v>81</v>
      </c>
      <c r="AV394" s="14" t="s">
        <v>81</v>
      </c>
      <c r="AW394" s="14" t="s">
        <v>33</v>
      </c>
      <c r="AX394" s="14" t="s">
        <v>72</v>
      </c>
      <c r="AY394" s="255" t="s">
        <v>215</v>
      </c>
    </row>
    <row r="395" s="15" customFormat="1">
      <c r="A395" s="15"/>
      <c r="B395" s="256"/>
      <c r="C395" s="257"/>
      <c r="D395" s="236" t="s">
        <v>226</v>
      </c>
      <c r="E395" s="258" t="s">
        <v>19</v>
      </c>
      <c r="F395" s="259" t="s">
        <v>233</v>
      </c>
      <c r="G395" s="257"/>
      <c r="H395" s="260">
        <v>1</v>
      </c>
      <c r="I395" s="261"/>
      <c r="J395" s="257"/>
      <c r="K395" s="257"/>
      <c r="L395" s="262"/>
      <c r="M395" s="263"/>
      <c r="N395" s="264"/>
      <c r="O395" s="264"/>
      <c r="P395" s="264"/>
      <c r="Q395" s="264"/>
      <c r="R395" s="264"/>
      <c r="S395" s="264"/>
      <c r="T395" s="26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6" t="s">
        <v>226</v>
      </c>
      <c r="AU395" s="266" t="s">
        <v>81</v>
      </c>
      <c r="AV395" s="15" t="s">
        <v>223</v>
      </c>
      <c r="AW395" s="15" t="s">
        <v>33</v>
      </c>
      <c r="AX395" s="15" t="s">
        <v>79</v>
      </c>
      <c r="AY395" s="266" t="s">
        <v>215</v>
      </c>
    </row>
    <row r="396" s="2" customFormat="1" ht="16.5" customHeight="1">
      <c r="A396" s="41"/>
      <c r="B396" s="42"/>
      <c r="C396" s="281" t="s">
        <v>360</v>
      </c>
      <c r="D396" s="281" t="s">
        <v>412</v>
      </c>
      <c r="E396" s="282" t="s">
        <v>2401</v>
      </c>
      <c r="F396" s="283" t="s">
        <v>2402</v>
      </c>
      <c r="G396" s="284" t="s">
        <v>635</v>
      </c>
      <c r="H396" s="285">
        <v>2</v>
      </c>
      <c r="I396" s="286"/>
      <c r="J396" s="287">
        <f>ROUND(I396*H396,2)</f>
        <v>0</v>
      </c>
      <c r="K396" s="283" t="s">
        <v>19</v>
      </c>
      <c r="L396" s="288"/>
      <c r="M396" s="289" t="s">
        <v>19</v>
      </c>
      <c r="N396" s="290" t="s">
        <v>43</v>
      </c>
      <c r="O396" s="87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298</v>
      </c>
      <c r="AT396" s="227" t="s">
        <v>412</v>
      </c>
      <c r="AU396" s="227" t="s">
        <v>81</v>
      </c>
      <c r="AY396" s="20" t="s">
        <v>215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223</v>
      </c>
      <c r="BM396" s="227" t="s">
        <v>487</v>
      </c>
    </row>
    <row r="397" s="13" customFormat="1">
      <c r="A397" s="13"/>
      <c r="B397" s="234"/>
      <c r="C397" s="235"/>
      <c r="D397" s="236" t="s">
        <v>226</v>
      </c>
      <c r="E397" s="237" t="s">
        <v>19</v>
      </c>
      <c r="F397" s="238" t="s">
        <v>2343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226</v>
      </c>
      <c r="AU397" s="244" t="s">
        <v>81</v>
      </c>
      <c r="AV397" s="13" t="s">
        <v>79</v>
      </c>
      <c r="AW397" s="13" t="s">
        <v>33</v>
      </c>
      <c r="AX397" s="13" t="s">
        <v>72</v>
      </c>
      <c r="AY397" s="244" t="s">
        <v>215</v>
      </c>
    </row>
    <row r="398" s="13" customFormat="1">
      <c r="A398" s="13"/>
      <c r="B398" s="234"/>
      <c r="C398" s="235"/>
      <c r="D398" s="236" t="s">
        <v>226</v>
      </c>
      <c r="E398" s="237" t="s">
        <v>19</v>
      </c>
      <c r="F398" s="238" t="s">
        <v>2352</v>
      </c>
      <c r="G398" s="235"/>
      <c r="H398" s="237" t="s">
        <v>19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226</v>
      </c>
      <c r="AU398" s="244" t="s">
        <v>81</v>
      </c>
      <c r="AV398" s="13" t="s">
        <v>79</v>
      </c>
      <c r="AW398" s="13" t="s">
        <v>33</v>
      </c>
      <c r="AX398" s="13" t="s">
        <v>72</v>
      </c>
      <c r="AY398" s="244" t="s">
        <v>215</v>
      </c>
    </row>
    <row r="399" s="13" customFormat="1">
      <c r="A399" s="13"/>
      <c r="B399" s="234"/>
      <c r="C399" s="235"/>
      <c r="D399" s="236" t="s">
        <v>226</v>
      </c>
      <c r="E399" s="237" t="s">
        <v>19</v>
      </c>
      <c r="F399" s="238" t="s">
        <v>2353</v>
      </c>
      <c r="G399" s="235"/>
      <c r="H399" s="237" t="s">
        <v>19</v>
      </c>
      <c r="I399" s="239"/>
      <c r="J399" s="235"/>
      <c r="K399" s="235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226</v>
      </c>
      <c r="AU399" s="244" t="s">
        <v>81</v>
      </c>
      <c r="AV399" s="13" t="s">
        <v>79</v>
      </c>
      <c r="AW399" s="13" t="s">
        <v>33</v>
      </c>
      <c r="AX399" s="13" t="s">
        <v>72</v>
      </c>
      <c r="AY399" s="244" t="s">
        <v>215</v>
      </c>
    </row>
    <row r="400" s="13" customFormat="1">
      <c r="A400" s="13"/>
      <c r="B400" s="234"/>
      <c r="C400" s="235"/>
      <c r="D400" s="236" t="s">
        <v>226</v>
      </c>
      <c r="E400" s="237" t="s">
        <v>19</v>
      </c>
      <c r="F400" s="238" t="s">
        <v>407</v>
      </c>
      <c r="G400" s="235"/>
      <c r="H400" s="237" t="s">
        <v>19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226</v>
      </c>
      <c r="AU400" s="244" t="s">
        <v>81</v>
      </c>
      <c r="AV400" s="13" t="s">
        <v>79</v>
      </c>
      <c r="AW400" s="13" t="s">
        <v>33</v>
      </c>
      <c r="AX400" s="13" t="s">
        <v>72</v>
      </c>
      <c r="AY400" s="244" t="s">
        <v>215</v>
      </c>
    </row>
    <row r="401" s="14" customFormat="1">
      <c r="A401" s="14"/>
      <c r="B401" s="245"/>
      <c r="C401" s="246"/>
      <c r="D401" s="236" t="s">
        <v>226</v>
      </c>
      <c r="E401" s="247" t="s">
        <v>19</v>
      </c>
      <c r="F401" s="248" t="s">
        <v>81</v>
      </c>
      <c r="G401" s="246"/>
      <c r="H401" s="249">
        <v>2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226</v>
      </c>
      <c r="AU401" s="255" t="s">
        <v>81</v>
      </c>
      <c r="AV401" s="14" t="s">
        <v>81</v>
      </c>
      <c r="AW401" s="14" t="s">
        <v>33</v>
      </c>
      <c r="AX401" s="14" t="s">
        <v>72</v>
      </c>
      <c r="AY401" s="255" t="s">
        <v>215</v>
      </c>
    </row>
    <row r="402" s="15" customFormat="1">
      <c r="A402" s="15"/>
      <c r="B402" s="256"/>
      <c r="C402" s="257"/>
      <c r="D402" s="236" t="s">
        <v>226</v>
      </c>
      <c r="E402" s="258" t="s">
        <v>19</v>
      </c>
      <c r="F402" s="259" t="s">
        <v>233</v>
      </c>
      <c r="G402" s="257"/>
      <c r="H402" s="260">
        <v>2</v>
      </c>
      <c r="I402" s="261"/>
      <c r="J402" s="257"/>
      <c r="K402" s="257"/>
      <c r="L402" s="262"/>
      <c r="M402" s="263"/>
      <c r="N402" s="264"/>
      <c r="O402" s="264"/>
      <c r="P402" s="264"/>
      <c r="Q402" s="264"/>
      <c r="R402" s="264"/>
      <c r="S402" s="264"/>
      <c r="T402" s="26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66" t="s">
        <v>226</v>
      </c>
      <c r="AU402" s="266" t="s">
        <v>81</v>
      </c>
      <c r="AV402" s="15" t="s">
        <v>223</v>
      </c>
      <c r="AW402" s="15" t="s">
        <v>33</v>
      </c>
      <c r="AX402" s="15" t="s">
        <v>79</v>
      </c>
      <c r="AY402" s="266" t="s">
        <v>215</v>
      </c>
    </row>
    <row r="403" s="2" customFormat="1" ht="16.5" customHeight="1">
      <c r="A403" s="41"/>
      <c r="B403" s="42"/>
      <c r="C403" s="281" t="s">
        <v>368</v>
      </c>
      <c r="D403" s="281" t="s">
        <v>412</v>
      </c>
      <c r="E403" s="282" t="s">
        <v>2403</v>
      </c>
      <c r="F403" s="283" t="s">
        <v>2404</v>
      </c>
      <c r="G403" s="284" t="s">
        <v>635</v>
      </c>
      <c r="H403" s="285">
        <v>2</v>
      </c>
      <c r="I403" s="286"/>
      <c r="J403" s="287">
        <f>ROUND(I403*H403,2)</f>
        <v>0</v>
      </c>
      <c r="K403" s="283" t="s">
        <v>19</v>
      </c>
      <c r="L403" s="288"/>
      <c r="M403" s="289" t="s">
        <v>19</v>
      </c>
      <c r="N403" s="290" t="s">
        <v>43</v>
      </c>
      <c r="O403" s="87"/>
      <c r="P403" s="225">
        <f>O403*H403</f>
        <v>0</v>
      </c>
      <c r="Q403" s="225">
        <v>0</v>
      </c>
      <c r="R403" s="225">
        <f>Q403*H403</f>
        <v>0</v>
      </c>
      <c r="S403" s="225">
        <v>0</v>
      </c>
      <c r="T403" s="226">
        <f>S403*H403</f>
        <v>0</v>
      </c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R403" s="227" t="s">
        <v>298</v>
      </c>
      <c r="AT403" s="227" t="s">
        <v>412</v>
      </c>
      <c r="AU403" s="227" t="s">
        <v>81</v>
      </c>
      <c r="AY403" s="20" t="s">
        <v>215</v>
      </c>
      <c r="BE403" s="228">
        <f>IF(N403="základní",J403,0)</f>
        <v>0</v>
      </c>
      <c r="BF403" s="228">
        <f>IF(N403="snížená",J403,0)</f>
        <v>0</v>
      </c>
      <c r="BG403" s="228">
        <f>IF(N403="zákl. přenesená",J403,0)</f>
        <v>0</v>
      </c>
      <c r="BH403" s="228">
        <f>IF(N403="sníž. přenesená",J403,0)</f>
        <v>0</v>
      </c>
      <c r="BI403" s="228">
        <f>IF(N403="nulová",J403,0)</f>
        <v>0</v>
      </c>
      <c r="BJ403" s="20" t="s">
        <v>79</v>
      </c>
      <c r="BK403" s="228">
        <f>ROUND(I403*H403,2)</f>
        <v>0</v>
      </c>
      <c r="BL403" s="20" t="s">
        <v>223</v>
      </c>
      <c r="BM403" s="227" t="s">
        <v>498</v>
      </c>
    </row>
    <row r="404" s="13" customFormat="1">
      <c r="A404" s="13"/>
      <c r="B404" s="234"/>
      <c r="C404" s="235"/>
      <c r="D404" s="236" t="s">
        <v>226</v>
      </c>
      <c r="E404" s="237" t="s">
        <v>19</v>
      </c>
      <c r="F404" s="238" t="s">
        <v>2343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226</v>
      </c>
      <c r="AU404" s="244" t="s">
        <v>81</v>
      </c>
      <c r="AV404" s="13" t="s">
        <v>79</v>
      </c>
      <c r="AW404" s="13" t="s">
        <v>33</v>
      </c>
      <c r="AX404" s="13" t="s">
        <v>72</v>
      </c>
      <c r="AY404" s="244" t="s">
        <v>215</v>
      </c>
    </row>
    <row r="405" s="13" customFormat="1">
      <c r="A405" s="13"/>
      <c r="B405" s="234"/>
      <c r="C405" s="235"/>
      <c r="D405" s="236" t="s">
        <v>226</v>
      </c>
      <c r="E405" s="237" t="s">
        <v>19</v>
      </c>
      <c r="F405" s="238" t="s">
        <v>2354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226</v>
      </c>
      <c r="AU405" s="244" t="s">
        <v>81</v>
      </c>
      <c r="AV405" s="13" t="s">
        <v>79</v>
      </c>
      <c r="AW405" s="13" t="s">
        <v>33</v>
      </c>
      <c r="AX405" s="13" t="s">
        <v>72</v>
      </c>
      <c r="AY405" s="244" t="s">
        <v>215</v>
      </c>
    </row>
    <row r="406" s="13" customFormat="1">
      <c r="A406" s="13"/>
      <c r="B406" s="234"/>
      <c r="C406" s="235"/>
      <c r="D406" s="236" t="s">
        <v>226</v>
      </c>
      <c r="E406" s="237" t="s">
        <v>19</v>
      </c>
      <c r="F406" s="238" t="s">
        <v>2355</v>
      </c>
      <c r="G406" s="235"/>
      <c r="H406" s="237" t="s">
        <v>19</v>
      </c>
      <c r="I406" s="239"/>
      <c r="J406" s="235"/>
      <c r="K406" s="235"/>
      <c r="L406" s="240"/>
      <c r="M406" s="241"/>
      <c r="N406" s="242"/>
      <c r="O406" s="242"/>
      <c r="P406" s="242"/>
      <c r="Q406" s="242"/>
      <c r="R406" s="242"/>
      <c r="S406" s="242"/>
      <c r="T406" s="24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4" t="s">
        <v>226</v>
      </c>
      <c r="AU406" s="244" t="s">
        <v>81</v>
      </c>
      <c r="AV406" s="13" t="s">
        <v>79</v>
      </c>
      <c r="AW406" s="13" t="s">
        <v>33</v>
      </c>
      <c r="AX406" s="13" t="s">
        <v>72</v>
      </c>
      <c r="AY406" s="244" t="s">
        <v>215</v>
      </c>
    </row>
    <row r="407" s="13" customFormat="1">
      <c r="A407" s="13"/>
      <c r="B407" s="234"/>
      <c r="C407" s="235"/>
      <c r="D407" s="236" t="s">
        <v>226</v>
      </c>
      <c r="E407" s="237" t="s">
        <v>19</v>
      </c>
      <c r="F407" s="238" t="s">
        <v>407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226</v>
      </c>
      <c r="AU407" s="244" t="s">
        <v>81</v>
      </c>
      <c r="AV407" s="13" t="s">
        <v>79</v>
      </c>
      <c r="AW407" s="13" t="s">
        <v>33</v>
      </c>
      <c r="AX407" s="13" t="s">
        <v>72</v>
      </c>
      <c r="AY407" s="244" t="s">
        <v>215</v>
      </c>
    </row>
    <row r="408" s="14" customFormat="1">
      <c r="A408" s="14"/>
      <c r="B408" s="245"/>
      <c r="C408" s="246"/>
      <c r="D408" s="236" t="s">
        <v>226</v>
      </c>
      <c r="E408" s="247" t="s">
        <v>19</v>
      </c>
      <c r="F408" s="248" t="s">
        <v>79</v>
      </c>
      <c r="G408" s="246"/>
      <c r="H408" s="249">
        <v>1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226</v>
      </c>
      <c r="AU408" s="255" t="s">
        <v>81</v>
      </c>
      <c r="AV408" s="14" t="s">
        <v>81</v>
      </c>
      <c r="AW408" s="14" t="s">
        <v>33</v>
      </c>
      <c r="AX408" s="14" t="s">
        <v>72</v>
      </c>
      <c r="AY408" s="255" t="s">
        <v>215</v>
      </c>
    </row>
    <row r="409" s="13" customFormat="1">
      <c r="A409" s="13"/>
      <c r="B409" s="234"/>
      <c r="C409" s="235"/>
      <c r="D409" s="236" t="s">
        <v>226</v>
      </c>
      <c r="E409" s="237" t="s">
        <v>19</v>
      </c>
      <c r="F409" s="238" t="s">
        <v>2358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226</v>
      </c>
      <c r="AU409" s="244" t="s">
        <v>81</v>
      </c>
      <c r="AV409" s="13" t="s">
        <v>79</v>
      </c>
      <c r="AW409" s="13" t="s">
        <v>33</v>
      </c>
      <c r="AX409" s="13" t="s">
        <v>72</v>
      </c>
      <c r="AY409" s="244" t="s">
        <v>215</v>
      </c>
    </row>
    <row r="410" s="13" customFormat="1">
      <c r="A410" s="13"/>
      <c r="B410" s="234"/>
      <c r="C410" s="235"/>
      <c r="D410" s="236" t="s">
        <v>226</v>
      </c>
      <c r="E410" s="237" t="s">
        <v>19</v>
      </c>
      <c r="F410" s="238" t="s">
        <v>2354</v>
      </c>
      <c r="G410" s="235"/>
      <c r="H410" s="237" t="s">
        <v>19</v>
      </c>
      <c r="I410" s="239"/>
      <c r="J410" s="235"/>
      <c r="K410" s="235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226</v>
      </c>
      <c r="AU410" s="244" t="s">
        <v>81</v>
      </c>
      <c r="AV410" s="13" t="s">
        <v>79</v>
      </c>
      <c r="AW410" s="13" t="s">
        <v>33</v>
      </c>
      <c r="AX410" s="13" t="s">
        <v>72</v>
      </c>
      <c r="AY410" s="244" t="s">
        <v>215</v>
      </c>
    </row>
    <row r="411" s="13" customFormat="1">
      <c r="A411" s="13"/>
      <c r="B411" s="234"/>
      <c r="C411" s="235"/>
      <c r="D411" s="236" t="s">
        <v>226</v>
      </c>
      <c r="E411" s="237" t="s">
        <v>19</v>
      </c>
      <c r="F411" s="238" t="s">
        <v>2355</v>
      </c>
      <c r="G411" s="235"/>
      <c r="H411" s="237" t="s">
        <v>19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226</v>
      </c>
      <c r="AU411" s="244" t="s">
        <v>81</v>
      </c>
      <c r="AV411" s="13" t="s">
        <v>79</v>
      </c>
      <c r="AW411" s="13" t="s">
        <v>33</v>
      </c>
      <c r="AX411" s="13" t="s">
        <v>72</v>
      </c>
      <c r="AY411" s="244" t="s">
        <v>215</v>
      </c>
    </row>
    <row r="412" s="13" customFormat="1">
      <c r="A412" s="13"/>
      <c r="B412" s="234"/>
      <c r="C412" s="235"/>
      <c r="D412" s="236" t="s">
        <v>226</v>
      </c>
      <c r="E412" s="237" t="s">
        <v>19</v>
      </c>
      <c r="F412" s="238" t="s">
        <v>407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226</v>
      </c>
      <c r="AU412" s="244" t="s">
        <v>81</v>
      </c>
      <c r="AV412" s="13" t="s">
        <v>79</v>
      </c>
      <c r="AW412" s="13" t="s">
        <v>33</v>
      </c>
      <c r="AX412" s="13" t="s">
        <v>72</v>
      </c>
      <c r="AY412" s="244" t="s">
        <v>215</v>
      </c>
    </row>
    <row r="413" s="14" customFormat="1">
      <c r="A413" s="14"/>
      <c r="B413" s="245"/>
      <c r="C413" s="246"/>
      <c r="D413" s="236" t="s">
        <v>226</v>
      </c>
      <c r="E413" s="247" t="s">
        <v>19</v>
      </c>
      <c r="F413" s="248" t="s">
        <v>79</v>
      </c>
      <c r="G413" s="246"/>
      <c r="H413" s="249">
        <v>1</v>
      </c>
      <c r="I413" s="250"/>
      <c r="J413" s="246"/>
      <c r="K413" s="246"/>
      <c r="L413" s="251"/>
      <c r="M413" s="252"/>
      <c r="N413" s="253"/>
      <c r="O413" s="253"/>
      <c r="P413" s="253"/>
      <c r="Q413" s="253"/>
      <c r="R413" s="253"/>
      <c r="S413" s="253"/>
      <c r="T413" s="25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5" t="s">
        <v>226</v>
      </c>
      <c r="AU413" s="255" t="s">
        <v>81</v>
      </c>
      <c r="AV413" s="14" t="s">
        <v>81</v>
      </c>
      <c r="AW413" s="14" t="s">
        <v>33</v>
      </c>
      <c r="AX413" s="14" t="s">
        <v>72</v>
      </c>
      <c r="AY413" s="255" t="s">
        <v>215</v>
      </c>
    </row>
    <row r="414" s="15" customFormat="1">
      <c r="A414" s="15"/>
      <c r="B414" s="256"/>
      <c r="C414" s="257"/>
      <c r="D414" s="236" t="s">
        <v>226</v>
      </c>
      <c r="E414" s="258" t="s">
        <v>19</v>
      </c>
      <c r="F414" s="259" t="s">
        <v>233</v>
      </c>
      <c r="G414" s="257"/>
      <c r="H414" s="260">
        <v>2</v>
      </c>
      <c r="I414" s="261"/>
      <c r="J414" s="257"/>
      <c r="K414" s="257"/>
      <c r="L414" s="262"/>
      <c r="M414" s="263"/>
      <c r="N414" s="264"/>
      <c r="O414" s="264"/>
      <c r="P414" s="264"/>
      <c r="Q414" s="264"/>
      <c r="R414" s="264"/>
      <c r="S414" s="264"/>
      <c r="T414" s="26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66" t="s">
        <v>226</v>
      </c>
      <c r="AU414" s="266" t="s">
        <v>81</v>
      </c>
      <c r="AV414" s="15" t="s">
        <v>223</v>
      </c>
      <c r="AW414" s="15" t="s">
        <v>33</v>
      </c>
      <c r="AX414" s="15" t="s">
        <v>79</v>
      </c>
      <c r="AY414" s="266" t="s">
        <v>215</v>
      </c>
    </row>
    <row r="415" s="2" customFormat="1" ht="16.5" customHeight="1">
      <c r="A415" s="41"/>
      <c r="B415" s="42"/>
      <c r="C415" s="281" t="s">
        <v>376</v>
      </c>
      <c r="D415" s="281" t="s">
        <v>412</v>
      </c>
      <c r="E415" s="282" t="s">
        <v>2405</v>
      </c>
      <c r="F415" s="283" t="s">
        <v>2406</v>
      </c>
      <c r="G415" s="284" t="s">
        <v>635</v>
      </c>
      <c r="H415" s="285">
        <v>1</v>
      </c>
      <c r="I415" s="286"/>
      <c r="J415" s="287">
        <f>ROUND(I415*H415,2)</f>
        <v>0</v>
      </c>
      <c r="K415" s="283" t="s">
        <v>19</v>
      </c>
      <c r="L415" s="288"/>
      <c r="M415" s="289" t="s">
        <v>19</v>
      </c>
      <c r="N415" s="290" t="s">
        <v>43</v>
      </c>
      <c r="O415" s="87"/>
      <c r="P415" s="225">
        <f>O415*H415</f>
        <v>0</v>
      </c>
      <c r="Q415" s="225">
        <v>0</v>
      </c>
      <c r="R415" s="225">
        <f>Q415*H415</f>
        <v>0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298</v>
      </c>
      <c r="AT415" s="227" t="s">
        <v>412</v>
      </c>
      <c r="AU415" s="227" t="s">
        <v>81</v>
      </c>
      <c r="AY415" s="20" t="s">
        <v>215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223</v>
      </c>
      <c r="BM415" s="227" t="s">
        <v>379</v>
      </c>
    </row>
    <row r="416" s="13" customFormat="1">
      <c r="A416" s="13"/>
      <c r="B416" s="234"/>
      <c r="C416" s="235"/>
      <c r="D416" s="236" t="s">
        <v>226</v>
      </c>
      <c r="E416" s="237" t="s">
        <v>19</v>
      </c>
      <c r="F416" s="238" t="s">
        <v>2358</v>
      </c>
      <c r="G416" s="235"/>
      <c r="H416" s="237" t="s">
        <v>19</v>
      </c>
      <c r="I416" s="239"/>
      <c r="J416" s="235"/>
      <c r="K416" s="235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226</v>
      </c>
      <c r="AU416" s="244" t="s">
        <v>81</v>
      </c>
      <c r="AV416" s="13" t="s">
        <v>79</v>
      </c>
      <c r="AW416" s="13" t="s">
        <v>33</v>
      </c>
      <c r="AX416" s="13" t="s">
        <v>72</v>
      </c>
      <c r="AY416" s="244" t="s">
        <v>215</v>
      </c>
    </row>
    <row r="417" s="13" customFormat="1">
      <c r="A417" s="13"/>
      <c r="B417" s="234"/>
      <c r="C417" s="235"/>
      <c r="D417" s="236" t="s">
        <v>226</v>
      </c>
      <c r="E417" s="237" t="s">
        <v>19</v>
      </c>
      <c r="F417" s="238" t="s">
        <v>2359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226</v>
      </c>
      <c r="AU417" s="244" t="s">
        <v>81</v>
      </c>
      <c r="AV417" s="13" t="s">
        <v>79</v>
      </c>
      <c r="AW417" s="13" t="s">
        <v>33</v>
      </c>
      <c r="AX417" s="13" t="s">
        <v>72</v>
      </c>
      <c r="AY417" s="244" t="s">
        <v>215</v>
      </c>
    </row>
    <row r="418" s="13" customFormat="1">
      <c r="A418" s="13"/>
      <c r="B418" s="234"/>
      <c r="C418" s="235"/>
      <c r="D418" s="236" t="s">
        <v>226</v>
      </c>
      <c r="E418" s="237" t="s">
        <v>19</v>
      </c>
      <c r="F418" s="238" t="s">
        <v>2360</v>
      </c>
      <c r="G418" s="235"/>
      <c r="H418" s="237" t="s">
        <v>19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226</v>
      </c>
      <c r="AU418" s="244" t="s">
        <v>81</v>
      </c>
      <c r="AV418" s="13" t="s">
        <v>79</v>
      </c>
      <c r="AW418" s="13" t="s">
        <v>33</v>
      </c>
      <c r="AX418" s="13" t="s">
        <v>72</v>
      </c>
      <c r="AY418" s="244" t="s">
        <v>215</v>
      </c>
    </row>
    <row r="419" s="13" customFormat="1">
      <c r="A419" s="13"/>
      <c r="B419" s="234"/>
      <c r="C419" s="235"/>
      <c r="D419" s="236" t="s">
        <v>226</v>
      </c>
      <c r="E419" s="237" t="s">
        <v>19</v>
      </c>
      <c r="F419" s="238" t="s">
        <v>407</v>
      </c>
      <c r="G419" s="235"/>
      <c r="H419" s="237" t="s">
        <v>19</v>
      </c>
      <c r="I419" s="239"/>
      <c r="J419" s="235"/>
      <c r="K419" s="235"/>
      <c r="L419" s="240"/>
      <c r="M419" s="241"/>
      <c r="N419" s="242"/>
      <c r="O419" s="242"/>
      <c r="P419" s="242"/>
      <c r="Q419" s="242"/>
      <c r="R419" s="242"/>
      <c r="S419" s="242"/>
      <c r="T419" s="24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4" t="s">
        <v>226</v>
      </c>
      <c r="AU419" s="244" t="s">
        <v>81</v>
      </c>
      <c r="AV419" s="13" t="s">
        <v>79</v>
      </c>
      <c r="AW419" s="13" t="s">
        <v>33</v>
      </c>
      <c r="AX419" s="13" t="s">
        <v>72</v>
      </c>
      <c r="AY419" s="244" t="s">
        <v>215</v>
      </c>
    </row>
    <row r="420" s="14" customFormat="1">
      <c r="A420" s="14"/>
      <c r="B420" s="245"/>
      <c r="C420" s="246"/>
      <c r="D420" s="236" t="s">
        <v>226</v>
      </c>
      <c r="E420" s="247" t="s">
        <v>19</v>
      </c>
      <c r="F420" s="248" t="s">
        <v>79</v>
      </c>
      <c r="G420" s="246"/>
      <c r="H420" s="249">
        <v>1</v>
      </c>
      <c r="I420" s="250"/>
      <c r="J420" s="246"/>
      <c r="K420" s="246"/>
      <c r="L420" s="251"/>
      <c r="M420" s="252"/>
      <c r="N420" s="253"/>
      <c r="O420" s="253"/>
      <c r="P420" s="253"/>
      <c r="Q420" s="253"/>
      <c r="R420" s="253"/>
      <c r="S420" s="253"/>
      <c r="T420" s="25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5" t="s">
        <v>226</v>
      </c>
      <c r="AU420" s="255" t="s">
        <v>81</v>
      </c>
      <c r="AV420" s="14" t="s">
        <v>81</v>
      </c>
      <c r="AW420" s="14" t="s">
        <v>33</v>
      </c>
      <c r="AX420" s="14" t="s">
        <v>72</v>
      </c>
      <c r="AY420" s="255" t="s">
        <v>215</v>
      </c>
    </row>
    <row r="421" s="15" customFormat="1">
      <c r="A421" s="15"/>
      <c r="B421" s="256"/>
      <c r="C421" s="257"/>
      <c r="D421" s="236" t="s">
        <v>226</v>
      </c>
      <c r="E421" s="258" t="s">
        <v>19</v>
      </c>
      <c r="F421" s="259" t="s">
        <v>233</v>
      </c>
      <c r="G421" s="257"/>
      <c r="H421" s="260">
        <v>1</v>
      </c>
      <c r="I421" s="261"/>
      <c r="J421" s="257"/>
      <c r="K421" s="257"/>
      <c r="L421" s="262"/>
      <c r="M421" s="263"/>
      <c r="N421" s="264"/>
      <c r="O421" s="264"/>
      <c r="P421" s="264"/>
      <c r="Q421" s="264"/>
      <c r="R421" s="264"/>
      <c r="S421" s="264"/>
      <c r="T421" s="26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6" t="s">
        <v>226</v>
      </c>
      <c r="AU421" s="266" t="s">
        <v>81</v>
      </c>
      <c r="AV421" s="15" t="s">
        <v>223</v>
      </c>
      <c r="AW421" s="15" t="s">
        <v>33</v>
      </c>
      <c r="AX421" s="15" t="s">
        <v>79</v>
      </c>
      <c r="AY421" s="266" t="s">
        <v>215</v>
      </c>
    </row>
    <row r="422" s="2" customFormat="1" ht="16.5" customHeight="1">
      <c r="A422" s="41"/>
      <c r="B422" s="42"/>
      <c r="C422" s="281" t="s">
        <v>7</v>
      </c>
      <c r="D422" s="281" t="s">
        <v>412</v>
      </c>
      <c r="E422" s="282" t="s">
        <v>2407</v>
      </c>
      <c r="F422" s="283" t="s">
        <v>2408</v>
      </c>
      <c r="G422" s="284" t="s">
        <v>635</v>
      </c>
      <c r="H422" s="285">
        <v>1</v>
      </c>
      <c r="I422" s="286"/>
      <c r="J422" s="287">
        <f>ROUND(I422*H422,2)</f>
        <v>0</v>
      </c>
      <c r="K422" s="283" t="s">
        <v>19</v>
      </c>
      <c r="L422" s="288"/>
      <c r="M422" s="289" t="s">
        <v>19</v>
      </c>
      <c r="N422" s="290" t="s">
        <v>43</v>
      </c>
      <c r="O422" s="87"/>
      <c r="P422" s="225">
        <f>O422*H422</f>
        <v>0</v>
      </c>
      <c r="Q422" s="225">
        <v>0</v>
      </c>
      <c r="R422" s="225">
        <f>Q422*H422</f>
        <v>0</v>
      </c>
      <c r="S422" s="225">
        <v>0</v>
      </c>
      <c r="T422" s="226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7" t="s">
        <v>298</v>
      </c>
      <c r="AT422" s="227" t="s">
        <v>412</v>
      </c>
      <c r="AU422" s="227" t="s">
        <v>81</v>
      </c>
      <c r="AY422" s="20" t="s">
        <v>215</v>
      </c>
      <c r="BE422" s="228">
        <f>IF(N422="základní",J422,0)</f>
        <v>0</v>
      </c>
      <c r="BF422" s="228">
        <f>IF(N422="snížená",J422,0)</f>
        <v>0</v>
      </c>
      <c r="BG422" s="228">
        <f>IF(N422="zákl. přenesená",J422,0)</f>
        <v>0</v>
      </c>
      <c r="BH422" s="228">
        <f>IF(N422="sníž. přenesená",J422,0)</f>
        <v>0</v>
      </c>
      <c r="BI422" s="228">
        <f>IF(N422="nulová",J422,0)</f>
        <v>0</v>
      </c>
      <c r="BJ422" s="20" t="s">
        <v>79</v>
      </c>
      <c r="BK422" s="228">
        <f>ROUND(I422*H422,2)</f>
        <v>0</v>
      </c>
      <c r="BL422" s="20" t="s">
        <v>223</v>
      </c>
      <c r="BM422" s="227" t="s">
        <v>525</v>
      </c>
    </row>
    <row r="423" s="13" customFormat="1">
      <c r="A423" s="13"/>
      <c r="B423" s="234"/>
      <c r="C423" s="235"/>
      <c r="D423" s="236" t="s">
        <v>226</v>
      </c>
      <c r="E423" s="237" t="s">
        <v>19</v>
      </c>
      <c r="F423" s="238" t="s">
        <v>2358</v>
      </c>
      <c r="G423" s="235"/>
      <c r="H423" s="237" t="s">
        <v>19</v>
      </c>
      <c r="I423" s="239"/>
      <c r="J423" s="235"/>
      <c r="K423" s="235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226</v>
      </c>
      <c r="AU423" s="244" t="s">
        <v>81</v>
      </c>
      <c r="AV423" s="13" t="s">
        <v>79</v>
      </c>
      <c r="AW423" s="13" t="s">
        <v>33</v>
      </c>
      <c r="AX423" s="13" t="s">
        <v>72</v>
      </c>
      <c r="AY423" s="244" t="s">
        <v>215</v>
      </c>
    </row>
    <row r="424" s="13" customFormat="1">
      <c r="A424" s="13"/>
      <c r="B424" s="234"/>
      <c r="C424" s="235"/>
      <c r="D424" s="236" t="s">
        <v>226</v>
      </c>
      <c r="E424" s="237" t="s">
        <v>19</v>
      </c>
      <c r="F424" s="238" t="s">
        <v>2361</v>
      </c>
      <c r="G424" s="235"/>
      <c r="H424" s="237" t="s">
        <v>19</v>
      </c>
      <c r="I424" s="239"/>
      <c r="J424" s="235"/>
      <c r="K424" s="235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226</v>
      </c>
      <c r="AU424" s="244" t="s">
        <v>81</v>
      </c>
      <c r="AV424" s="13" t="s">
        <v>79</v>
      </c>
      <c r="AW424" s="13" t="s">
        <v>33</v>
      </c>
      <c r="AX424" s="13" t="s">
        <v>72</v>
      </c>
      <c r="AY424" s="244" t="s">
        <v>215</v>
      </c>
    </row>
    <row r="425" s="13" customFormat="1">
      <c r="A425" s="13"/>
      <c r="B425" s="234"/>
      <c r="C425" s="235"/>
      <c r="D425" s="236" t="s">
        <v>226</v>
      </c>
      <c r="E425" s="237" t="s">
        <v>19</v>
      </c>
      <c r="F425" s="238" t="s">
        <v>2362</v>
      </c>
      <c r="G425" s="235"/>
      <c r="H425" s="237" t="s">
        <v>19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226</v>
      </c>
      <c r="AU425" s="244" t="s">
        <v>81</v>
      </c>
      <c r="AV425" s="13" t="s">
        <v>79</v>
      </c>
      <c r="AW425" s="13" t="s">
        <v>33</v>
      </c>
      <c r="AX425" s="13" t="s">
        <v>72</v>
      </c>
      <c r="AY425" s="244" t="s">
        <v>215</v>
      </c>
    </row>
    <row r="426" s="13" customFormat="1">
      <c r="A426" s="13"/>
      <c r="B426" s="234"/>
      <c r="C426" s="235"/>
      <c r="D426" s="236" t="s">
        <v>226</v>
      </c>
      <c r="E426" s="237" t="s">
        <v>19</v>
      </c>
      <c r="F426" s="238" t="s">
        <v>407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226</v>
      </c>
      <c r="AU426" s="244" t="s">
        <v>81</v>
      </c>
      <c r="AV426" s="13" t="s">
        <v>79</v>
      </c>
      <c r="AW426" s="13" t="s">
        <v>33</v>
      </c>
      <c r="AX426" s="13" t="s">
        <v>72</v>
      </c>
      <c r="AY426" s="244" t="s">
        <v>215</v>
      </c>
    </row>
    <row r="427" s="14" customFormat="1">
      <c r="A427" s="14"/>
      <c r="B427" s="245"/>
      <c r="C427" s="246"/>
      <c r="D427" s="236" t="s">
        <v>226</v>
      </c>
      <c r="E427" s="247" t="s">
        <v>19</v>
      </c>
      <c r="F427" s="248" t="s">
        <v>79</v>
      </c>
      <c r="G427" s="246"/>
      <c r="H427" s="249">
        <v>1</v>
      </c>
      <c r="I427" s="250"/>
      <c r="J427" s="246"/>
      <c r="K427" s="246"/>
      <c r="L427" s="251"/>
      <c r="M427" s="252"/>
      <c r="N427" s="253"/>
      <c r="O427" s="253"/>
      <c r="P427" s="253"/>
      <c r="Q427" s="253"/>
      <c r="R427" s="253"/>
      <c r="S427" s="253"/>
      <c r="T427" s="25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5" t="s">
        <v>226</v>
      </c>
      <c r="AU427" s="255" t="s">
        <v>81</v>
      </c>
      <c r="AV427" s="14" t="s">
        <v>81</v>
      </c>
      <c r="AW427" s="14" t="s">
        <v>33</v>
      </c>
      <c r="AX427" s="14" t="s">
        <v>72</v>
      </c>
      <c r="AY427" s="255" t="s">
        <v>215</v>
      </c>
    </row>
    <row r="428" s="15" customFormat="1">
      <c r="A428" s="15"/>
      <c r="B428" s="256"/>
      <c r="C428" s="257"/>
      <c r="D428" s="236" t="s">
        <v>226</v>
      </c>
      <c r="E428" s="258" t="s">
        <v>19</v>
      </c>
      <c r="F428" s="259" t="s">
        <v>233</v>
      </c>
      <c r="G428" s="257"/>
      <c r="H428" s="260">
        <v>1</v>
      </c>
      <c r="I428" s="261"/>
      <c r="J428" s="257"/>
      <c r="K428" s="257"/>
      <c r="L428" s="262"/>
      <c r="M428" s="263"/>
      <c r="N428" s="264"/>
      <c r="O428" s="264"/>
      <c r="P428" s="264"/>
      <c r="Q428" s="264"/>
      <c r="R428" s="264"/>
      <c r="S428" s="264"/>
      <c r="T428" s="26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66" t="s">
        <v>226</v>
      </c>
      <c r="AU428" s="266" t="s">
        <v>81</v>
      </c>
      <c r="AV428" s="15" t="s">
        <v>223</v>
      </c>
      <c r="AW428" s="15" t="s">
        <v>33</v>
      </c>
      <c r="AX428" s="15" t="s">
        <v>79</v>
      </c>
      <c r="AY428" s="266" t="s">
        <v>215</v>
      </c>
    </row>
    <row r="429" s="2" customFormat="1" ht="37.8" customHeight="1">
      <c r="A429" s="41"/>
      <c r="B429" s="42"/>
      <c r="C429" s="216" t="s">
        <v>596</v>
      </c>
      <c r="D429" s="216" t="s">
        <v>218</v>
      </c>
      <c r="E429" s="217" t="s">
        <v>2409</v>
      </c>
      <c r="F429" s="218" t="s">
        <v>2410</v>
      </c>
      <c r="G429" s="219" t="s">
        <v>331</v>
      </c>
      <c r="H429" s="220">
        <v>0.001</v>
      </c>
      <c r="I429" s="221"/>
      <c r="J429" s="222">
        <f>ROUND(I429*H429,2)</f>
        <v>0</v>
      </c>
      <c r="K429" s="218" t="s">
        <v>222</v>
      </c>
      <c r="L429" s="47"/>
      <c r="M429" s="223" t="s">
        <v>19</v>
      </c>
      <c r="N429" s="224" t="s">
        <v>43</v>
      </c>
      <c r="O429" s="87"/>
      <c r="P429" s="225">
        <f>O429*H429</f>
        <v>0</v>
      </c>
      <c r="Q429" s="225">
        <v>0</v>
      </c>
      <c r="R429" s="225">
        <f>Q429*H429</f>
        <v>0</v>
      </c>
      <c r="S429" s="225">
        <v>0</v>
      </c>
      <c r="T429" s="226">
        <f>S429*H429</f>
        <v>0</v>
      </c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R429" s="227" t="s">
        <v>223</v>
      </c>
      <c r="AT429" s="227" t="s">
        <v>218</v>
      </c>
      <c r="AU429" s="227" t="s">
        <v>81</v>
      </c>
      <c r="AY429" s="20" t="s">
        <v>215</v>
      </c>
      <c r="BE429" s="228">
        <f>IF(N429="základní",J429,0)</f>
        <v>0</v>
      </c>
      <c r="BF429" s="228">
        <f>IF(N429="snížená",J429,0)</f>
        <v>0</v>
      </c>
      <c r="BG429" s="228">
        <f>IF(N429="zákl. přenesená",J429,0)</f>
        <v>0</v>
      </c>
      <c r="BH429" s="228">
        <f>IF(N429="sníž. přenesená",J429,0)</f>
        <v>0</v>
      </c>
      <c r="BI429" s="228">
        <f>IF(N429="nulová",J429,0)</f>
        <v>0</v>
      </c>
      <c r="BJ429" s="20" t="s">
        <v>79</v>
      </c>
      <c r="BK429" s="228">
        <f>ROUND(I429*H429,2)</f>
        <v>0</v>
      </c>
      <c r="BL429" s="20" t="s">
        <v>223</v>
      </c>
      <c r="BM429" s="227" t="s">
        <v>531</v>
      </c>
    </row>
    <row r="430" s="2" customFormat="1">
      <c r="A430" s="41"/>
      <c r="B430" s="42"/>
      <c r="C430" s="43"/>
      <c r="D430" s="229" t="s">
        <v>224</v>
      </c>
      <c r="E430" s="43"/>
      <c r="F430" s="230" t="s">
        <v>2411</v>
      </c>
      <c r="G430" s="43"/>
      <c r="H430" s="43"/>
      <c r="I430" s="231"/>
      <c r="J430" s="43"/>
      <c r="K430" s="43"/>
      <c r="L430" s="47"/>
      <c r="M430" s="232"/>
      <c r="N430" s="233"/>
      <c r="O430" s="87"/>
      <c r="P430" s="87"/>
      <c r="Q430" s="87"/>
      <c r="R430" s="87"/>
      <c r="S430" s="87"/>
      <c r="T430" s="88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T430" s="20" t="s">
        <v>224</v>
      </c>
      <c r="AU430" s="20" t="s">
        <v>81</v>
      </c>
    </row>
    <row r="431" s="13" customFormat="1">
      <c r="A431" s="13"/>
      <c r="B431" s="234"/>
      <c r="C431" s="235"/>
      <c r="D431" s="236" t="s">
        <v>226</v>
      </c>
      <c r="E431" s="237" t="s">
        <v>19</v>
      </c>
      <c r="F431" s="238" t="s">
        <v>2412</v>
      </c>
      <c r="G431" s="235"/>
      <c r="H431" s="237" t="s">
        <v>19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226</v>
      </c>
      <c r="AU431" s="244" t="s">
        <v>81</v>
      </c>
      <c r="AV431" s="13" t="s">
        <v>79</v>
      </c>
      <c r="AW431" s="13" t="s">
        <v>33</v>
      </c>
      <c r="AX431" s="13" t="s">
        <v>72</v>
      </c>
      <c r="AY431" s="244" t="s">
        <v>215</v>
      </c>
    </row>
    <row r="432" s="13" customFormat="1">
      <c r="A432" s="13"/>
      <c r="B432" s="234"/>
      <c r="C432" s="235"/>
      <c r="D432" s="236" t="s">
        <v>226</v>
      </c>
      <c r="E432" s="237" t="s">
        <v>19</v>
      </c>
      <c r="F432" s="238" t="s">
        <v>2413</v>
      </c>
      <c r="G432" s="235"/>
      <c r="H432" s="237" t="s">
        <v>19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226</v>
      </c>
      <c r="AU432" s="244" t="s">
        <v>81</v>
      </c>
      <c r="AV432" s="13" t="s">
        <v>79</v>
      </c>
      <c r="AW432" s="13" t="s">
        <v>33</v>
      </c>
      <c r="AX432" s="13" t="s">
        <v>72</v>
      </c>
      <c r="AY432" s="244" t="s">
        <v>215</v>
      </c>
    </row>
    <row r="433" s="13" customFormat="1">
      <c r="A433" s="13"/>
      <c r="B433" s="234"/>
      <c r="C433" s="235"/>
      <c r="D433" s="236" t="s">
        <v>226</v>
      </c>
      <c r="E433" s="237" t="s">
        <v>19</v>
      </c>
      <c r="F433" s="238" t="s">
        <v>2343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226</v>
      </c>
      <c r="AU433" s="244" t="s">
        <v>81</v>
      </c>
      <c r="AV433" s="13" t="s">
        <v>79</v>
      </c>
      <c r="AW433" s="13" t="s">
        <v>33</v>
      </c>
      <c r="AX433" s="13" t="s">
        <v>72</v>
      </c>
      <c r="AY433" s="244" t="s">
        <v>215</v>
      </c>
    </row>
    <row r="434" s="13" customFormat="1">
      <c r="A434" s="13"/>
      <c r="B434" s="234"/>
      <c r="C434" s="235"/>
      <c r="D434" s="236" t="s">
        <v>226</v>
      </c>
      <c r="E434" s="237" t="s">
        <v>19</v>
      </c>
      <c r="F434" s="238" t="s">
        <v>2344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226</v>
      </c>
      <c r="AU434" s="244" t="s">
        <v>81</v>
      </c>
      <c r="AV434" s="13" t="s">
        <v>79</v>
      </c>
      <c r="AW434" s="13" t="s">
        <v>33</v>
      </c>
      <c r="AX434" s="13" t="s">
        <v>72</v>
      </c>
      <c r="AY434" s="244" t="s">
        <v>215</v>
      </c>
    </row>
    <row r="435" s="13" customFormat="1">
      <c r="A435" s="13"/>
      <c r="B435" s="234"/>
      <c r="C435" s="235"/>
      <c r="D435" s="236" t="s">
        <v>226</v>
      </c>
      <c r="E435" s="237" t="s">
        <v>19</v>
      </c>
      <c r="F435" s="238" t="s">
        <v>2345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226</v>
      </c>
      <c r="AU435" s="244" t="s">
        <v>81</v>
      </c>
      <c r="AV435" s="13" t="s">
        <v>79</v>
      </c>
      <c r="AW435" s="13" t="s">
        <v>33</v>
      </c>
      <c r="AX435" s="13" t="s">
        <v>72</v>
      </c>
      <c r="AY435" s="244" t="s">
        <v>215</v>
      </c>
    </row>
    <row r="436" s="13" customFormat="1">
      <c r="A436" s="13"/>
      <c r="B436" s="234"/>
      <c r="C436" s="235"/>
      <c r="D436" s="236" t="s">
        <v>226</v>
      </c>
      <c r="E436" s="237" t="s">
        <v>19</v>
      </c>
      <c r="F436" s="238" t="s">
        <v>448</v>
      </c>
      <c r="G436" s="235"/>
      <c r="H436" s="237" t="s">
        <v>19</v>
      </c>
      <c r="I436" s="239"/>
      <c r="J436" s="235"/>
      <c r="K436" s="235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226</v>
      </c>
      <c r="AU436" s="244" t="s">
        <v>81</v>
      </c>
      <c r="AV436" s="13" t="s">
        <v>79</v>
      </c>
      <c r="AW436" s="13" t="s">
        <v>33</v>
      </c>
      <c r="AX436" s="13" t="s">
        <v>72</v>
      </c>
      <c r="AY436" s="244" t="s">
        <v>215</v>
      </c>
    </row>
    <row r="437" s="14" customFormat="1">
      <c r="A437" s="14"/>
      <c r="B437" s="245"/>
      <c r="C437" s="246"/>
      <c r="D437" s="236" t="s">
        <v>226</v>
      </c>
      <c r="E437" s="247" t="s">
        <v>19</v>
      </c>
      <c r="F437" s="248" t="s">
        <v>2414</v>
      </c>
      <c r="G437" s="246"/>
      <c r="H437" s="249">
        <v>8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226</v>
      </c>
      <c r="AU437" s="255" t="s">
        <v>81</v>
      </c>
      <c r="AV437" s="14" t="s">
        <v>81</v>
      </c>
      <c r="AW437" s="14" t="s">
        <v>33</v>
      </c>
      <c r="AX437" s="14" t="s">
        <v>72</v>
      </c>
      <c r="AY437" s="255" t="s">
        <v>215</v>
      </c>
    </row>
    <row r="438" s="13" customFormat="1">
      <c r="A438" s="13"/>
      <c r="B438" s="234"/>
      <c r="C438" s="235"/>
      <c r="D438" s="236" t="s">
        <v>226</v>
      </c>
      <c r="E438" s="237" t="s">
        <v>19</v>
      </c>
      <c r="F438" s="238" t="s">
        <v>2343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226</v>
      </c>
      <c r="AU438" s="244" t="s">
        <v>81</v>
      </c>
      <c r="AV438" s="13" t="s">
        <v>79</v>
      </c>
      <c r="AW438" s="13" t="s">
        <v>33</v>
      </c>
      <c r="AX438" s="13" t="s">
        <v>72</v>
      </c>
      <c r="AY438" s="244" t="s">
        <v>215</v>
      </c>
    </row>
    <row r="439" s="13" customFormat="1">
      <c r="A439" s="13"/>
      <c r="B439" s="234"/>
      <c r="C439" s="235"/>
      <c r="D439" s="236" t="s">
        <v>226</v>
      </c>
      <c r="E439" s="237" t="s">
        <v>19</v>
      </c>
      <c r="F439" s="238" t="s">
        <v>2344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226</v>
      </c>
      <c r="AU439" s="244" t="s">
        <v>81</v>
      </c>
      <c r="AV439" s="13" t="s">
        <v>79</v>
      </c>
      <c r="AW439" s="13" t="s">
        <v>33</v>
      </c>
      <c r="AX439" s="13" t="s">
        <v>72</v>
      </c>
      <c r="AY439" s="244" t="s">
        <v>215</v>
      </c>
    </row>
    <row r="440" s="13" customFormat="1">
      <c r="A440" s="13"/>
      <c r="B440" s="234"/>
      <c r="C440" s="235"/>
      <c r="D440" s="236" t="s">
        <v>226</v>
      </c>
      <c r="E440" s="237" t="s">
        <v>19</v>
      </c>
      <c r="F440" s="238" t="s">
        <v>2345</v>
      </c>
      <c r="G440" s="235"/>
      <c r="H440" s="237" t="s">
        <v>19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226</v>
      </c>
      <c r="AU440" s="244" t="s">
        <v>81</v>
      </c>
      <c r="AV440" s="13" t="s">
        <v>79</v>
      </c>
      <c r="AW440" s="13" t="s">
        <v>33</v>
      </c>
      <c r="AX440" s="13" t="s">
        <v>72</v>
      </c>
      <c r="AY440" s="244" t="s">
        <v>215</v>
      </c>
    </row>
    <row r="441" s="13" customFormat="1">
      <c r="A441" s="13"/>
      <c r="B441" s="234"/>
      <c r="C441" s="235"/>
      <c r="D441" s="236" t="s">
        <v>226</v>
      </c>
      <c r="E441" s="237" t="s">
        <v>19</v>
      </c>
      <c r="F441" s="238" t="s">
        <v>407</v>
      </c>
      <c r="G441" s="235"/>
      <c r="H441" s="237" t="s">
        <v>19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226</v>
      </c>
      <c r="AU441" s="244" t="s">
        <v>81</v>
      </c>
      <c r="AV441" s="13" t="s">
        <v>79</v>
      </c>
      <c r="AW441" s="13" t="s">
        <v>33</v>
      </c>
      <c r="AX441" s="13" t="s">
        <v>72</v>
      </c>
      <c r="AY441" s="244" t="s">
        <v>215</v>
      </c>
    </row>
    <row r="442" s="14" customFormat="1">
      <c r="A442" s="14"/>
      <c r="B442" s="245"/>
      <c r="C442" s="246"/>
      <c r="D442" s="236" t="s">
        <v>226</v>
      </c>
      <c r="E442" s="247" t="s">
        <v>19</v>
      </c>
      <c r="F442" s="248" t="s">
        <v>2415</v>
      </c>
      <c r="G442" s="246"/>
      <c r="H442" s="249">
        <v>16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226</v>
      </c>
      <c r="AU442" s="255" t="s">
        <v>81</v>
      </c>
      <c r="AV442" s="14" t="s">
        <v>81</v>
      </c>
      <c r="AW442" s="14" t="s">
        <v>33</v>
      </c>
      <c r="AX442" s="14" t="s">
        <v>72</v>
      </c>
      <c r="AY442" s="255" t="s">
        <v>215</v>
      </c>
    </row>
    <row r="443" s="13" customFormat="1">
      <c r="A443" s="13"/>
      <c r="B443" s="234"/>
      <c r="C443" s="235"/>
      <c r="D443" s="236" t="s">
        <v>226</v>
      </c>
      <c r="E443" s="237" t="s">
        <v>19</v>
      </c>
      <c r="F443" s="238" t="s">
        <v>2343</v>
      </c>
      <c r="G443" s="235"/>
      <c r="H443" s="237" t="s">
        <v>19</v>
      </c>
      <c r="I443" s="239"/>
      <c r="J443" s="235"/>
      <c r="K443" s="235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226</v>
      </c>
      <c r="AU443" s="244" t="s">
        <v>81</v>
      </c>
      <c r="AV443" s="13" t="s">
        <v>79</v>
      </c>
      <c r="AW443" s="13" t="s">
        <v>33</v>
      </c>
      <c r="AX443" s="13" t="s">
        <v>72</v>
      </c>
      <c r="AY443" s="244" t="s">
        <v>215</v>
      </c>
    </row>
    <row r="444" s="13" customFormat="1">
      <c r="A444" s="13"/>
      <c r="B444" s="234"/>
      <c r="C444" s="235"/>
      <c r="D444" s="236" t="s">
        <v>226</v>
      </c>
      <c r="E444" s="237" t="s">
        <v>19</v>
      </c>
      <c r="F444" s="238" t="s">
        <v>2344</v>
      </c>
      <c r="G444" s="235"/>
      <c r="H444" s="237" t="s">
        <v>19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226</v>
      </c>
      <c r="AU444" s="244" t="s">
        <v>81</v>
      </c>
      <c r="AV444" s="13" t="s">
        <v>79</v>
      </c>
      <c r="AW444" s="13" t="s">
        <v>33</v>
      </c>
      <c r="AX444" s="13" t="s">
        <v>72</v>
      </c>
      <c r="AY444" s="244" t="s">
        <v>215</v>
      </c>
    </row>
    <row r="445" s="13" customFormat="1">
      <c r="A445" s="13"/>
      <c r="B445" s="234"/>
      <c r="C445" s="235"/>
      <c r="D445" s="236" t="s">
        <v>226</v>
      </c>
      <c r="E445" s="237" t="s">
        <v>19</v>
      </c>
      <c r="F445" s="238" t="s">
        <v>2345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226</v>
      </c>
      <c r="AU445" s="244" t="s">
        <v>81</v>
      </c>
      <c r="AV445" s="13" t="s">
        <v>79</v>
      </c>
      <c r="AW445" s="13" t="s">
        <v>33</v>
      </c>
      <c r="AX445" s="13" t="s">
        <v>72</v>
      </c>
      <c r="AY445" s="244" t="s">
        <v>215</v>
      </c>
    </row>
    <row r="446" s="13" customFormat="1">
      <c r="A446" s="13"/>
      <c r="B446" s="234"/>
      <c r="C446" s="235"/>
      <c r="D446" s="236" t="s">
        <v>226</v>
      </c>
      <c r="E446" s="237" t="s">
        <v>19</v>
      </c>
      <c r="F446" s="238" t="s">
        <v>407</v>
      </c>
      <c r="G446" s="235"/>
      <c r="H446" s="237" t="s">
        <v>19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226</v>
      </c>
      <c r="AU446" s="244" t="s">
        <v>81</v>
      </c>
      <c r="AV446" s="13" t="s">
        <v>79</v>
      </c>
      <c r="AW446" s="13" t="s">
        <v>33</v>
      </c>
      <c r="AX446" s="13" t="s">
        <v>72</v>
      </c>
      <c r="AY446" s="244" t="s">
        <v>215</v>
      </c>
    </row>
    <row r="447" s="14" customFormat="1">
      <c r="A447" s="14"/>
      <c r="B447" s="245"/>
      <c r="C447" s="246"/>
      <c r="D447" s="236" t="s">
        <v>226</v>
      </c>
      <c r="E447" s="247" t="s">
        <v>19</v>
      </c>
      <c r="F447" s="248" t="s">
        <v>2416</v>
      </c>
      <c r="G447" s="246"/>
      <c r="H447" s="249">
        <v>40</v>
      </c>
      <c r="I447" s="250"/>
      <c r="J447" s="246"/>
      <c r="K447" s="246"/>
      <c r="L447" s="251"/>
      <c r="M447" s="252"/>
      <c r="N447" s="253"/>
      <c r="O447" s="253"/>
      <c r="P447" s="253"/>
      <c r="Q447" s="253"/>
      <c r="R447" s="253"/>
      <c r="S447" s="253"/>
      <c r="T447" s="25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5" t="s">
        <v>226</v>
      </c>
      <c r="AU447" s="255" t="s">
        <v>81</v>
      </c>
      <c r="AV447" s="14" t="s">
        <v>81</v>
      </c>
      <c r="AW447" s="14" t="s">
        <v>33</v>
      </c>
      <c r="AX447" s="14" t="s">
        <v>72</v>
      </c>
      <c r="AY447" s="255" t="s">
        <v>215</v>
      </c>
    </row>
    <row r="448" s="13" customFormat="1">
      <c r="A448" s="13"/>
      <c r="B448" s="234"/>
      <c r="C448" s="235"/>
      <c r="D448" s="236" t="s">
        <v>226</v>
      </c>
      <c r="E448" s="237" t="s">
        <v>19</v>
      </c>
      <c r="F448" s="238" t="s">
        <v>2343</v>
      </c>
      <c r="G448" s="235"/>
      <c r="H448" s="237" t="s">
        <v>19</v>
      </c>
      <c r="I448" s="239"/>
      <c r="J448" s="235"/>
      <c r="K448" s="235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226</v>
      </c>
      <c r="AU448" s="244" t="s">
        <v>81</v>
      </c>
      <c r="AV448" s="13" t="s">
        <v>79</v>
      </c>
      <c r="AW448" s="13" t="s">
        <v>33</v>
      </c>
      <c r="AX448" s="13" t="s">
        <v>72</v>
      </c>
      <c r="AY448" s="244" t="s">
        <v>215</v>
      </c>
    </row>
    <row r="449" s="13" customFormat="1">
      <c r="A449" s="13"/>
      <c r="B449" s="234"/>
      <c r="C449" s="235"/>
      <c r="D449" s="236" t="s">
        <v>226</v>
      </c>
      <c r="E449" s="237" t="s">
        <v>19</v>
      </c>
      <c r="F449" s="238" t="s">
        <v>2346</v>
      </c>
      <c r="G449" s="235"/>
      <c r="H449" s="237" t="s">
        <v>19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226</v>
      </c>
      <c r="AU449" s="244" t="s">
        <v>81</v>
      </c>
      <c r="AV449" s="13" t="s">
        <v>79</v>
      </c>
      <c r="AW449" s="13" t="s">
        <v>33</v>
      </c>
      <c r="AX449" s="13" t="s">
        <v>72</v>
      </c>
      <c r="AY449" s="244" t="s">
        <v>215</v>
      </c>
    </row>
    <row r="450" s="13" customFormat="1">
      <c r="A450" s="13"/>
      <c r="B450" s="234"/>
      <c r="C450" s="235"/>
      <c r="D450" s="236" t="s">
        <v>226</v>
      </c>
      <c r="E450" s="237" t="s">
        <v>19</v>
      </c>
      <c r="F450" s="238" t="s">
        <v>2347</v>
      </c>
      <c r="G450" s="235"/>
      <c r="H450" s="237" t="s">
        <v>19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226</v>
      </c>
      <c r="AU450" s="244" t="s">
        <v>81</v>
      </c>
      <c r="AV450" s="13" t="s">
        <v>79</v>
      </c>
      <c r="AW450" s="13" t="s">
        <v>33</v>
      </c>
      <c r="AX450" s="13" t="s">
        <v>72</v>
      </c>
      <c r="AY450" s="244" t="s">
        <v>215</v>
      </c>
    </row>
    <row r="451" s="13" customFormat="1">
      <c r="A451" s="13"/>
      <c r="B451" s="234"/>
      <c r="C451" s="235"/>
      <c r="D451" s="236" t="s">
        <v>226</v>
      </c>
      <c r="E451" s="237" t="s">
        <v>19</v>
      </c>
      <c r="F451" s="238" t="s">
        <v>446</v>
      </c>
      <c r="G451" s="235"/>
      <c r="H451" s="237" t="s">
        <v>19</v>
      </c>
      <c r="I451" s="239"/>
      <c r="J451" s="235"/>
      <c r="K451" s="235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226</v>
      </c>
      <c r="AU451" s="244" t="s">
        <v>81</v>
      </c>
      <c r="AV451" s="13" t="s">
        <v>79</v>
      </c>
      <c r="AW451" s="13" t="s">
        <v>33</v>
      </c>
      <c r="AX451" s="13" t="s">
        <v>72</v>
      </c>
      <c r="AY451" s="244" t="s">
        <v>215</v>
      </c>
    </row>
    <row r="452" s="14" customFormat="1">
      <c r="A452" s="14"/>
      <c r="B452" s="245"/>
      <c r="C452" s="246"/>
      <c r="D452" s="236" t="s">
        <v>226</v>
      </c>
      <c r="E452" s="247" t="s">
        <v>19</v>
      </c>
      <c r="F452" s="248" t="s">
        <v>2415</v>
      </c>
      <c r="G452" s="246"/>
      <c r="H452" s="249">
        <v>16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226</v>
      </c>
      <c r="AU452" s="255" t="s">
        <v>81</v>
      </c>
      <c r="AV452" s="14" t="s">
        <v>81</v>
      </c>
      <c r="AW452" s="14" t="s">
        <v>33</v>
      </c>
      <c r="AX452" s="14" t="s">
        <v>72</v>
      </c>
      <c r="AY452" s="255" t="s">
        <v>215</v>
      </c>
    </row>
    <row r="453" s="13" customFormat="1">
      <c r="A453" s="13"/>
      <c r="B453" s="234"/>
      <c r="C453" s="235"/>
      <c r="D453" s="236" t="s">
        <v>226</v>
      </c>
      <c r="E453" s="237" t="s">
        <v>19</v>
      </c>
      <c r="F453" s="238" t="s">
        <v>2343</v>
      </c>
      <c r="G453" s="235"/>
      <c r="H453" s="237" t="s">
        <v>19</v>
      </c>
      <c r="I453" s="239"/>
      <c r="J453" s="235"/>
      <c r="K453" s="235"/>
      <c r="L453" s="240"/>
      <c r="M453" s="241"/>
      <c r="N453" s="242"/>
      <c r="O453" s="242"/>
      <c r="P453" s="242"/>
      <c r="Q453" s="242"/>
      <c r="R453" s="242"/>
      <c r="S453" s="242"/>
      <c r="T453" s="24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4" t="s">
        <v>226</v>
      </c>
      <c r="AU453" s="244" t="s">
        <v>81</v>
      </c>
      <c r="AV453" s="13" t="s">
        <v>79</v>
      </c>
      <c r="AW453" s="13" t="s">
        <v>33</v>
      </c>
      <c r="AX453" s="13" t="s">
        <v>72</v>
      </c>
      <c r="AY453" s="244" t="s">
        <v>215</v>
      </c>
    </row>
    <row r="454" s="13" customFormat="1">
      <c r="A454" s="13"/>
      <c r="B454" s="234"/>
      <c r="C454" s="235"/>
      <c r="D454" s="236" t="s">
        <v>226</v>
      </c>
      <c r="E454" s="237" t="s">
        <v>19</v>
      </c>
      <c r="F454" s="238" t="s">
        <v>2348</v>
      </c>
      <c r="G454" s="235"/>
      <c r="H454" s="237" t="s">
        <v>19</v>
      </c>
      <c r="I454" s="239"/>
      <c r="J454" s="235"/>
      <c r="K454" s="235"/>
      <c r="L454" s="240"/>
      <c r="M454" s="241"/>
      <c r="N454" s="242"/>
      <c r="O454" s="242"/>
      <c r="P454" s="242"/>
      <c r="Q454" s="242"/>
      <c r="R454" s="242"/>
      <c r="S454" s="242"/>
      <c r="T454" s="24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4" t="s">
        <v>226</v>
      </c>
      <c r="AU454" s="244" t="s">
        <v>81</v>
      </c>
      <c r="AV454" s="13" t="s">
        <v>79</v>
      </c>
      <c r="AW454" s="13" t="s">
        <v>33</v>
      </c>
      <c r="AX454" s="13" t="s">
        <v>72</v>
      </c>
      <c r="AY454" s="244" t="s">
        <v>215</v>
      </c>
    </row>
    <row r="455" s="13" customFormat="1">
      <c r="A455" s="13"/>
      <c r="B455" s="234"/>
      <c r="C455" s="235"/>
      <c r="D455" s="236" t="s">
        <v>226</v>
      </c>
      <c r="E455" s="237" t="s">
        <v>19</v>
      </c>
      <c r="F455" s="238" t="s">
        <v>2349</v>
      </c>
      <c r="G455" s="235"/>
      <c r="H455" s="237" t="s">
        <v>19</v>
      </c>
      <c r="I455" s="239"/>
      <c r="J455" s="235"/>
      <c r="K455" s="235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226</v>
      </c>
      <c r="AU455" s="244" t="s">
        <v>81</v>
      </c>
      <c r="AV455" s="13" t="s">
        <v>79</v>
      </c>
      <c r="AW455" s="13" t="s">
        <v>33</v>
      </c>
      <c r="AX455" s="13" t="s">
        <v>72</v>
      </c>
      <c r="AY455" s="244" t="s">
        <v>215</v>
      </c>
    </row>
    <row r="456" s="13" customFormat="1">
      <c r="A456" s="13"/>
      <c r="B456" s="234"/>
      <c r="C456" s="235"/>
      <c r="D456" s="236" t="s">
        <v>226</v>
      </c>
      <c r="E456" s="237" t="s">
        <v>19</v>
      </c>
      <c r="F456" s="238" t="s">
        <v>407</v>
      </c>
      <c r="G456" s="235"/>
      <c r="H456" s="237" t="s">
        <v>19</v>
      </c>
      <c r="I456" s="239"/>
      <c r="J456" s="235"/>
      <c r="K456" s="235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226</v>
      </c>
      <c r="AU456" s="244" t="s">
        <v>81</v>
      </c>
      <c r="AV456" s="13" t="s">
        <v>79</v>
      </c>
      <c r="AW456" s="13" t="s">
        <v>33</v>
      </c>
      <c r="AX456" s="13" t="s">
        <v>72</v>
      </c>
      <c r="AY456" s="244" t="s">
        <v>215</v>
      </c>
    </row>
    <row r="457" s="14" customFormat="1">
      <c r="A457" s="14"/>
      <c r="B457" s="245"/>
      <c r="C457" s="246"/>
      <c r="D457" s="236" t="s">
        <v>226</v>
      </c>
      <c r="E457" s="247" t="s">
        <v>19</v>
      </c>
      <c r="F457" s="248" t="s">
        <v>2414</v>
      </c>
      <c r="G457" s="246"/>
      <c r="H457" s="249">
        <v>8</v>
      </c>
      <c r="I457" s="250"/>
      <c r="J457" s="246"/>
      <c r="K457" s="246"/>
      <c r="L457" s="251"/>
      <c r="M457" s="252"/>
      <c r="N457" s="253"/>
      <c r="O457" s="253"/>
      <c r="P457" s="253"/>
      <c r="Q457" s="253"/>
      <c r="R457" s="253"/>
      <c r="S457" s="253"/>
      <c r="T457" s="25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5" t="s">
        <v>226</v>
      </c>
      <c r="AU457" s="255" t="s">
        <v>81</v>
      </c>
      <c r="AV457" s="14" t="s">
        <v>81</v>
      </c>
      <c r="AW457" s="14" t="s">
        <v>33</v>
      </c>
      <c r="AX457" s="14" t="s">
        <v>72</v>
      </c>
      <c r="AY457" s="255" t="s">
        <v>215</v>
      </c>
    </row>
    <row r="458" s="13" customFormat="1">
      <c r="A458" s="13"/>
      <c r="B458" s="234"/>
      <c r="C458" s="235"/>
      <c r="D458" s="236" t="s">
        <v>226</v>
      </c>
      <c r="E458" s="237" t="s">
        <v>19</v>
      </c>
      <c r="F458" s="238" t="s">
        <v>2343</v>
      </c>
      <c r="G458" s="235"/>
      <c r="H458" s="237" t="s">
        <v>19</v>
      </c>
      <c r="I458" s="239"/>
      <c r="J458" s="235"/>
      <c r="K458" s="235"/>
      <c r="L458" s="240"/>
      <c r="M458" s="241"/>
      <c r="N458" s="242"/>
      <c r="O458" s="242"/>
      <c r="P458" s="242"/>
      <c r="Q458" s="242"/>
      <c r="R458" s="242"/>
      <c r="S458" s="242"/>
      <c r="T458" s="24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4" t="s">
        <v>226</v>
      </c>
      <c r="AU458" s="244" t="s">
        <v>81</v>
      </c>
      <c r="AV458" s="13" t="s">
        <v>79</v>
      </c>
      <c r="AW458" s="13" t="s">
        <v>33</v>
      </c>
      <c r="AX458" s="13" t="s">
        <v>72</v>
      </c>
      <c r="AY458" s="244" t="s">
        <v>215</v>
      </c>
    </row>
    <row r="459" s="13" customFormat="1">
      <c r="A459" s="13"/>
      <c r="B459" s="234"/>
      <c r="C459" s="235"/>
      <c r="D459" s="236" t="s">
        <v>226</v>
      </c>
      <c r="E459" s="237" t="s">
        <v>19</v>
      </c>
      <c r="F459" s="238" t="s">
        <v>2350</v>
      </c>
      <c r="G459" s="235"/>
      <c r="H459" s="237" t="s">
        <v>19</v>
      </c>
      <c r="I459" s="239"/>
      <c r="J459" s="235"/>
      <c r="K459" s="235"/>
      <c r="L459" s="240"/>
      <c r="M459" s="241"/>
      <c r="N459" s="242"/>
      <c r="O459" s="242"/>
      <c r="P459" s="242"/>
      <c r="Q459" s="242"/>
      <c r="R459" s="242"/>
      <c r="S459" s="242"/>
      <c r="T459" s="24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4" t="s">
        <v>226</v>
      </c>
      <c r="AU459" s="244" t="s">
        <v>81</v>
      </c>
      <c r="AV459" s="13" t="s">
        <v>79</v>
      </c>
      <c r="AW459" s="13" t="s">
        <v>33</v>
      </c>
      <c r="AX459" s="13" t="s">
        <v>72</v>
      </c>
      <c r="AY459" s="244" t="s">
        <v>215</v>
      </c>
    </row>
    <row r="460" s="13" customFormat="1">
      <c r="A460" s="13"/>
      <c r="B460" s="234"/>
      <c r="C460" s="235"/>
      <c r="D460" s="236" t="s">
        <v>226</v>
      </c>
      <c r="E460" s="237" t="s">
        <v>19</v>
      </c>
      <c r="F460" s="238" t="s">
        <v>2351</v>
      </c>
      <c r="G460" s="235"/>
      <c r="H460" s="237" t="s">
        <v>19</v>
      </c>
      <c r="I460" s="239"/>
      <c r="J460" s="235"/>
      <c r="K460" s="235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226</v>
      </c>
      <c r="AU460" s="244" t="s">
        <v>81</v>
      </c>
      <c r="AV460" s="13" t="s">
        <v>79</v>
      </c>
      <c r="AW460" s="13" t="s">
        <v>33</v>
      </c>
      <c r="AX460" s="13" t="s">
        <v>72</v>
      </c>
      <c r="AY460" s="244" t="s">
        <v>215</v>
      </c>
    </row>
    <row r="461" s="13" customFormat="1">
      <c r="A461" s="13"/>
      <c r="B461" s="234"/>
      <c r="C461" s="235"/>
      <c r="D461" s="236" t="s">
        <v>226</v>
      </c>
      <c r="E461" s="237" t="s">
        <v>19</v>
      </c>
      <c r="F461" s="238" t="s">
        <v>407</v>
      </c>
      <c r="G461" s="235"/>
      <c r="H461" s="237" t="s">
        <v>19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226</v>
      </c>
      <c r="AU461" s="244" t="s">
        <v>81</v>
      </c>
      <c r="AV461" s="13" t="s">
        <v>79</v>
      </c>
      <c r="AW461" s="13" t="s">
        <v>33</v>
      </c>
      <c r="AX461" s="13" t="s">
        <v>72</v>
      </c>
      <c r="AY461" s="244" t="s">
        <v>215</v>
      </c>
    </row>
    <row r="462" s="14" customFormat="1">
      <c r="A462" s="14"/>
      <c r="B462" s="245"/>
      <c r="C462" s="246"/>
      <c r="D462" s="236" t="s">
        <v>226</v>
      </c>
      <c r="E462" s="247" t="s">
        <v>19</v>
      </c>
      <c r="F462" s="248" t="s">
        <v>2414</v>
      </c>
      <c r="G462" s="246"/>
      <c r="H462" s="249">
        <v>8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226</v>
      </c>
      <c r="AU462" s="255" t="s">
        <v>81</v>
      </c>
      <c r="AV462" s="14" t="s">
        <v>81</v>
      </c>
      <c r="AW462" s="14" t="s">
        <v>33</v>
      </c>
      <c r="AX462" s="14" t="s">
        <v>72</v>
      </c>
      <c r="AY462" s="255" t="s">
        <v>215</v>
      </c>
    </row>
    <row r="463" s="13" customFormat="1">
      <c r="A463" s="13"/>
      <c r="B463" s="234"/>
      <c r="C463" s="235"/>
      <c r="D463" s="236" t="s">
        <v>226</v>
      </c>
      <c r="E463" s="237" t="s">
        <v>19</v>
      </c>
      <c r="F463" s="238" t="s">
        <v>2343</v>
      </c>
      <c r="G463" s="235"/>
      <c r="H463" s="237" t="s">
        <v>19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226</v>
      </c>
      <c r="AU463" s="244" t="s">
        <v>81</v>
      </c>
      <c r="AV463" s="13" t="s">
        <v>79</v>
      </c>
      <c r="AW463" s="13" t="s">
        <v>33</v>
      </c>
      <c r="AX463" s="13" t="s">
        <v>72</v>
      </c>
      <c r="AY463" s="244" t="s">
        <v>215</v>
      </c>
    </row>
    <row r="464" s="13" customFormat="1">
      <c r="A464" s="13"/>
      <c r="B464" s="234"/>
      <c r="C464" s="235"/>
      <c r="D464" s="236" t="s">
        <v>226</v>
      </c>
      <c r="E464" s="237" t="s">
        <v>19</v>
      </c>
      <c r="F464" s="238" t="s">
        <v>2352</v>
      </c>
      <c r="G464" s="235"/>
      <c r="H464" s="237" t="s">
        <v>19</v>
      </c>
      <c r="I464" s="239"/>
      <c r="J464" s="235"/>
      <c r="K464" s="235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226</v>
      </c>
      <c r="AU464" s="244" t="s">
        <v>81</v>
      </c>
      <c r="AV464" s="13" t="s">
        <v>79</v>
      </c>
      <c r="AW464" s="13" t="s">
        <v>33</v>
      </c>
      <c r="AX464" s="13" t="s">
        <v>72</v>
      </c>
      <c r="AY464" s="244" t="s">
        <v>215</v>
      </c>
    </row>
    <row r="465" s="13" customFormat="1">
      <c r="A465" s="13"/>
      <c r="B465" s="234"/>
      <c r="C465" s="235"/>
      <c r="D465" s="236" t="s">
        <v>226</v>
      </c>
      <c r="E465" s="237" t="s">
        <v>19</v>
      </c>
      <c r="F465" s="238" t="s">
        <v>2353</v>
      </c>
      <c r="G465" s="235"/>
      <c r="H465" s="237" t="s">
        <v>19</v>
      </c>
      <c r="I465" s="239"/>
      <c r="J465" s="235"/>
      <c r="K465" s="235"/>
      <c r="L465" s="240"/>
      <c r="M465" s="241"/>
      <c r="N465" s="242"/>
      <c r="O465" s="242"/>
      <c r="P465" s="242"/>
      <c r="Q465" s="242"/>
      <c r="R465" s="242"/>
      <c r="S465" s="242"/>
      <c r="T465" s="24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4" t="s">
        <v>226</v>
      </c>
      <c r="AU465" s="244" t="s">
        <v>81</v>
      </c>
      <c r="AV465" s="13" t="s">
        <v>79</v>
      </c>
      <c r="AW465" s="13" t="s">
        <v>33</v>
      </c>
      <c r="AX465" s="13" t="s">
        <v>72</v>
      </c>
      <c r="AY465" s="244" t="s">
        <v>215</v>
      </c>
    </row>
    <row r="466" s="13" customFormat="1">
      <c r="A466" s="13"/>
      <c r="B466" s="234"/>
      <c r="C466" s="235"/>
      <c r="D466" s="236" t="s">
        <v>226</v>
      </c>
      <c r="E466" s="237" t="s">
        <v>19</v>
      </c>
      <c r="F466" s="238" t="s">
        <v>407</v>
      </c>
      <c r="G466" s="235"/>
      <c r="H466" s="237" t="s">
        <v>19</v>
      </c>
      <c r="I466" s="239"/>
      <c r="J466" s="235"/>
      <c r="K466" s="235"/>
      <c r="L466" s="240"/>
      <c r="M466" s="241"/>
      <c r="N466" s="242"/>
      <c r="O466" s="242"/>
      <c r="P466" s="242"/>
      <c r="Q466" s="242"/>
      <c r="R466" s="242"/>
      <c r="S466" s="242"/>
      <c r="T466" s="24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4" t="s">
        <v>226</v>
      </c>
      <c r="AU466" s="244" t="s">
        <v>81</v>
      </c>
      <c r="AV466" s="13" t="s">
        <v>79</v>
      </c>
      <c r="AW466" s="13" t="s">
        <v>33</v>
      </c>
      <c r="AX466" s="13" t="s">
        <v>72</v>
      </c>
      <c r="AY466" s="244" t="s">
        <v>215</v>
      </c>
    </row>
    <row r="467" s="14" customFormat="1">
      <c r="A467" s="14"/>
      <c r="B467" s="245"/>
      <c r="C467" s="246"/>
      <c r="D467" s="236" t="s">
        <v>226</v>
      </c>
      <c r="E467" s="247" t="s">
        <v>19</v>
      </c>
      <c r="F467" s="248" t="s">
        <v>2415</v>
      </c>
      <c r="G467" s="246"/>
      <c r="H467" s="249">
        <v>16</v>
      </c>
      <c r="I467" s="250"/>
      <c r="J467" s="246"/>
      <c r="K467" s="246"/>
      <c r="L467" s="251"/>
      <c r="M467" s="252"/>
      <c r="N467" s="253"/>
      <c r="O467" s="253"/>
      <c r="P467" s="253"/>
      <c r="Q467" s="253"/>
      <c r="R467" s="253"/>
      <c r="S467" s="253"/>
      <c r="T467" s="25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5" t="s">
        <v>226</v>
      </c>
      <c r="AU467" s="255" t="s">
        <v>81</v>
      </c>
      <c r="AV467" s="14" t="s">
        <v>81</v>
      </c>
      <c r="AW467" s="14" t="s">
        <v>33</v>
      </c>
      <c r="AX467" s="14" t="s">
        <v>72</v>
      </c>
      <c r="AY467" s="255" t="s">
        <v>215</v>
      </c>
    </row>
    <row r="468" s="13" customFormat="1">
      <c r="A468" s="13"/>
      <c r="B468" s="234"/>
      <c r="C468" s="235"/>
      <c r="D468" s="236" t="s">
        <v>226</v>
      </c>
      <c r="E468" s="237" t="s">
        <v>19</v>
      </c>
      <c r="F468" s="238" t="s">
        <v>2343</v>
      </c>
      <c r="G468" s="235"/>
      <c r="H468" s="237" t="s">
        <v>19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226</v>
      </c>
      <c r="AU468" s="244" t="s">
        <v>81</v>
      </c>
      <c r="AV468" s="13" t="s">
        <v>79</v>
      </c>
      <c r="AW468" s="13" t="s">
        <v>33</v>
      </c>
      <c r="AX468" s="13" t="s">
        <v>72</v>
      </c>
      <c r="AY468" s="244" t="s">
        <v>215</v>
      </c>
    </row>
    <row r="469" s="13" customFormat="1">
      <c r="A469" s="13"/>
      <c r="B469" s="234"/>
      <c r="C469" s="235"/>
      <c r="D469" s="236" t="s">
        <v>226</v>
      </c>
      <c r="E469" s="237" t="s">
        <v>19</v>
      </c>
      <c r="F469" s="238" t="s">
        <v>2354</v>
      </c>
      <c r="G469" s="235"/>
      <c r="H469" s="237" t="s">
        <v>19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226</v>
      </c>
      <c r="AU469" s="244" t="s">
        <v>81</v>
      </c>
      <c r="AV469" s="13" t="s">
        <v>79</v>
      </c>
      <c r="AW469" s="13" t="s">
        <v>33</v>
      </c>
      <c r="AX469" s="13" t="s">
        <v>72</v>
      </c>
      <c r="AY469" s="244" t="s">
        <v>215</v>
      </c>
    </row>
    <row r="470" s="13" customFormat="1">
      <c r="A470" s="13"/>
      <c r="B470" s="234"/>
      <c r="C470" s="235"/>
      <c r="D470" s="236" t="s">
        <v>226</v>
      </c>
      <c r="E470" s="237" t="s">
        <v>19</v>
      </c>
      <c r="F470" s="238" t="s">
        <v>2355</v>
      </c>
      <c r="G470" s="235"/>
      <c r="H470" s="237" t="s">
        <v>19</v>
      </c>
      <c r="I470" s="239"/>
      <c r="J470" s="235"/>
      <c r="K470" s="235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226</v>
      </c>
      <c r="AU470" s="244" t="s">
        <v>81</v>
      </c>
      <c r="AV470" s="13" t="s">
        <v>79</v>
      </c>
      <c r="AW470" s="13" t="s">
        <v>33</v>
      </c>
      <c r="AX470" s="13" t="s">
        <v>72</v>
      </c>
      <c r="AY470" s="244" t="s">
        <v>215</v>
      </c>
    </row>
    <row r="471" s="13" customFormat="1">
      <c r="A471" s="13"/>
      <c r="B471" s="234"/>
      <c r="C471" s="235"/>
      <c r="D471" s="236" t="s">
        <v>226</v>
      </c>
      <c r="E471" s="237" t="s">
        <v>19</v>
      </c>
      <c r="F471" s="238" t="s">
        <v>407</v>
      </c>
      <c r="G471" s="235"/>
      <c r="H471" s="237" t="s">
        <v>19</v>
      </c>
      <c r="I471" s="239"/>
      <c r="J471" s="235"/>
      <c r="K471" s="235"/>
      <c r="L471" s="240"/>
      <c r="M471" s="241"/>
      <c r="N471" s="242"/>
      <c r="O471" s="242"/>
      <c r="P471" s="242"/>
      <c r="Q471" s="242"/>
      <c r="R471" s="242"/>
      <c r="S471" s="242"/>
      <c r="T471" s="24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4" t="s">
        <v>226</v>
      </c>
      <c r="AU471" s="244" t="s">
        <v>81</v>
      </c>
      <c r="AV471" s="13" t="s">
        <v>79</v>
      </c>
      <c r="AW471" s="13" t="s">
        <v>33</v>
      </c>
      <c r="AX471" s="13" t="s">
        <v>72</v>
      </c>
      <c r="AY471" s="244" t="s">
        <v>215</v>
      </c>
    </row>
    <row r="472" s="14" customFormat="1">
      <c r="A472" s="14"/>
      <c r="B472" s="245"/>
      <c r="C472" s="246"/>
      <c r="D472" s="236" t="s">
        <v>226</v>
      </c>
      <c r="E472" s="247" t="s">
        <v>19</v>
      </c>
      <c r="F472" s="248" t="s">
        <v>2414</v>
      </c>
      <c r="G472" s="246"/>
      <c r="H472" s="249">
        <v>8</v>
      </c>
      <c r="I472" s="250"/>
      <c r="J472" s="246"/>
      <c r="K472" s="246"/>
      <c r="L472" s="251"/>
      <c r="M472" s="252"/>
      <c r="N472" s="253"/>
      <c r="O472" s="253"/>
      <c r="P472" s="253"/>
      <c r="Q472" s="253"/>
      <c r="R472" s="253"/>
      <c r="S472" s="253"/>
      <c r="T472" s="25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5" t="s">
        <v>226</v>
      </c>
      <c r="AU472" s="255" t="s">
        <v>81</v>
      </c>
      <c r="AV472" s="14" t="s">
        <v>81</v>
      </c>
      <c r="AW472" s="14" t="s">
        <v>33</v>
      </c>
      <c r="AX472" s="14" t="s">
        <v>72</v>
      </c>
      <c r="AY472" s="255" t="s">
        <v>215</v>
      </c>
    </row>
    <row r="473" s="13" customFormat="1">
      <c r="A473" s="13"/>
      <c r="B473" s="234"/>
      <c r="C473" s="235"/>
      <c r="D473" s="236" t="s">
        <v>226</v>
      </c>
      <c r="E473" s="237" t="s">
        <v>19</v>
      </c>
      <c r="F473" s="238" t="s">
        <v>2343</v>
      </c>
      <c r="G473" s="235"/>
      <c r="H473" s="237" t="s">
        <v>19</v>
      </c>
      <c r="I473" s="239"/>
      <c r="J473" s="235"/>
      <c r="K473" s="235"/>
      <c r="L473" s="240"/>
      <c r="M473" s="241"/>
      <c r="N473" s="242"/>
      <c r="O473" s="242"/>
      <c r="P473" s="242"/>
      <c r="Q473" s="242"/>
      <c r="R473" s="242"/>
      <c r="S473" s="242"/>
      <c r="T473" s="24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4" t="s">
        <v>226</v>
      </c>
      <c r="AU473" s="244" t="s">
        <v>81</v>
      </c>
      <c r="AV473" s="13" t="s">
        <v>79</v>
      </c>
      <c r="AW473" s="13" t="s">
        <v>33</v>
      </c>
      <c r="AX473" s="13" t="s">
        <v>72</v>
      </c>
      <c r="AY473" s="244" t="s">
        <v>215</v>
      </c>
    </row>
    <row r="474" s="13" customFormat="1">
      <c r="A474" s="13"/>
      <c r="B474" s="234"/>
      <c r="C474" s="235"/>
      <c r="D474" s="236" t="s">
        <v>226</v>
      </c>
      <c r="E474" s="237" t="s">
        <v>19</v>
      </c>
      <c r="F474" s="238" t="s">
        <v>2356</v>
      </c>
      <c r="G474" s="235"/>
      <c r="H474" s="237" t="s">
        <v>19</v>
      </c>
      <c r="I474" s="239"/>
      <c r="J474" s="235"/>
      <c r="K474" s="235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226</v>
      </c>
      <c r="AU474" s="244" t="s">
        <v>81</v>
      </c>
      <c r="AV474" s="13" t="s">
        <v>79</v>
      </c>
      <c r="AW474" s="13" t="s">
        <v>33</v>
      </c>
      <c r="AX474" s="13" t="s">
        <v>72</v>
      </c>
      <c r="AY474" s="244" t="s">
        <v>215</v>
      </c>
    </row>
    <row r="475" s="13" customFormat="1">
      <c r="A475" s="13"/>
      <c r="B475" s="234"/>
      <c r="C475" s="235"/>
      <c r="D475" s="236" t="s">
        <v>226</v>
      </c>
      <c r="E475" s="237" t="s">
        <v>19</v>
      </c>
      <c r="F475" s="238" t="s">
        <v>2357</v>
      </c>
      <c r="G475" s="235"/>
      <c r="H475" s="237" t="s">
        <v>19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226</v>
      </c>
      <c r="AU475" s="244" t="s">
        <v>81</v>
      </c>
      <c r="AV475" s="13" t="s">
        <v>79</v>
      </c>
      <c r="AW475" s="13" t="s">
        <v>33</v>
      </c>
      <c r="AX475" s="13" t="s">
        <v>72</v>
      </c>
      <c r="AY475" s="244" t="s">
        <v>215</v>
      </c>
    </row>
    <row r="476" s="13" customFormat="1">
      <c r="A476" s="13"/>
      <c r="B476" s="234"/>
      <c r="C476" s="235"/>
      <c r="D476" s="236" t="s">
        <v>226</v>
      </c>
      <c r="E476" s="237" t="s">
        <v>19</v>
      </c>
      <c r="F476" s="238" t="s">
        <v>407</v>
      </c>
      <c r="G476" s="235"/>
      <c r="H476" s="237" t="s">
        <v>19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226</v>
      </c>
      <c r="AU476" s="244" t="s">
        <v>81</v>
      </c>
      <c r="AV476" s="13" t="s">
        <v>79</v>
      </c>
      <c r="AW476" s="13" t="s">
        <v>33</v>
      </c>
      <c r="AX476" s="13" t="s">
        <v>72</v>
      </c>
      <c r="AY476" s="244" t="s">
        <v>215</v>
      </c>
    </row>
    <row r="477" s="14" customFormat="1">
      <c r="A477" s="14"/>
      <c r="B477" s="245"/>
      <c r="C477" s="246"/>
      <c r="D477" s="236" t="s">
        <v>226</v>
      </c>
      <c r="E477" s="247" t="s">
        <v>19</v>
      </c>
      <c r="F477" s="248" t="s">
        <v>2414</v>
      </c>
      <c r="G477" s="246"/>
      <c r="H477" s="249">
        <v>8</v>
      </c>
      <c r="I477" s="250"/>
      <c r="J477" s="246"/>
      <c r="K477" s="246"/>
      <c r="L477" s="251"/>
      <c r="M477" s="252"/>
      <c r="N477" s="253"/>
      <c r="O477" s="253"/>
      <c r="P477" s="253"/>
      <c r="Q477" s="253"/>
      <c r="R477" s="253"/>
      <c r="S477" s="253"/>
      <c r="T477" s="25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5" t="s">
        <v>226</v>
      </c>
      <c r="AU477" s="255" t="s">
        <v>81</v>
      </c>
      <c r="AV477" s="14" t="s">
        <v>81</v>
      </c>
      <c r="AW477" s="14" t="s">
        <v>33</v>
      </c>
      <c r="AX477" s="14" t="s">
        <v>72</v>
      </c>
      <c r="AY477" s="255" t="s">
        <v>215</v>
      </c>
    </row>
    <row r="478" s="16" customFormat="1">
      <c r="A478" s="16"/>
      <c r="B478" s="267"/>
      <c r="C478" s="268"/>
      <c r="D478" s="236" t="s">
        <v>226</v>
      </c>
      <c r="E478" s="269" t="s">
        <v>19</v>
      </c>
      <c r="F478" s="270" t="s">
        <v>283</v>
      </c>
      <c r="G478" s="268"/>
      <c r="H478" s="271">
        <v>128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277" t="s">
        <v>226</v>
      </c>
      <c r="AU478" s="277" t="s">
        <v>81</v>
      </c>
      <c r="AV478" s="16" t="s">
        <v>105</v>
      </c>
      <c r="AW478" s="16" t="s">
        <v>33</v>
      </c>
      <c r="AX478" s="16" t="s">
        <v>72</v>
      </c>
      <c r="AY478" s="277" t="s">
        <v>215</v>
      </c>
    </row>
    <row r="479" s="13" customFormat="1">
      <c r="A479" s="13"/>
      <c r="B479" s="234"/>
      <c r="C479" s="235"/>
      <c r="D479" s="236" t="s">
        <v>226</v>
      </c>
      <c r="E479" s="237" t="s">
        <v>19</v>
      </c>
      <c r="F479" s="238" t="s">
        <v>2417</v>
      </c>
      <c r="G479" s="235"/>
      <c r="H479" s="237" t="s">
        <v>19</v>
      </c>
      <c r="I479" s="239"/>
      <c r="J479" s="235"/>
      <c r="K479" s="235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226</v>
      </c>
      <c r="AU479" s="244" t="s">
        <v>81</v>
      </c>
      <c r="AV479" s="13" t="s">
        <v>79</v>
      </c>
      <c r="AW479" s="13" t="s">
        <v>33</v>
      </c>
      <c r="AX479" s="13" t="s">
        <v>72</v>
      </c>
      <c r="AY479" s="244" t="s">
        <v>215</v>
      </c>
    </row>
    <row r="480" s="13" customFormat="1">
      <c r="A480" s="13"/>
      <c r="B480" s="234"/>
      <c r="C480" s="235"/>
      <c r="D480" s="236" t="s">
        <v>226</v>
      </c>
      <c r="E480" s="237" t="s">
        <v>19</v>
      </c>
      <c r="F480" s="238" t="s">
        <v>2358</v>
      </c>
      <c r="G480" s="235"/>
      <c r="H480" s="237" t="s">
        <v>19</v>
      </c>
      <c r="I480" s="239"/>
      <c r="J480" s="235"/>
      <c r="K480" s="235"/>
      <c r="L480" s="240"/>
      <c r="M480" s="241"/>
      <c r="N480" s="242"/>
      <c r="O480" s="242"/>
      <c r="P480" s="242"/>
      <c r="Q480" s="242"/>
      <c r="R480" s="242"/>
      <c r="S480" s="242"/>
      <c r="T480" s="24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4" t="s">
        <v>226</v>
      </c>
      <c r="AU480" s="244" t="s">
        <v>81</v>
      </c>
      <c r="AV480" s="13" t="s">
        <v>79</v>
      </c>
      <c r="AW480" s="13" t="s">
        <v>33</v>
      </c>
      <c r="AX480" s="13" t="s">
        <v>72</v>
      </c>
      <c r="AY480" s="244" t="s">
        <v>215</v>
      </c>
    </row>
    <row r="481" s="13" customFormat="1">
      <c r="A481" s="13"/>
      <c r="B481" s="234"/>
      <c r="C481" s="235"/>
      <c r="D481" s="236" t="s">
        <v>226</v>
      </c>
      <c r="E481" s="237" t="s">
        <v>19</v>
      </c>
      <c r="F481" s="238" t="s">
        <v>2348</v>
      </c>
      <c r="G481" s="235"/>
      <c r="H481" s="237" t="s">
        <v>19</v>
      </c>
      <c r="I481" s="239"/>
      <c r="J481" s="235"/>
      <c r="K481" s="235"/>
      <c r="L481" s="240"/>
      <c r="M481" s="241"/>
      <c r="N481" s="242"/>
      <c r="O481" s="242"/>
      <c r="P481" s="242"/>
      <c r="Q481" s="242"/>
      <c r="R481" s="242"/>
      <c r="S481" s="242"/>
      <c r="T481" s="24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4" t="s">
        <v>226</v>
      </c>
      <c r="AU481" s="244" t="s">
        <v>81</v>
      </c>
      <c r="AV481" s="13" t="s">
        <v>79</v>
      </c>
      <c r="AW481" s="13" t="s">
        <v>33</v>
      </c>
      <c r="AX481" s="13" t="s">
        <v>72</v>
      </c>
      <c r="AY481" s="244" t="s">
        <v>215</v>
      </c>
    </row>
    <row r="482" s="13" customFormat="1">
      <c r="A482" s="13"/>
      <c r="B482" s="234"/>
      <c r="C482" s="235"/>
      <c r="D482" s="236" t="s">
        <v>226</v>
      </c>
      <c r="E482" s="237" t="s">
        <v>19</v>
      </c>
      <c r="F482" s="238" t="s">
        <v>2349</v>
      </c>
      <c r="G482" s="235"/>
      <c r="H482" s="237" t="s">
        <v>19</v>
      </c>
      <c r="I482" s="239"/>
      <c r="J482" s="235"/>
      <c r="K482" s="235"/>
      <c r="L482" s="240"/>
      <c r="M482" s="241"/>
      <c r="N482" s="242"/>
      <c r="O482" s="242"/>
      <c r="P482" s="242"/>
      <c r="Q482" s="242"/>
      <c r="R482" s="242"/>
      <c r="S482" s="242"/>
      <c r="T482" s="24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4" t="s">
        <v>226</v>
      </c>
      <c r="AU482" s="244" t="s">
        <v>81</v>
      </c>
      <c r="AV482" s="13" t="s">
        <v>79</v>
      </c>
      <c r="AW482" s="13" t="s">
        <v>33</v>
      </c>
      <c r="AX482" s="13" t="s">
        <v>72</v>
      </c>
      <c r="AY482" s="244" t="s">
        <v>215</v>
      </c>
    </row>
    <row r="483" s="13" customFormat="1">
      <c r="A483" s="13"/>
      <c r="B483" s="234"/>
      <c r="C483" s="235"/>
      <c r="D483" s="236" t="s">
        <v>226</v>
      </c>
      <c r="E483" s="237" t="s">
        <v>19</v>
      </c>
      <c r="F483" s="238" t="s">
        <v>407</v>
      </c>
      <c r="G483" s="235"/>
      <c r="H483" s="237" t="s">
        <v>19</v>
      </c>
      <c r="I483" s="239"/>
      <c r="J483" s="235"/>
      <c r="K483" s="235"/>
      <c r="L483" s="240"/>
      <c r="M483" s="241"/>
      <c r="N483" s="242"/>
      <c r="O483" s="242"/>
      <c r="P483" s="242"/>
      <c r="Q483" s="242"/>
      <c r="R483" s="242"/>
      <c r="S483" s="242"/>
      <c r="T483" s="24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4" t="s">
        <v>226</v>
      </c>
      <c r="AU483" s="244" t="s">
        <v>81</v>
      </c>
      <c r="AV483" s="13" t="s">
        <v>79</v>
      </c>
      <c r="AW483" s="13" t="s">
        <v>33</v>
      </c>
      <c r="AX483" s="13" t="s">
        <v>72</v>
      </c>
      <c r="AY483" s="244" t="s">
        <v>215</v>
      </c>
    </row>
    <row r="484" s="14" customFormat="1">
      <c r="A484" s="14"/>
      <c r="B484" s="245"/>
      <c r="C484" s="246"/>
      <c r="D484" s="236" t="s">
        <v>226</v>
      </c>
      <c r="E484" s="247" t="s">
        <v>19</v>
      </c>
      <c r="F484" s="248" t="s">
        <v>2418</v>
      </c>
      <c r="G484" s="246"/>
      <c r="H484" s="249">
        <v>3</v>
      </c>
      <c r="I484" s="250"/>
      <c r="J484" s="246"/>
      <c r="K484" s="246"/>
      <c r="L484" s="251"/>
      <c r="M484" s="252"/>
      <c r="N484" s="253"/>
      <c r="O484" s="253"/>
      <c r="P484" s="253"/>
      <c r="Q484" s="253"/>
      <c r="R484" s="253"/>
      <c r="S484" s="253"/>
      <c r="T484" s="25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5" t="s">
        <v>226</v>
      </c>
      <c r="AU484" s="255" t="s">
        <v>81</v>
      </c>
      <c r="AV484" s="14" t="s">
        <v>81</v>
      </c>
      <c r="AW484" s="14" t="s">
        <v>33</v>
      </c>
      <c r="AX484" s="14" t="s">
        <v>72</v>
      </c>
      <c r="AY484" s="255" t="s">
        <v>215</v>
      </c>
    </row>
    <row r="485" s="13" customFormat="1">
      <c r="A485" s="13"/>
      <c r="B485" s="234"/>
      <c r="C485" s="235"/>
      <c r="D485" s="236" t="s">
        <v>226</v>
      </c>
      <c r="E485" s="237" t="s">
        <v>19</v>
      </c>
      <c r="F485" s="238" t="s">
        <v>2358</v>
      </c>
      <c r="G485" s="235"/>
      <c r="H485" s="237" t="s">
        <v>19</v>
      </c>
      <c r="I485" s="239"/>
      <c r="J485" s="235"/>
      <c r="K485" s="235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226</v>
      </c>
      <c r="AU485" s="244" t="s">
        <v>81</v>
      </c>
      <c r="AV485" s="13" t="s">
        <v>79</v>
      </c>
      <c r="AW485" s="13" t="s">
        <v>33</v>
      </c>
      <c r="AX485" s="13" t="s">
        <v>72</v>
      </c>
      <c r="AY485" s="244" t="s">
        <v>215</v>
      </c>
    </row>
    <row r="486" s="13" customFormat="1">
      <c r="A486" s="13"/>
      <c r="B486" s="234"/>
      <c r="C486" s="235"/>
      <c r="D486" s="236" t="s">
        <v>226</v>
      </c>
      <c r="E486" s="237" t="s">
        <v>19</v>
      </c>
      <c r="F486" s="238" t="s">
        <v>2359</v>
      </c>
      <c r="G486" s="235"/>
      <c r="H486" s="237" t="s">
        <v>19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226</v>
      </c>
      <c r="AU486" s="244" t="s">
        <v>81</v>
      </c>
      <c r="AV486" s="13" t="s">
        <v>79</v>
      </c>
      <c r="AW486" s="13" t="s">
        <v>33</v>
      </c>
      <c r="AX486" s="13" t="s">
        <v>72</v>
      </c>
      <c r="AY486" s="244" t="s">
        <v>215</v>
      </c>
    </row>
    <row r="487" s="13" customFormat="1">
      <c r="A487" s="13"/>
      <c r="B487" s="234"/>
      <c r="C487" s="235"/>
      <c r="D487" s="236" t="s">
        <v>226</v>
      </c>
      <c r="E487" s="237" t="s">
        <v>19</v>
      </c>
      <c r="F487" s="238" t="s">
        <v>2360</v>
      </c>
      <c r="G487" s="235"/>
      <c r="H487" s="237" t="s">
        <v>19</v>
      </c>
      <c r="I487" s="239"/>
      <c r="J487" s="235"/>
      <c r="K487" s="235"/>
      <c r="L487" s="240"/>
      <c r="M487" s="241"/>
      <c r="N487" s="242"/>
      <c r="O487" s="242"/>
      <c r="P487" s="242"/>
      <c r="Q487" s="242"/>
      <c r="R487" s="242"/>
      <c r="S487" s="242"/>
      <c r="T487" s="24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4" t="s">
        <v>226</v>
      </c>
      <c r="AU487" s="244" t="s">
        <v>81</v>
      </c>
      <c r="AV487" s="13" t="s">
        <v>79</v>
      </c>
      <c r="AW487" s="13" t="s">
        <v>33</v>
      </c>
      <c r="AX487" s="13" t="s">
        <v>72</v>
      </c>
      <c r="AY487" s="244" t="s">
        <v>215</v>
      </c>
    </row>
    <row r="488" s="13" customFormat="1">
      <c r="A488" s="13"/>
      <c r="B488" s="234"/>
      <c r="C488" s="235"/>
      <c r="D488" s="236" t="s">
        <v>226</v>
      </c>
      <c r="E488" s="237" t="s">
        <v>19</v>
      </c>
      <c r="F488" s="238" t="s">
        <v>407</v>
      </c>
      <c r="G488" s="235"/>
      <c r="H488" s="237" t="s">
        <v>19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226</v>
      </c>
      <c r="AU488" s="244" t="s">
        <v>81</v>
      </c>
      <c r="AV488" s="13" t="s">
        <v>79</v>
      </c>
      <c r="AW488" s="13" t="s">
        <v>33</v>
      </c>
      <c r="AX488" s="13" t="s">
        <v>72</v>
      </c>
      <c r="AY488" s="244" t="s">
        <v>215</v>
      </c>
    </row>
    <row r="489" s="14" customFormat="1">
      <c r="A489" s="14"/>
      <c r="B489" s="245"/>
      <c r="C489" s="246"/>
      <c r="D489" s="236" t="s">
        <v>226</v>
      </c>
      <c r="E489" s="247" t="s">
        <v>19</v>
      </c>
      <c r="F489" s="248" t="s">
        <v>2418</v>
      </c>
      <c r="G489" s="246"/>
      <c r="H489" s="249">
        <v>3</v>
      </c>
      <c r="I489" s="250"/>
      <c r="J489" s="246"/>
      <c r="K489" s="246"/>
      <c r="L489" s="251"/>
      <c r="M489" s="252"/>
      <c r="N489" s="253"/>
      <c r="O489" s="253"/>
      <c r="P489" s="253"/>
      <c r="Q489" s="253"/>
      <c r="R489" s="253"/>
      <c r="S489" s="253"/>
      <c r="T489" s="25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5" t="s">
        <v>226</v>
      </c>
      <c r="AU489" s="255" t="s">
        <v>81</v>
      </c>
      <c r="AV489" s="14" t="s">
        <v>81</v>
      </c>
      <c r="AW489" s="14" t="s">
        <v>33</v>
      </c>
      <c r="AX489" s="14" t="s">
        <v>72</v>
      </c>
      <c r="AY489" s="255" t="s">
        <v>215</v>
      </c>
    </row>
    <row r="490" s="13" customFormat="1">
      <c r="A490" s="13"/>
      <c r="B490" s="234"/>
      <c r="C490" s="235"/>
      <c r="D490" s="236" t="s">
        <v>226</v>
      </c>
      <c r="E490" s="237" t="s">
        <v>19</v>
      </c>
      <c r="F490" s="238" t="s">
        <v>2358</v>
      </c>
      <c r="G490" s="235"/>
      <c r="H490" s="237" t="s">
        <v>19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226</v>
      </c>
      <c r="AU490" s="244" t="s">
        <v>81</v>
      </c>
      <c r="AV490" s="13" t="s">
        <v>79</v>
      </c>
      <c r="AW490" s="13" t="s">
        <v>33</v>
      </c>
      <c r="AX490" s="13" t="s">
        <v>72</v>
      </c>
      <c r="AY490" s="244" t="s">
        <v>215</v>
      </c>
    </row>
    <row r="491" s="13" customFormat="1">
      <c r="A491" s="13"/>
      <c r="B491" s="234"/>
      <c r="C491" s="235"/>
      <c r="D491" s="236" t="s">
        <v>226</v>
      </c>
      <c r="E491" s="237" t="s">
        <v>19</v>
      </c>
      <c r="F491" s="238" t="s">
        <v>2361</v>
      </c>
      <c r="G491" s="235"/>
      <c r="H491" s="237" t="s">
        <v>19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226</v>
      </c>
      <c r="AU491" s="244" t="s">
        <v>81</v>
      </c>
      <c r="AV491" s="13" t="s">
        <v>79</v>
      </c>
      <c r="AW491" s="13" t="s">
        <v>33</v>
      </c>
      <c r="AX491" s="13" t="s">
        <v>72</v>
      </c>
      <c r="AY491" s="244" t="s">
        <v>215</v>
      </c>
    </row>
    <row r="492" s="13" customFormat="1">
      <c r="A492" s="13"/>
      <c r="B492" s="234"/>
      <c r="C492" s="235"/>
      <c r="D492" s="236" t="s">
        <v>226</v>
      </c>
      <c r="E492" s="237" t="s">
        <v>19</v>
      </c>
      <c r="F492" s="238" t="s">
        <v>2362</v>
      </c>
      <c r="G492" s="235"/>
      <c r="H492" s="237" t="s">
        <v>19</v>
      </c>
      <c r="I492" s="239"/>
      <c r="J492" s="235"/>
      <c r="K492" s="235"/>
      <c r="L492" s="240"/>
      <c r="M492" s="241"/>
      <c r="N492" s="242"/>
      <c r="O492" s="242"/>
      <c r="P492" s="242"/>
      <c r="Q492" s="242"/>
      <c r="R492" s="242"/>
      <c r="S492" s="242"/>
      <c r="T492" s="24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4" t="s">
        <v>226</v>
      </c>
      <c r="AU492" s="244" t="s">
        <v>81</v>
      </c>
      <c r="AV492" s="13" t="s">
        <v>79</v>
      </c>
      <c r="AW492" s="13" t="s">
        <v>33</v>
      </c>
      <c r="AX492" s="13" t="s">
        <v>72</v>
      </c>
      <c r="AY492" s="244" t="s">
        <v>215</v>
      </c>
    </row>
    <row r="493" s="13" customFormat="1">
      <c r="A493" s="13"/>
      <c r="B493" s="234"/>
      <c r="C493" s="235"/>
      <c r="D493" s="236" t="s">
        <v>226</v>
      </c>
      <c r="E493" s="237" t="s">
        <v>19</v>
      </c>
      <c r="F493" s="238" t="s">
        <v>407</v>
      </c>
      <c r="G493" s="235"/>
      <c r="H493" s="237" t="s">
        <v>19</v>
      </c>
      <c r="I493" s="239"/>
      <c r="J493" s="235"/>
      <c r="K493" s="235"/>
      <c r="L493" s="240"/>
      <c r="M493" s="241"/>
      <c r="N493" s="242"/>
      <c r="O493" s="242"/>
      <c r="P493" s="242"/>
      <c r="Q493" s="242"/>
      <c r="R493" s="242"/>
      <c r="S493" s="242"/>
      <c r="T493" s="24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4" t="s">
        <v>226</v>
      </c>
      <c r="AU493" s="244" t="s">
        <v>81</v>
      </c>
      <c r="AV493" s="13" t="s">
        <v>79</v>
      </c>
      <c r="AW493" s="13" t="s">
        <v>33</v>
      </c>
      <c r="AX493" s="13" t="s">
        <v>72</v>
      </c>
      <c r="AY493" s="244" t="s">
        <v>215</v>
      </c>
    </row>
    <row r="494" s="14" customFormat="1">
      <c r="A494" s="14"/>
      <c r="B494" s="245"/>
      <c r="C494" s="246"/>
      <c r="D494" s="236" t="s">
        <v>226</v>
      </c>
      <c r="E494" s="247" t="s">
        <v>19</v>
      </c>
      <c r="F494" s="248" t="s">
        <v>2418</v>
      </c>
      <c r="G494" s="246"/>
      <c r="H494" s="249">
        <v>3</v>
      </c>
      <c r="I494" s="250"/>
      <c r="J494" s="246"/>
      <c r="K494" s="246"/>
      <c r="L494" s="251"/>
      <c r="M494" s="252"/>
      <c r="N494" s="253"/>
      <c r="O494" s="253"/>
      <c r="P494" s="253"/>
      <c r="Q494" s="253"/>
      <c r="R494" s="253"/>
      <c r="S494" s="253"/>
      <c r="T494" s="25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5" t="s">
        <v>226</v>
      </c>
      <c r="AU494" s="255" t="s">
        <v>81</v>
      </c>
      <c r="AV494" s="14" t="s">
        <v>81</v>
      </c>
      <c r="AW494" s="14" t="s">
        <v>33</v>
      </c>
      <c r="AX494" s="14" t="s">
        <v>72</v>
      </c>
      <c r="AY494" s="255" t="s">
        <v>215</v>
      </c>
    </row>
    <row r="495" s="13" customFormat="1">
      <c r="A495" s="13"/>
      <c r="B495" s="234"/>
      <c r="C495" s="235"/>
      <c r="D495" s="236" t="s">
        <v>226</v>
      </c>
      <c r="E495" s="237" t="s">
        <v>19</v>
      </c>
      <c r="F495" s="238" t="s">
        <v>2358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226</v>
      </c>
      <c r="AU495" s="244" t="s">
        <v>81</v>
      </c>
      <c r="AV495" s="13" t="s">
        <v>79</v>
      </c>
      <c r="AW495" s="13" t="s">
        <v>33</v>
      </c>
      <c r="AX495" s="13" t="s">
        <v>72</v>
      </c>
      <c r="AY495" s="244" t="s">
        <v>215</v>
      </c>
    </row>
    <row r="496" s="13" customFormat="1">
      <c r="A496" s="13"/>
      <c r="B496" s="234"/>
      <c r="C496" s="235"/>
      <c r="D496" s="236" t="s">
        <v>226</v>
      </c>
      <c r="E496" s="237" t="s">
        <v>19</v>
      </c>
      <c r="F496" s="238" t="s">
        <v>2354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226</v>
      </c>
      <c r="AU496" s="244" t="s">
        <v>81</v>
      </c>
      <c r="AV496" s="13" t="s">
        <v>79</v>
      </c>
      <c r="AW496" s="13" t="s">
        <v>33</v>
      </c>
      <c r="AX496" s="13" t="s">
        <v>72</v>
      </c>
      <c r="AY496" s="244" t="s">
        <v>215</v>
      </c>
    </row>
    <row r="497" s="13" customFormat="1">
      <c r="A497" s="13"/>
      <c r="B497" s="234"/>
      <c r="C497" s="235"/>
      <c r="D497" s="236" t="s">
        <v>226</v>
      </c>
      <c r="E497" s="237" t="s">
        <v>19</v>
      </c>
      <c r="F497" s="238" t="s">
        <v>2355</v>
      </c>
      <c r="G497" s="235"/>
      <c r="H497" s="237" t="s">
        <v>19</v>
      </c>
      <c r="I497" s="239"/>
      <c r="J497" s="235"/>
      <c r="K497" s="235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226</v>
      </c>
      <c r="AU497" s="244" t="s">
        <v>81</v>
      </c>
      <c r="AV497" s="13" t="s">
        <v>79</v>
      </c>
      <c r="AW497" s="13" t="s">
        <v>33</v>
      </c>
      <c r="AX497" s="13" t="s">
        <v>72</v>
      </c>
      <c r="AY497" s="244" t="s">
        <v>215</v>
      </c>
    </row>
    <row r="498" s="13" customFormat="1">
      <c r="A498" s="13"/>
      <c r="B498" s="234"/>
      <c r="C498" s="235"/>
      <c r="D498" s="236" t="s">
        <v>226</v>
      </c>
      <c r="E498" s="237" t="s">
        <v>19</v>
      </c>
      <c r="F498" s="238" t="s">
        <v>407</v>
      </c>
      <c r="G498" s="235"/>
      <c r="H498" s="237" t="s">
        <v>19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226</v>
      </c>
      <c r="AU498" s="244" t="s">
        <v>81</v>
      </c>
      <c r="AV498" s="13" t="s">
        <v>79</v>
      </c>
      <c r="AW498" s="13" t="s">
        <v>33</v>
      </c>
      <c r="AX498" s="13" t="s">
        <v>72</v>
      </c>
      <c r="AY498" s="244" t="s">
        <v>215</v>
      </c>
    </row>
    <row r="499" s="14" customFormat="1">
      <c r="A499" s="14"/>
      <c r="B499" s="245"/>
      <c r="C499" s="246"/>
      <c r="D499" s="236" t="s">
        <v>226</v>
      </c>
      <c r="E499" s="247" t="s">
        <v>19</v>
      </c>
      <c r="F499" s="248" t="s">
        <v>2418</v>
      </c>
      <c r="G499" s="246"/>
      <c r="H499" s="249">
        <v>3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226</v>
      </c>
      <c r="AU499" s="255" t="s">
        <v>81</v>
      </c>
      <c r="AV499" s="14" t="s">
        <v>81</v>
      </c>
      <c r="AW499" s="14" t="s">
        <v>33</v>
      </c>
      <c r="AX499" s="14" t="s">
        <v>72</v>
      </c>
      <c r="AY499" s="255" t="s">
        <v>215</v>
      </c>
    </row>
    <row r="500" s="16" customFormat="1">
      <c r="A500" s="16"/>
      <c r="B500" s="267"/>
      <c r="C500" s="268"/>
      <c r="D500" s="236" t="s">
        <v>226</v>
      </c>
      <c r="E500" s="269" t="s">
        <v>19</v>
      </c>
      <c r="F500" s="270" t="s">
        <v>283</v>
      </c>
      <c r="G500" s="268"/>
      <c r="H500" s="271">
        <v>12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T500" s="277" t="s">
        <v>226</v>
      </c>
      <c r="AU500" s="277" t="s">
        <v>81</v>
      </c>
      <c r="AV500" s="16" t="s">
        <v>105</v>
      </c>
      <c r="AW500" s="16" t="s">
        <v>33</v>
      </c>
      <c r="AX500" s="16" t="s">
        <v>72</v>
      </c>
      <c r="AY500" s="277" t="s">
        <v>215</v>
      </c>
    </row>
    <row r="501" s="15" customFormat="1">
      <c r="A501" s="15"/>
      <c r="B501" s="256"/>
      <c r="C501" s="257"/>
      <c r="D501" s="236" t="s">
        <v>226</v>
      </c>
      <c r="E501" s="258" t="s">
        <v>19</v>
      </c>
      <c r="F501" s="259" t="s">
        <v>2419</v>
      </c>
      <c r="G501" s="257"/>
      <c r="H501" s="260">
        <v>140</v>
      </c>
      <c r="I501" s="261"/>
      <c r="J501" s="257"/>
      <c r="K501" s="257"/>
      <c r="L501" s="262"/>
      <c r="M501" s="263"/>
      <c r="N501" s="264"/>
      <c r="O501" s="264"/>
      <c r="P501" s="264"/>
      <c r="Q501" s="264"/>
      <c r="R501" s="264"/>
      <c r="S501" s="264"/>
      <c r="T501" s="26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66" t="s">
        <v>226</v>
      </c>
      <c r="AU501" s="266" t="s">
        <v>81</v>
      </c>
      <c r="AV501" s="15" t="s">
        <v>223</v>
      </c>
      <c r="AW501" s="15" t="s">
        <v>33</v>
      </c>
      <c r="AX501" s="15" t="s">
        <v>72</v>
      </c>
      <c r="AY501" s="266" t="s">
        <v>215</v>
      </c>
    </row>
    <row r="502" s="13" customFormat="1">
      <c r="A502" s="13"/>
      <c r="B502" s="234"/>
      <c r="C502" s="235"/>
      <c r="D502" s="236" t="s">
        <v>226</v>
      </c>
      <c r="E502" s="237" t="s">
        <v>19</v>
      </c>
      <c r="F502" s="238" t="s">
        <v>2420</v>
      </c>
      <c r="G502" s="235"/>
      <c r="H502" s="237" t="s">
        <v>19</v>
      </c>
      <c r="I502" s="239"/>
      <c r="J502" s="235"/>
      <c r="K502" s="235"/>
      <c r="L502" s="240"/>
      <c r="M502" s="241"/>
      <c r="N502" s="242"/>
      <c r="O502" s="242"/>
      <c r="P502" s="242"/>
      <c r="Q502" s="242"/>
      <c r="R502" s="242"/>
      <c r="S502" s="242"/>
      <c r="T502" s="24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4" t="s">
        <v>226</v>
      </c>
      <c r="AU502" s="244" t="s">
        <v>81</v>
      </c>
      <c r="AV502" s="13" t="s">
        <v>79</v>
      </c>
      <c r="AW502" s="13" t="s">
        <v>33</v>
      </c>
      <c r="AX502" s="13" t="s">
        <v>72</v>
      </c>
      <c r="AY502" s="244" t="s">
        <v>215</v>
      </c>
    </row>
    <row r="503" s="14" customFormat="1">
      <c r="A503" s="14"/>
      <c r="B503" s="245"/>
      <c r="C503" s="246"/>
      <c r="D503" s="236" t="s">
        <v>226</v>
      </c>
      <c r="E503" s="247" t="s">
        <v>19</v>
      </c>
      <c r="F503" s="248" t="s">
        <v>2421</v>
      </c>
      <c r="G503" s="246"/>
      <c r="H503" s="249">
        <v>0.001</v>
      </c>
      <c r="I503" s="250"/>
      <c r="J503" s="246"/>
      <c r="K503" s="246"/>
      <c r="L503" s="251"/>
      <c r="M503" s="252"/>
      <c r="N503" s="253"/>
      <c r="O503" s="253"/>
      <c r="P503" s="253"/>
      <c r="Q503" s="253"/>
      <c r="R503" s="253"/>
      <c r="S503" s="253"/>
      <c r="T503" s="25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5" t="s">
        <v>226</v>
      </c>
      <c r="AU503" s="255" t="s">
        <v>81</v>
      </c>
      <c r="AV503" s="14" t="s">
        <v>81</v>
      </c>
      <c r="AW503" s="14" t="s">
        <v>33</v>
      </c>
      <c r="AX503" s="14" t="s">
        <v>72</v>
      </c>
      <c r="AY503" s="255" t="s">
        <v>215</v>
      </c>
    </row>
    <row r="504" s="16" customFormat="1">
      <c r="A504" s="16"/>
      <c r="B504" s="267"/>
      <c r="C504" s="268"/>
      <c r="D504" s="236" t="s">
        <v>226</v>
      </c>
      <c r="E504" s="269" t="s">
        <v>19</v>
      </c>
      <c r="F504" s="270" t="s">
        <v>2422</v>
      </c>
      <c r="G504" s="268"/>
      <c r="H504" s="271">
        <v>0.001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T504" s="277" t="s">
        <v>226</v>
      </c>
      <c r="AU504" s="277" t="s">
        <v>81</v>
      </c>
      <c r="AV504" s="16" t="s">
        <v>105</v>
      </c>
      <c r="AW504" s="16" t="s">
        <v>33</v>
      </c>
      <c r="AX504" s="16" t="s">
        <v>72</v>
      </c>
      <c r="AY504" s="277" t="s">
        <v>215</v>
      </c>
    </row>
    <row r="505" s="15" customFormat="1">
      <c r="A505" s="15"/>
      <c r="B505" s="256"/>
      <c r="C505" s="257"/>
      <c r="D505" s="236" t="s">
        <v>226</v>
      </c>
      <c r="E505" s="258" t="s">
        <v>19</v>
      </c>
      <c r="F505" s="259" t="s">
        <v>233</v>
      </c>
      <c r="G505" s="257"/>
      <c r="H505" s="260">
        <v>0.001</v>
      </c>
      <c r="I505" s="261"/>
      <c r="J505" s="257"/>
      <c r="K505" s="257"/>
      <c r="L505" s="262"/>
      <c r="M505" s="263"/>
      <c r="N505" s="264"/>
      <c r="O505" s="264"/>
      <c r="P505" s="264"/>
      <c r="Q505" s="264"/>
      <c r="R505" s="264"/>
      <c r="S505" s="264"/>
      <c r="T505" s="26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66" t="s">
        <v>226</v>
      </c>
      <c r="AU505" s="266" t="s">
        <v>81</v>
      </c>
      <c r="AV505" s="15" t="s">
        <v>223</v>
      </c>
      <c r="AW505" s="15" t="s">
        <v>33</v>
      </c>
      <c r="AX505" s="15" t="s">
        <v>79</v>
      </c>
      <c r="AY505" s="266" t="s">
        <v>215</v>
      </c>
    </row>
    <row r="506" s="2" customFormat="1" ht="24.15" customHeight="1">
      <c r="A506" s="41"/>
      <c r="B506" s="42"/>
      <c r="C506" s="281" t="s">
        <v>442</v>
      </c>
      <c r="D506" s="281" t="s">
        <v>412</v>
      </c>
      <c r="E506" s="282" t="s">
        <v>2423</v>
      </c>
      <c r="F506" s="283" t="s">
        <v>2424</v>
      </c>
      <c r="G506" s="284" t="s">
        <v>922</v>
      </c>
      <c r="H506" s="285">
        <v>1.3999999999999999</v>
      </c>
      <c r="I506" s="286"/>
      <c r="J506" s="287">
        <f>ROUND(I506*H506,2)</f>
        <v>0</v>
      </c>
      <c r="K506" s="283" t="s">
        <v>19</v>
      </c>
      <c r="L506" s="288"/>
      <c r="M506" s="289" t="s">
        <v>19</v>
      </c>
      <c r="N506" s="290" t="s">
        <v>43</v>
      </c>
      <c r="O506" s="87"/>
      <c r="P506" s="225">
        <f>O506*H506</f>
        <v>0</v>
      </c>
      <c r="Q506" s="225">
        <v>0</v>
      </c>
      <c r="R506" s="225">
        <f>Q506*H506</f>
        <v>0</v>
      </c>
      <c r="S506" s="225">
        <v>0</v>
      </c>
      <c r="T506" s="226">
        <f>S506*H506</f>
        <v>0</v>
      </c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R506" s="227" t="s">
        <v>298</v>
      </c>
      <c r="AT506" s="227" t="s">
        <v>412</v>
      </c>
      <c r="AU506" s="227" t="s">
        <v>81</v>
      </c>
      <c r="AY506" s="20" t="s">
        <v>215</v>
      </c>
      <c r="BE506" s="228">
        <f>IF(N506="základní",J506,0)</f>
        <v>0</v>
      </c>
      <c r="BF506" s="228">
        <f>IF(N506="snížená",J506,0)</f>
        <v>0</v>
      </c>
      <c r="BG506" s="228">
        <f>IF(N506="zákl. přenesená",J506,0)</f>
        <v>0</v>
      </c>
      <c r="BH506" s="228">
        <f>IF(N506="sníž. přenesená",J506,0)</f>
        <v>0</v>
      </c>
      <c r="BI506" s="228">
        <f>IF(N506="nulová",J506,0)</f>
        <v>0</v>
      </c>
      <c r="BJ506" s="20" t="s">
        <v>79</v>
      </c>
      <c r="BK506" s="228">
        <f>ROUND(I506*H506,2)</f>
        <v>0</v>
      </c>
      <c r="BL506" s="20" t="s">
        <v>223</v>
      </c>
      <c r="BM506" s="227" t="s">
        <v>443</v>
      </c>
    </row>
    <row r="507" s="2" customFormat="1" ht="33" customHeight="1">
      <c r="A507" s="41"/>
      <c r="B507" s="42"/>
      <c r="C507" s="216" t="s">
        <v>449</v>
      </c>
      <c r="D507" s="216" t="s">
        <v>218</v>
      </c>
      <c r="E507" s="217" t="s">
        <v>2425</v>
      </c>
      <c r="F507" s="218" t="s">
        <v>2426</v>
      </c>
      <c r="G507" s="219" t="s">
        <v>221</v>
      </c>
      <c r="H507" s="220">
        <v>63.526000000000003</v>
      </c>
      <c r="I507" s="221"/>
      <c r="J507" s="222">
        <f>ROUND(I507*H507,2)</f>
        <v>0</v>
      </c>
      <c r="K507" s="218" t="s">
        <v>222</v>
      </c>
      <c r="L507" s="47"/>
      <c r="M507" s="223" t="s">
        <v>19</v>
      </c>
      <c r="N507" s="224" t="s">
        <v>43</v>
      </c>
      <c r="O507" s="87"/>
      <c r="P507" s="225">
        <f>O507*H507</f>
        <v>0</v>
      </c>
      <c r="Q507" s="225">
        <v>3.0000000000000001E-05</v>
      </c>
      <c r="R507" s="225">
        <f>Q507*H507</f>
        <v>0.0019057800000000002</v>
      </c>
      <c r="S507" s="225">
        <v>0</v>
      </c>
      <c r="T507" s="226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7" t="s">
        <v>223</v>
      </c>
      <c r="AT507" s="227" t="s">
        <v>218</v>
      </c>
      <c r="AU507" s="227" t="s">
        <v>81</v>
      </c>
      <c r="AY507" s="20" t="s">
        <v>215</v>
      </c>
      <c r="BE507" s="228">
        <f>IF(N507="základní",J507,0)</f>
        <v>0</v>
      </c>
      <c r="BF507" s="228">
        <f>IF(N507="snížená",J507,0)</f>
        <v>0</v>
      </c>
      <c r="BG507" s="228">
        <f>IF(N507="zákl. přenesená",J507,0)</f>
        <v>0</v>
      </c>
      <c r="BH507" s="228">
        <f>IF(N507="sníž. přenesená",J507,0)</f>
        <v>0</v>
      </c>
      <c r="BI507" s="228">
        <f>IF(N507="nulová",J507,0)</f>
        <v>0</v>
      </c>
      <c r="BJ507" s="20" t="s">
        <v>79</v>
      </c>
      <c r="BK507" s="228">
        <f>ROUND(I507*H507,2)</f>
        <v>0</v>
      </c>
      <c r="BL507" s="20" t="s">
        <v>223</v>
      </c>
      <c r="BM507" s="227" t="s">
        <v>452</v>
      </c>
    </row>
    <row r="508" s="2" customFormat="1">
      <c r="A508" s="41"/>
      <c r="B508" s="42"/>
      <c r="C508" s="43"/>
      <c r="D508" s="229" t="s">
        <v>224</v>
      </c>
      <c r="E508" s="43"/>
      <c r="F508" s="230" t="s">
        <v>2427</v>
      </c>
      <c r="G508" s="43"/>
      <c r="H508" s="43"/>
      <c r="I508" s="231"/>
      <c r="J508" s="43"/>
      <c r="K508" s="43"/>
      <c r="L508" s="47"/>
      <c r="M508" s="232"/>
      <c r="N508" s="233"/>
      <c r="O508" s="87"/>
      <c r="P508" s="87"/>
      <c r="Q508" s="87"/>
      <c r="R508" s="87"/>
      <c r="S508" s="87"/>
      <c r="T508" s="88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20" t="s">
        <v>224</v>
      </c>
      <c r="AU508" s="20" t="s">
        <v>81</v>
      </c>
    </row>
    <row r="509" s="13" customFormat="1">
      <c r="A509" s="13"/>
      <c r="B509" s="234"/>
      <c r="C509" s="235"/>
      <c r="D509" s="236" t="s">
        <v>226</v>
      </c>
      <c r="E509" s="237" t="s">
        <v>19</v>
      </c>
      <c r="F509" s="238" t="s">
        <v>2428</v>
      </c>
      <c r="G509" s="235"/>
      <c r="H509" s="237" t="s">
        <v>19</v>
      </c>
      <c r="I509" s="239"/>
      <c r="J509" s="235"/>
      <c r="K509" s="235"/>
      <c r="L509" s="240"/>
      <c r="M509" s="241"/>
      <c r="N509" s="242"/>
      <c r="O509" s="242"/>
      <c r="P509" s="242"/>
      <c r="Q509" s="242"/>
      <c r="R509" s="242"/>
      <c r="S509" s="242"/>
      <c r="T509" s="24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4" t="s">
        <v>226</v>
      </c>
      <c r="AU509" s="244" t="s">
        <v>81</v>
      </c>
      <c r="AV509" s="13" t="s">
        <v>79</v>
      </c>
      <c r="AW509" s="13" t="s">
        <v>33</v>
      </c>
      <c r="AX509" s="13" t="s">
        <v>72</v>
      </c>
      <c r="AY509" s="244" t="s">
        <v>215</v>
      </c>
    </row>
    <row r="510" s="13" customFormat="1">
      <c r="A510" s="13"/>
      <c r="B510" s="234"/>
      <c r="C510" s="235"/>
      <c r="D510" s="236" t="s">
        <v>226</v>
      </c>
      <c r="E510" s="237" t="s">
        <v>19</v>
      </c>
      <c r="F510" s="238" t="s">
        <v>2343</v>
      </c>
      <c r="G510" s="235"/>
      <c r="H510" s="237" t="s">
        <v>19</v>
      </c>
      <c r="I510" s="239"/>
      <c r="J510" s="235"/>
      <c r="K510" s="235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226</v>
      </c>
      <c r="AU510" s="244" t="s">
        <v>81</v>
      </c>
      <c r="AV510" s="13" t="s">
        <v>79</v>
      </c>
      <c r="AW510" s="13" t="s">
        <v>33</v>
      </c>
      <c r="AX510" s="13" t="s">
        <v>72</v>
      </c>
      <c r="AY510" s="244" t="s">
        <v>215</v>
      </c>
    </row>
    <row r="511" s="13" customFormat="1">
      <c r="A511" s="13"/>
      <c r="B511" s="234"/>
      <c r="C511" s="235"/>
      <c r="D511" s="236" t="s">
        <v>226</v>
      </c>
      <c r="E511" s="237" t="s">
        <v>19</v>
      </c>
      <c r="F511" s="238" t="s">
        <v>2344</v>
      </c>
      <c r="G511" s="235"/>
      <c r="H511" s="237" t="s">
        <v>19</v>
      </c>
      <c r="I511" s="239"/>
      <c r="J511" s="235"/>
      <c r="K511" s="235"/>
      <c r="L511" s="240"/>
      <c r="M511" s="241"/>
      <c r="N511" s="242"/>
      <c r="O511" s="242"/>
      <c r="P511" s="242"/>
      <c r="Q511" s="242"/>
      <c r="R511" s="242"/>
      <c r="S511" s="242"/>
      <c r="T511" s="24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4" t="s">
        <v>226</v>
      </c>
      <c r="AU511" s="244" t="s">
        <v>81</v>
      </c>
      <c r="AV511" s="13" t="s">
        <v>79</v>
      </c>
      <c r="AW511" s="13" t="s">
        <v>33</v>
      </c>
      <c r="AX511" s="13" t="s">
        <v>72</v>
      </c>
      <c r="AY511" s="244" t="s">
        <v>215</v>
      </c>
    </row>
    <row r="512" s="13" customFormat="1">
      <c r="A512" s="13"/>
      <c r="B512" s="234"/>
      <c r="C512" s="235"/>
      <c r="D512" s="236" t="s">
        <v>226</v>
      </c>
      <c r="E512" s="237" t="s">
        <v>19</v>
      </c>
      <c r="F512" s="238" t="s">
        <v>2345</v>
      </c>
      <c r="G512" s="235"/>
      <c r="H512" s="237" t="s">
        <v>19</v>
      </c>
      <c r="I512" s="239"/>
      <c r="J512" s="235"/>
      <c r="K512" s="235"/>
      <c r="L512" s="240"/>
      <c r="M512" s="241"/>
      <c r="N512" s="242"/>
      <c r="O512" s="242"/>
      <c r="P512" s="242"/>
      <c r="Q512" s="242"/>
      <c r="R512" s="242"/>
      <c r="S512" s="242"/>
      <c r="T512" s="24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4" t="s">
        <v>226</v>
      </c>
      <c r="AU512" s="244" t="s">
        <v>81</v>
      </c>
      <c r="AV512" s="13" t="s">
        <v>79</v>
      </c>
      <c r="AW512" s="13" t="s">
        <v>33</v>
      </c>
      <c r="AX512" s="13" t="s">
        <v>72</v>
      </c>
      <c r="AY512" s="244" t="s">
        <v>215</v>
      </c>
    </row>
    <row r="513" s="13" customFormat="1">
      <c r="A513" s="13"/>
      <c r="B513" s="234"/>
      <c r="C513" s="235"/>
      <c r="D513" s="236" t="s">
        <v>226</v>
      </c>
      <c r="E513" s="237" t="s">
        <v>19</v>
      </c>
      <c r="F513" s="238" t="s">
        <v>448</v>
      </c>
      <c r="G513" s="235"/>
      <c r="H513" s="237" t="s">
        <v>19</v>
      </c>
      <c r="I513" s="239"/>
      <c r="J513" s="235"/>
      <c r="K513" s="235"/>
      <c r="L513" s="240"/>
      <c r="M513" s="241"/>
      <c r="N513" s="242"/>
      <c r="O513" s="242"/>
      <c r="P513" s="242"/>
      <c r="Q513" s="242"/>
      <c r="R513" s="242"/>
      <c r="S513" s="242"/>
      <c r="T513" s="24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4" t="s">
        <v>226</v>
      </c>
      <c r="AU513" s="244" t="s">
        <v>81</v>
      </c>
      <c r="AV513" s="13" t="s">
        <v>79</v>
      </c>
      <c r="AW513" s="13" t="s">
        <v>33</v>
      </c>
      <c r="AX513" s="13" t="s">
        <v>72</v>
      </c>
      <c r="AY513" s="244" t="s">
        <v>215</v>
      </c>
    </row>
    <row r="514" s="14" customFormat="1">
      <c r="A514" s="14"/>
      <c r="B514" s="245"/>
      <c r="C514" s="246"/>
      <c r="D514" s="236" t="s">
        <v>226</v>
      </c>
      <c r="E514" s="247" t="s">
        <v>19</v>
      </c>
      <c r="F514" s="248" t="s">
        <v>2429</v>
      </c>
      <c r="G514" s="246"/>
      <c r="H514" s="249">
        <v>0.28000000000000003</v>
      </c>
      <c r="I514" s="250"/>
      <c r="J514" s="246"/>
      <c r="K514" s="246"/>
      <c r="L514" s="251"/>
      <c r="M514" s="252"/>
      <c r="N514" s="253"/>
      <c r="O514" s="253"/>
      <c r="P514" s="253"/>
      <c r="Q514" s="253"/>
      <c r="R514" s="253"/>
      <c r="S514" s="253"/>
      <c r="T514" s="25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5" t="s">
        <v>226</v>
      </c>
      <c r="AU514" s="255" t="s">
        <v>81</v>
      </c>
      <c r="AV514" s="14" t="s">
        <v>81</v>
      </c>
      <c r="AW514" s="14" t="s">
        <v>33</v>
      </c>
      <c r="AX514" s="14" t="s">
        <v>72</v>
      </c>
      <c r="AY514" s="255" t="s">
        <v>215</v>
      </c>
    </row>
    <row r="515" s="13" customFormat="1">
      <c r="A515" s="13"/>
      <c r="B515" s="234"/>
      <c r="C515" s="235"/>
      <c r="D515" s="236" t="s">
        <v>226</v>
      </c>
      <c r="E515" s="237" t="s">
        <v>19</v>
      </c>
      <c r="F515" s="238" t="s">
        <v>2343</v>
      </c>
      <c r="G515" s="235"/>
      <c r="H515" s="237" t="s">
        <v>19</v>
      </c>
      <c r="I515" s="239"/>
      <c r="J515" s="235"/>
      <c r="K515" s="235"/>
      <c r="L515" s="240"/>
      <c r="M515" s="241"/>
      <c r="N515" s="242"/>
      <c r="O515" s="242"/>
      <c r="P515" s="242"/>
      <c r="Q515" s="242"/>
      <c r="R515" s="242"/>
      <c r="S515" s="242"/>
      <c r="T515" s="24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4" t="s">
        <v>226</v>
      </c>
      <c r="AU515" s="244" t="s">
        <v>81</v>
      </c>
      <c r="AV515" s="13" t="s">
        <v>79</v>
      </c>
      <c r="AW515" s="13" t="s">
        <v>33</v>
      </c>
      <c r="AX515" s="13" t="s">
        <v>72</v>
      </c>
      <c r="AY515" s="244" t="s">
        <v>215</v>
      </c>
    </row>
    <row r="516" s="13" customFormat="1">
      <c r="A516" s="13"/>
      <c r="B516" s="234"/>
      <c r="C516" s="235"/>
      <c r="D516" s="236" t="s">
        <v>226</v>
      </c>
      <c r="E516" s="237" t="s">
        <v>19</v>
      </c>
      <c r="F516" s="238" t="s">
        <v>2344</v>
      </c>
      <c r="G516" s="235"/>
      <c r="H516" s="237" t="s">
        <v>19</v>
      </c>
      <c r="I516" s="239"/>
      <c r="J516" s="235"/>
      <c r="K516" s="235"/>
      <c r="L516" s="240"/>
      <c r="M516" s="241"/>
      <c r="N516" s="242"/>
      <c r="O516" s="242"/>
      <c r="P516" s="242"/>
      <c r="Q516" s="242"/>
      <c r="R516" s="242"/>
      <c r="S516" s="242"/>
      <c r="T516" s="24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4" t="s">
        <v>226</v>
      </c>
      <c r="AU516" s="244" t="s">
        <v>81</v>
      </c>
      <c r="AV516" s="13" t="s">
        <v>79</v>
      </c>
      <c r="AW516" s="13" t="s">
        <v>33</v>
      </c>
      <c r="AX516" s="13" t="s">
        <v>72</v>
      </c>
      <c r="AY516" s="244" t="s">
        <v>215</v>
      </c>
    </row>
    <row r="517" s="13" customFormat="1">
      <c r="A517" s="13"/>
      <c r="B517" s="234"/>
      <c r="C517" s="235"/>
      <c r="D517" s="236" t="s">
        <v>226</v>
      </c>
      <c r="E517" s="237" t="s">
        <v>19</v>
      </c>
      <c r="F517" s="238" t="s">
        <v>2345</v>
      </c>
      <c r="G517" s="235"/>
      <c r="H517" s="237" t="s">
        <v>19</v>
      </c>
      <c r="I517" s="239"/>
      <c r="J517" s="235"/>
      <c r="K517" s="235"/>
      <c r="L517" s="240"/>
      <c r="M517" s="241"/>
      <c r="N517" s="242"/>
      <c r="O517" s="242"/>
      <c r="P517" s="242"/>
      <c r="Q517" s="242"/>
      <c r="R517" s="242"/>
      <c r="S517" s="242"/>
      <c r="T517" s="24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4" t="s">
        <v>226</v>
      </c>
      <c r="AU517" s="244" t="s">
        <v>81</v>
      </c>
      <c r="AV517" s="13" t="s">
        <v>79</v>
      </c>
      <c r="AW517" s="13" t="s">
        <v>33</v>
      </c>
      <c r="AX517" s="13" t="s">
        <v>72</v>
      </c>
      <c r="AY517" s="244" t="s">
        <v>215</v>
      </c>
    </row>
    <row r="518" s="13" customFormat="1">
      <c r="A518" s="13"/>
      <c r="B518" s="234"/>
      <c r="C518" s="235"/>
      <c r="D518" s="236" t="s">
        <v>226</v>
      </c>
      <c r="E518" s="237" t="s">
        <v>19</v>
      </c>
      <c r="F518" s="238" t="s">
        <v>407</v>
      </c>
      <c r="G518" s="235"/>
      <c r="H518" s="237" t="s">
        <v>19</v>
      </c>
      <c r="I518" s="239"/>
      <c r="J518" s="235"/>
      <c r="K518" s="235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226</v>
      </c>
      <c r="AU518" s="244" t="s">
        <v>81</v>
      </c>
      <c r="AV518" s="13" t="s">
        <v>79</v>
      </c>
      <c r="AW518" s="13" t="s">
        <v>33</v>
      </c>
      <c r="AX518" s="13" t="s">
        <v>72</v>
      </c>
      <c r="AY518" s="244" t="s">
        <v>215</v>
      </c>
    </row>
    <row r="519" s="14" customFormat="1">
      <c r="A519" s="14"/>
      <c r="B519" s="245"/>
      <c r="C519" s="246"/>
      <c r="D519" s="236" t="s">
        <v>226</v>
      </c>
      <c r="E519" s="247" t="s">
        <v>19</v>
      </c>
      <c r="F519" s="248" t="s">
        <v>2430</v>
      </c>
      <c r="G519" s="246"/>
      <c r="H519" s="249">
        <v>0.56000000000000005</v>
      </c>
      <c r="I519" s="250"/>
      <c r="J519" s="246"/>
      <c r="K519" s="246"/>
      <c r="L519" s="251"/>
      <c r="M519" s="252"/>
      <c r="N519" s="253"/>
      <c r="O519" s="253"/>
      <c r="P519" s="253"/>
      <c r="Q519" s="253"/>
      <c r="R519" s="253"/>
      <c r="S519" s="253"/>
      <c r="T519" s="25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5" t="s">
        <v>226</v>
      </c>
      <c r="AU519" s="255" t="s">
        <v>81</v>
      </c>
      <c r="AV519" s="14" t="s">
        <v>81</v>
      </c>
      <c r="AW519" s="14" t="s">
        <v>33</v>
      </c>
      <c r="AX519" s="14" t="s">
        <v>72</v>
      </c>
      <c r="AY519" s="255" t="s">
        <v>215</v>
      </c>
    </row>
    <row r="520" s="13" customFormat="1">
      <c r="A520" s="13"/>
      <c r="B520" s="234"/>
      <c r="C520" s="235"/>
      <c r="D520" s="236" t="s">
        <v>226</v>
      </c>
      <c r="E520" s="237" t="s">
        <v>19</v>
      </c>
      <c r="F520" s="238" t="s">
        <v>2343</v>
      </c>
      <c r="G520" s="235"/>
      <c r="H520" s="237" t="s">
        <v>19</v>
      </c>
      <c r="I520" s="239"/>
      <c r="J520" s="235"/>
      <c r="K520" s="235"/>
      <c r="L520" s="240"/>
      <c r="M520" s="241"/>
      <c r="N520" s="242"/>
      <c r="O520" s="242"/>
      <c r="P520" s="242"/>
      <c r="Q520" s="242"/>
      <c r="R520" s="242"/>
      <c r="S520" s="242"/>
      <c r="T520" s="24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4" t="s">
        <v>226</v>
      </c>
      <c r="AU520" s="244" t="s">
        <v>81</v>
      </c>
      <c r="AV520" s="13" t="s">
        <v>79</v>
      </c>
      <c r="AW520" s="13" t="s">
        <v>33</v>
      </c>
      <c r="AX520" s="13" t="s">
        <v>72</v>
      </c>
      <c r="AY520" s="244" t="s">
        <v>215</v>
      </c>
    </row>
    <row r="521" s="13" customFormat="1">
      <c r="A521" s="13"/>
      <c r="B521" s="234"/>
      <c r="C521" s="235"/>
      <c r="D521" s="236" t="s">
        <v>226</v>
      </c>
      <c r="E521" s="237" t="s">
        <v>19</v>
      </c>
      <c r="F521" s="238" t="s">
        <v>2344</v>
      </c>
      <c r="G521" s="235"/>
      <c r="H521" s="237" t="s">
        <v>19</v>
      </c>
      <c r="I521" s="239"/>
      <c r="J521" s="235"/>
      <c r="K521" s="235"/>
      <c r="L521" s="240"/>
      <c r="M521" s="241"/>
      <c r="N521" s="242"/>
      <c r="O521" s="242"/>
      <c r="P521" s="242"/>
      <c r="Q521" s="242"/>
      <c r="R521" s="242"/>
      <c r="S521" s="242"/>
      <c r="T521" s="24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4" t="s">
        <v>226</v>
      </c>
      <c r="AU521" s="244" t="s">
        <v>81</v>
      </c>
      <c r="AV521" s="13" t="s">
        <v>79</v>
      </c>
      <c r="AW521" s="13" t="s">
        <v>33</v>
      </c>
      <c r="AX521" s="13" t="s">
        <v>72</v>
      </c>
      <c r="AY521" s="244" t="s">
        <v>215</v>
      </c>
    </row>
    <row r="522" s="13" customFormat="1">
      <c r="A522" s="13"/>
      <c r="B522" s="234"/>
      <c r="C522" s="235"/>
      <c r="D522" s="236" t="s">
        <v>226</v>
      </c>
      <c r="E522" s="237" t="s">
        <v>19</v>
      </c>
      <c r="F522" s="238" t="s">
        <v>2345</v>
      </c>
      <c r="G522" s="235"/>
      <c r="H522" s="237" t="s">
        <v>19</v>
      </c>
      <c r="I522" s="239"/>
      <c r="J522" s="235"/>
      <c r="K522" s="235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226</v>
      </c>
      <c r="AU522" s="244" t="s">
        <v>81</v>
      </c>
      <c r="AV522" s="13" t="s">
        <v>79</v>
      </c>
      <c r="AW522" s="13" t="s">
        <v>33</v>
      </c>
      <c r="AX522" s="13" t="s">
        <v>72</v>
      </c>
      <c r="AY522" s="244" t="s">
        <v>215</v>
      </c>
    </row>
    <row r="523" s="13" customFormat="1">
      <c r="A523" s="13"/>
      <c r="B523" s="234"/>
      <c r="C523" s="235"/>
      <c r="D523" s="236" t="s">
        <v>226</v>
      </c>
      <c r="E523" s="237" t="s">
        <v>19</v>
      </c>
      <c r="F523" s="238" t="s">
        <v>407</v>
      </c>
      <c r="G523" s="235"/>
      <c r="H523" s="237" t="s">
        <v>19</v>
      </c>
      <c r="I523" s="239"/>
      <c r="J523" s="235"/>
      <c r="K523" s="235"/>
      <c r="L523" s="240"/>
      <c r="M523" s="241"/>
      <c r="N523" s="242"/>
      <c r="O523" s="242"/>
      <c r="P523" s="242"/>
      <c r="Q523" s="242"/>
      <c r="R523" s="242"/>
      <c r="S523" s="242"/>
      <c r="T523" s="24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4" t="s">
        <v>226</v>
      </c>
      <c r="AU523" s="244" t="s">
        <v>81</v>
      </c>
      <c r="AV523" s="13" t="s">
        <v>79</v>
      </c>
      <c r="AW523" s="13" t="s">
        <v>33</v>
      </c>
      <c r="AX523" s="13" t="s">
        <v>72</v>
      </c>
      <c r="AY523" s="244" t="s">
        <v>215</v>
      </c>
    </row>
    <row r="524" s="14" customFormat="1">
      <c r="A524" s="14"/>
      <c r="B524" s="245"/>
      <c r="C524" s="246"/>
      <c r="D524" s="236" t="s">
        <v>226</v>
      </c>
      <c r="E524" s="247" t="s">
        <v>19</v>
      </c>
      <c r="F524" s="248" t="s">
        <v>2431</v>
      </c>
      <c r="G524" s="246"/>
      <c r="H524" s="249">
        <v>1.75</v>
      </c>
      <c r="I524" s="250"/>
      <c r="J524" s="246"/>
      <c r="K524" s="246"/>
      <c r="L524" s="251"/>
      <c r="M524" s="252"/>
      <c r="N524" s="253"/>
      <c r="O524" s="253"/>
      <c r="P524" s="253"/>
      <c r="Q524" s="253"/>
      <c r="R524" s="253"/>
      <c r="S524" s="253"/>
      <c r="T524" s="25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5" t="s">
        <v>226</v>
      </c>
      <c r="AU524" s="255" t="s">
        <v>81</v>
      </c>
      <c r="AV524" s="14" t="s">
        <v>81</v>
      </c>
      <c r="AW524" s="14" t="s">
        <v>33</v>
      </c>
      <c r="AX524" s="14" t="s">
        <v>72</v>
      </c>
      <c r="AY524" s="255" t="s">
        <v>215</v>
      </c>
    </row>
    <row r="525" s="13" customFormat="1">
      <c r="A525" s="13"/>
      <c r="B525" s="234"/>
      <c r="C525" s="235"/>
      <c r="D525" s="236" t="s">
        <v>226</v>
      </c>
      <c r="E525" s="237" t="s">
        <v>19</v>
      </c>
      <c r="F525" s="238" t="s">
        <v>2343</v>
      </c>
      <c r="G525" s="235"/>
      <c r="H525" s="237" t="s">
        <v>19</v>
      </c>
      <c r="I525" s="239"/>
      <c r="J525" s="235"/>
      <c r="K525" s="235"/>
      <c r="L525" s="240"/>
      <c r="M525" s="241"/>
      <c r="N525" s="242"/>
      <c r="O525" s="242"/>
      <c r="P525" s="242"/>
      <c r="Q525" s="242"/>
      <c r="R525" s="242"/>
      <c r="S525" s="242"/>
      <c r="T525" s="24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4" t="s">
        <v>226</v>
      </c>
      <c r="AU525" s="244" t="s">
        <v>81</v>
      </c>
      <c r="AV525" s="13" t="s">
        <v>79</v>
      </c>
      <c r="AW525" s="13" t="s">
        <v>33</v>
      </c>
      <c r="AX525" s="13" t="s">
        <v>72</v>
      </c>
      <c r="AY525" s="244" t="s">
        <v>215</v>
      </c>
    </row>
    <row r="526" s="13" customFormat="1">
      <c r="A526" s="13"/>
      <c r="B526" s="234"/>
      <c r="C526" s="235"/>
      <c r="D526" s="236" t="s">
        <v>226</v>
      </c>
      <c r="E526" s="237" t="s">
        <v>19</v>
      </c>
      <c r="F526" s="238" t="s">
        <v>2346</v>
      </c>
      <c r="G526" s="235"/>
      <c r="H526" s="237" t="s">
        <v>19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226</v>
      </c>
      <c r="AU526" s="244" t="s">
        <v>81</v>
      </c>
      <c r="AV526" s="13" t="s">
        <v>79</v>
      </c>
      <c r="AW526" s="13" t="s">
        <v>33</v>
      </c>
      <c r="AX526" s="13" t="s">
        <v>72</v>
      </c>
      <c r="AY526" s="244" t="s">
        <v>215</v>
      </c>
    </row>
    <row r="527" s="13" customFormat="1">
      <c r="A527" s="13"/>
      <c r="B527" s="234"/>
      <c r="C527" s="235"/>
      <c r="D527" s="236" t="s">
        <v>226</v>
      </c>
      <c r="E527" s="237" t="s">
        <v>19</v>
      </c>
      <c r="F527" s="238" t="s">
        <v>2347</v>
      </c>
      <c r="G527" s="235"/>
      <c r="H527" s="237" t="s">
        <v>19</v>
      </c>
      <c r="I527" s="239"/>
      <c r="J527" s="235"/>
      <c r="K527" s="235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226</v>
      </c>
      <c r="AU527" s="244" t="s">
        <v>81</v>
      </c>
      <c r="AV527" s="13" t="s">
        <v>79</v>
      </c>
      <c r="AW527" s="13" t="s">
        <v>33</v>
      </c>
      <c r="AX527" s="13" t="s">
        <v>72</v>
      </c>
      <c r="AY527" s="244" t="s">
        <v>215</v>
      </c>
    </row>
    <row r="528" s="13" customFormat="1">
      <c r="A528" s="13"/>
      <c r="B528" s="234"/>
      <c r="C528" s="235"/>
      <c r="D528" s="236" t="s">
        <v>226</v>
      </c>
      <c r="E528" s="237" t="s">
        <v>19</v>
      </c>
      <c r="F528" s="238" t="s">
        <v>446</v>
      </c>
      <c r="G528" s="235"/>
      <c r="H528" s="237" t="s">
        <v>19</v>
      </c>
      <c r="I528" s="239"/>
      <c r="J528" s="235"/>
      <c r="K528" s="235"/>
      <c r="L528" s="240"/>
      <c r="M528" s="241"/>
      <c r="N528" s="242"/>
      <c r="O528" s="242"/>
      <c r="P528" s="242"/>
      <c r="Q528" s="242"/>
      <c r="R528" s="242"/>
      <c r="S528" s="242"/>
      <c r="T528" s="24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4" t="s">
        <v>226</v>
      </c>
      <c r="AU528" s="244" t="s">
        <v>81</v>
      </c>
      <c r="AV528" s="13" t="s">
        <v>79</v>
      </c>
      <c r="AW528" s="13" t="s">
        <v>33</v>
      </c>
      <c r="AX528" s="13" t="s">
        <v>72</v>
      </c>
      <c r="AY528" s="244" t="s">
        <v>215</v>
      </c>
    </row>
    <row r="529" s="14" customFormat="1">
      <c r="A529" s="14"/>
      <c r="B529" s="245"/>
      <c r="C529" s="246"/>
      <c r="D529" s="236" t="s">
        <v>226</v>
      </c>
      <c r="E529" s="247" t="s">
        <v>19</v>
      </c>
      <c r="F529" s="248" t="s">
        <v>2432</v>
      </c>
      <c r="G529" s="246"/>
      <c r="H529" s="249">
        <v>0.504</v>
      </c>
      <c r="I529" s="250"/>
      <c r="J529" s="246"/>
      <c r="K529" s="246"/>
      <c r="L529" s="251"/>
      <c r="M529" s="252"/>
      <c r="N529" s="253"/>
      <c r="O529" s="253"/>
      <c r="P529" s="253"/>
      <c r="Q529" s="253"/>
      <c r="R529" s="253"/>
      <c r="S529" s="253"/>
      <c r="T529" s="25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5" t="s">
        <v>226</v>
      </c>
      <c r="AU529" s="255" t="s">
        <v>81</v>
      </c>
      <c r="AV529" s="14" t="s">
        <v>81</v>
      </c>
      <c r="AW529" s="14" t="s">
        <v>33</v>
      </c>
      <c r="AX529" s="14" t="s">
        <v>72</v>
      </c>
      <c r="AY529" s="255" t="s">
        <v>215</v>
      </c>
    </row>
    <row r="530" s="13" customFormat="1">
      <c r="A530" s="13"/>
      <c r="B530" s="234"/>
      <c r="C530" s="235"/>
      <c r="D530" s="236" t="s">
        <v>226</v>
      </c>
      <c r="E530" s="237" t="s">
        <v>19</v>
      </c>
      <c r="F530" s="238" t="s">
        <v>2343</v>
      </c>
      <c r="G530" s="235"/>
      <c r="H530" s="237" t="s">
        <v>19</v>
      </c>
      <c r="I530" s="239"/>
      <c r="J530" s="235"/>
      <c r="K530" s="235"/>
      <c r="L530" s="240"/>
      <c r="M530" s="241"/>
      <c r="N530" s="242"/>
      <c r="O530" s="242"/>
      <c r="P530" s="242"/>
      <c r="Q530" s="242"/>
      <c r="R530" s="242"/>
      <c r="S530" s="242"/>
      <c r="T530" s="24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4" t="s">
        <v>226</v>
      </c>
      <c r="AU530" s="244" t="s">
        <v>81</v>
      </c>
      <c r="AV530" s="13" t="s">
        <v>79</v>
      </c>
      <c r="AW530" s="13" t="s">
        <v>33</v>
      </c>
      <c r="AX530" s="13" t="s">
        <v>72</v>
      </c>
      <c r="AY530" s="244" t="s">
        <v>215</v>
      </c>
    </row>
    <row r="531" s="13" customFormat="1">
      <c r="A531" s="13"/>
      <c r="B531" s="234"/>
      <c r="C531" s="235"/>
      <c r="D531" s="236" t="s">
        <v>226</v>
      </c>
      <c r="E531" s="237" t="s">
        <v>19</v>
      </c>
      <c r="F531" s="238" t="s">
        <v>2348</v>
      </c>
      <c r="G531" s="235"/>
      <c r="H531" s="237" t="s">
        <v>19</v>
      </c>
      <c r="I531" s="239"/>
      <c r="J531" s="235"/>
      <c r="K531" s="235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226</v>
      </c>
      <c r="AU531" s="244" t="s">
        <v>81</v>
      </c>
      <c r="AV531" s="13" t="s">
        <v>79</v>
      </c>
      <c r="AW531" s="13" t="s">
        <v>33</v>
      </c>
      <c r="AX531" s="13" t="s">
        <v>72</v>
      </c>
      <c r="AY531" s="244" t="s">
        <v>215</v>
      </c>
    </row>
    <row r="532" s="13" customFormat="1">
      <c r="A532" s="13"/>
      <c r="B532" s="234"/>
      <c r="C532" s="235"/>
      <c r="D532" s="236" t="s">
        <v>226</v>
      </c>
      <c r="E532" s="237" t="s">
        <v>19</v>
      </c>
      <c r="F532" s="238" t="s">
        <v>2349</v>
      </c>
      <c r="G532" s="235"/>
      <c r="H532" s="237" t="s">
        <v>19</v>
      </c>
      <c r="I532" s="239"/>
      <c r="J532" s="235"/>
      <c r="K532" s="235"/>
      <c r="L532" s="240"/>
      <c r="M532" s="241"/>
      <c r="N532" s="242"/>
      <c r="O532" s="242"/>
      <c r="P532" s="242"/>
      <c r="Q532" s="242"/>
      <c r="R532" s="242"/>
      <c r="S532" s="242"/>
      <c r="T532" s="24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4" t="s">
        <v>226</v>
      </c>
      <c r="AU532" s="244" t="s">
        <v>81</v>
      </c>
      <c r="AV532" s="13" t="s">
        <v>79</v>
      </c>
      <c r="AW532" s="13" t="s">
        <v>33</v>
      </c>
      <c r="AX532" s="13" t="s">
        <v>72</v>
      </c>
      <c r="AY532" s="244" t="s">
        <v>215</v>
      </c>
    </row>
    <row r="533" s="13" customFormat="1">
      <c r="A533" s="13"/>
      <c r="B533" s="234"/>
      <c r="C533" s="235"/>
      <c r="D533" s="236" t="s">
        <v>226</v>
      </c>
      <c r="E533" s="237" t="s">
        <v>19</v>
      </c>
      <c r="F533" s="238" t="s">
        <v>407</v>
      </c>
      <c r="G533" s="235"/>
      <c r="H533" s="237" t="s">
        <v>19</v>
      </c>
      <c r="I533" s="239"/>
      <c r="J533" s="235"/>
      <c r="K533" s="235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226</v>
      </c>
      <c r="AU533" s="244" t="s">
        <v>81</v>
      </c>
      <c r="AV533" s="13" t="s">
        <v>79</v>
      </c>
      <c r="AW533" s="13" t="s">
        <v>33</v>
      </c>
      <c r="AX533" s="13" t="s">
        <v>72</v>
      </c>
      <c r="AY533" s="244" t="s">
        <v>215</v>
      </c>
    </row>
    <row r="534" s="14" customFormat="1">
      <c r="A534" s="14"/>
      <c r="B534" s="245"/>
      <c r="C534" s="246"/>
      <c r="D534" s="236" t="s">
        <v>226</v>
      </c>
      <c r="E534" s="247" t="s">
        <v>19</v>
      </c>
      <c r="F534" s="248" t="s">
        <v>2433</v>
      </c>
      <c r="G534" s="246"/>
      <c r="H534" s="249">
        <v>0.22400000000000001</v>
      </c>
      <c r="I534" s="250"/>
      <c r="J534" s="246"/>
      <c r="K534" s="246"/>
      <c r="L534" s="251"/>
      <c r="M534" s="252"/>
      <c r="N534" s="253"/>
      <c r="O534" s="253"/>
      <c r="P534" s="253"/>
      <c r="Q534" s="253"/>
      <c r="R534" s="253"/>
      <c r="S534" s="253"/>
      <c r="T534" s="25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5" t="s">
        <v>226</v>
      </c>
      <c r="AU534" s="255" t="s">
        <v>81</v>
      </c>
      <c r="AV534" s="14" t="s">
        <v>81</v>
      </c>
      <c r="AW534" s="14" t="s">
        <v>33</v>
      </c>
      <c r="AX534" s="14" t="s">
        <v>72</v>
      </c>
      <c r="AY534" s="255" t="s">
        <v>215</v>
      </c>
    </row>
    <row r="535" s="13" customFormat="1">
      <c r="A535" s="13"/>
      <c r="B535" s="234"/>
      <c r="C535" s="235"/>
      <c r="D535" s="236" t="s">
        <v>226</v>
      </c>
      <c r="E535" s="237" t="s">
        <v>19</v>
      </c>
      <c r="F535" s="238" t="s">
        <v>2343</v>
      </c>
      <c r="G535" s="235"/>
      <c r="H535" s="237" t="s">
        <v>19</v>
      </c>
      <c r="I535" s="239"/>
      <c r="J535" s="235"/>
      <c r="K535" s="235"/>
      <c r="L535" s="240"/>
      <c r="M535" s="241"/>
      <c r="N535" s="242"/>
      <c r="O535" s="242"/>
      <c r="P535" s="242"/>
      <c r="Q535" s="242"/>
      <c r="R535" s="242"/>
      <c r="S535" s="242"/>
      <c r="T535" s="24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4" t="s">
        <v>226</v>
      </c>
      <c r="AU535" s="244" t="s">
        <v>81</v>
      </c>
      <c r="AV535" s="13" t="s">
        <v>79</v>
      </c>
      <c r="AW535" s="13" t="s">
        <v>33</v>
      </c>
      <c r="AX535" s="13" t="s">
        <v>72</v>
      </c>
      <c r="AY535" s="244" t="s">
        <v>215</v>
      </c>
    </row>
    <row r="536" s="13" customFormat="1">
      <c r="A536" s="13"/>
      <c r="B536" s="234"/>
      <c r="C536" s="235"/>
      <c r="D536" s="236" t="s">
        <v>226</v>
      </c>
      <c r="E536" s="237" t="s">
        <v>19</v>
      </c>
      <c r="F536" s="238" t="s">
        <v>2350</v>
      </c>
      <c r="G536" s="235"/>
      <c r="H536" s="237" t="s">
        <v>19</v>
      </c>
      <c r="I536" s="239"/>
      <c r="J536" s="235"/>
      <c r="K536" s="235"/>
      <c r="L536" s="240"/>
      <c r="M536" s="241"/>
      <c r="N536" s="242"/>
      <c r="O536" s="242"/>
      <c r="P536" s="242"/>
      <c r="Q536" s="242"/>
      <c r="R536" s="242"/>
      <c r="S536" s="242"/>
      <c r="T536" s="24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4" t="s">
        <v>226</v>
      </c>
      <c r="AU536" s="244" t="s">
        <v>81</v>
      </c>
      <c r="AV536" s="13" t="s">
        <v>79</v>
      </c>
      <c r="AW536" s="13" t="s">
        <v>33</v>
      </c>
      <c r="AX536" s="13" t="s">
        <v>72</v>
      </c>
      <c r="AY536" s="244" t="s">
        <v>215</v>
      </c>
    </row>
    <row r="537" s="13" customFormat="1">
      <c r="A537" s="13"/>
      <c r="B537" s="234"/>
      <c r="C537" s="235"/>
      <c r="D537" s="236" t="s">
        <v>226</v>
      </c>
      <c r="E537" s="237" t="s">
        <v>19</v>
      </c>
      <c r="F537" s="238" t="s">
        <v>2351</v>
      </c>
      <c r="G537" s="235"/>
      <c r="H537" s="237" t="s">
        <v>19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226</v>
      </c>
      <c r="AU537" s="244" t="s">
        <v>81</v>
      </c>
      <c r="AV537" s="13" t="s">
        <v>79</v>
      </c>
      <c r="AW537" s="13" t="s">
        <v>33</v>
      </c>
      <c r="AX537" s="13" t="s">
        <v>72</v>
      </c>
      <c r="AY537" s="244" t="s">
        <v>215</v>
      </c>
    </row>
    <row r="538" s="13" customFormat="1">
      <c r="A538" s="13"/>
      <c r="B538" s="234"/>
      <c r="C538" s="235"/>
      <c r="D538" s="236" t="s">
        <v>226</v>
      </c>
      <c r="E538" s="237" t="s">
        <v>19</v>
      </c>
      <c r="F538" s="238" t="s">
        <v>407</v>
      </c>
      <c r="G538" s="235"/>
      <c r="H538" s="237" t="s">
        <v>19</v>
      </c>
      <c r="I538" s="239"/>
      <c r="J538" s="235"/>
      <c r="K538" s="235"/>
      <c r="L538" s="240"/>
      <c r="M538" s="241"/>
      <c r="N538" s="242"/>
      <c r="O538" s="242"/>
      <c r="P538" s="242"/>
      <c r="Q538" s="242"/>
      <c r="R538" s="242"/>
      <c r="S538" s="242"/>
      <c r="T538" s="24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4" t="s">
        <v>226</v>
      </c>
      <c r="AU538" s="244" t="s">
        <v>81</v>
      </c>
      <c r="AV538" s="13" t="s">
        <v>79</v>
      </c>
      <c r="AW538" s="13" t="s">
        <v>33</v>
      </c>
      <c r="AX538" s="13" t="s">
        <v>72</v>
      </c>
      <c r="AY538" s="244" t="s">
        <v>215</v>
      </c>
    </row>
    <row r="539" s="14" customFormat="1">
      <c r="A539" s="14"/>
      <c r="B539" s="245"/>
      <c r="C539" s="246"/>
      <c r="D539" s="236" t="s">
        <v>226</v>
      </c>
      <c r="E539" s="247" t="s">
        <v>19</v>
      </c>
      <c r="F539" s="248" t="s">
        <v>2434</v>
      </c>
      <c r="G539" s="246"/>
      <c r="H539" s="249">
        <v>0.252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226</v>
      </c>
      <c r="AU539" s="255" t="s">
        <v>81</v>
      </c>
      <c r="AV539" s="14" t="s">
        <v>81</v>
      </c>
      <c r="AW539" s="14" t="s">
        <v>33</v>
      </c>
      <c r="AX539" s="14" t="s">
        <v>72</v>
      </c>
      <c r="AY539" s="255" t="s">
        <v>215</v>
      </c>
    </row>
    <row r="540" s="13" customFormat="1">
      <c r="A540" s="13"/>
      <c r="B540" s="234"/>
      <c r="C540" s="235"/>
      <c r="D540" s="236" t="s">
        <v>226</v>
      </c>
      <c r="E540" s="237" t="s">
        <v>19</v>
      </c>
      <c r="F540" s="238" t="s">
        <v>2343</v>
      </c>
      <c r="G540" s="235"/>
      <c r="H540" s="237" t="s">
        <v>19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4" t="s">
        <v>226</v>
      </c>
      <c r="AU540" s="244" t="s">
        <v>81</v>
      </c>
      <c r="AV540" s="13" t="s">
        <v>79</v>
      </c>
      <c r="AW540" s="13" t="s">
        <v>33</v>
      </c>
      <c r="AX540" s="13" t="s">
        <v>72</v>
      </c>
      <c r="AY540" s="244" t="s">
        <v>215</v>
      </c>
    </row>
    <row r="541" s="13" customFormat="1">
      <c r="A541" s="13"/>
      <c r="B541" s="234"/>
      <c r="C541" s="235"/>
      <c r="D541" s="236" t="s">
        <v>226</v>
      </c>
      <c r="E541" s="237" t="s">
        <v>19</v>
      </c>
      <c r="F541" s="238" t="s">
        <v>2352</v>
      </c>
      <c r="G541" s="235"/>
      <c r="H541" s="237" t="s">
        <v>19</v>
      </c>
      <c r="I541" s="239"/>
      <c r="J541" s="235"/>
      <c r="K541" s="235"/>
      <c r="L541" s="240"/>
      <c r="M541" s="241"/>
      <c r="N541" s="242"/>
      <c r="O541" s="242"/>
      <c r="P541" s="242"/>
      <c r="Q541" s="242"/>
      <c r="R541" s="242"/>
      <c r="S541" s="242"/>
      <c r="T541" s="24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4" t="s">
        <v>226</v>
      </c>
      <c r="AU541" s="244" t="s">
        <v>81</v>
      </c>
      <c r="AV541" s="13" t="s">
        <v>79</v>
      </c>
      <c r="AW541" s="13" t="s">
        <v>33</v>
      </c>
      <c r="AX541" s="13" t="s">
        <v>72</v>
      </c>
      <c r="AY541" s="244" t="s">
        <v>215</v>
      </c>
    </row>
    <row r="542" s="13" customFormat="1">
      <c r="A542" s="13"/>
      <c r="B542" s="234"/>
      <c r="C542" s="235"/>
      <c r="D542" s="236" t="s">
        <v>226</v>
      </c>
      <c r="E542" s="237" t="s">
        <v>19</v>
      </c>
      <c r="F542" s="238" t="s">
        <v>2353</v>
      </c>
      <c r="G542" s="235"/>
      <c r="H542" s="237" t="s">
        <v>19</v>
      </c>
      <c r="I542" s="239"/>
      <c r="J542" s="235"/>
      <c r="K542" s="235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226</v>
      </c>
      <c r="AU542" s="244" t="s">
        <v>81</v>
      </c>
      <c r="AV542" s="13" t="s">
        <v>79</v>
      </c>
      <c r="AW542" s="13" t="s">
        <v>33</v>
      </c>
      <c r="AX542" s="13" t="s">
        <v>72</v>
      </c>
      <c r="AY542" s="244" t="s">
        <v>215</v>
      </c>
    </row>
    <row r="543" s="13" customFormat="1">
      <c r="A543" s="13"/>
      <c r="B543" s="234"/>
      <c r="C543" s="235"/>
      <c r="D543" s="236" t="s">
        <v>226</v>
      </c>
      <c r="E543" s="237" t="s">
        <v>19</v>
      </c>
      <c r="F543" s="238" t="s">
        <v>407</v>
      </c>
      <c r="G543" s="235"/>
      <c r="H543" s="237" t="s">
        <v>19</v>
      </c>
      <c r="I543" s="239"/>
      <c r="J543" s="235"/>
      <c r="K543" s="235"/>
      <c r="L543" s="240"/>
      <c r="M543" s="241"/>
      <c r="N543" s="242"/>
      <c r="O543" s="242"/>
      <c r="P543" s="242"/>
      <c r="Q543" s="242"/>
      <c r="R543" s="242"/>
      <c r="S543" s="242"/>
      <c r="T543" s="24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4" t="s">
        <v>226</v>
      </c>
      <c r="AU543" s="244" t="s">
        <v>81</v>
      </c>
      <c r="AV543" s="13" t="s">
        <v>79</v>
      </c>
      <c r="AW543" s="13" t="s">
        <v>33</v>
      </c>
      <c r="AX543" s="13" t="s">
        <v>72</v>
      </c>
      <c r="AY543" s="244" t="s">
        <v>215</v>
      </c>
    </row>
    <row r="544" s="14" customFormat="1">
      <c r="A544" s="14"/>
      <c r="B544" s="245"/>
      <c r="C544" s="246"/>
      <c r="D544" s="236" t="s">
        <v>226</v>
      </c>
      <c r="E544" s="247" t="s">
        <v>19</v>
      </c>
      <c r="F544" s="248" t="s">
        <v>2435</v>
      </c>
      <c r="G544" s="246"/>
      <c r="H544" s="249">
        <v>28.251999999999999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226</v>
      </c>
      <c r="AU544" s="255" t="s">
        <v>81</v>
      </c>
      <c r="AV544" s="14" t="s">
        <v>81</v>
      </c>
      <c r="AW544" s="14" t="s">
        <v>33</v>
      </c>
      <c r="AX544" s="14" t="s">
        <v>72</v>
      </c>
      <c r="AY544" s="255" t="s">
        <v>215</v>
      </c>
    </row>
    <row r="545" s="13" customFormat="1">
      <c r="A545" s="13"/>
      <c r="B545" s="234"/>
      <c r="C545" s="235"/>
      <c r="D545" s="236" t="s">
        <v>226</v>
      </c>
      <c r="E545" s="237" t="s">
        <v>19</v>
      </c>
      <c r="F545" s="238" t="s">
        <v>2343</v>
      </c>
      <c r="G545" s="235"/>
      <c r="H545" s="237" t="s">
        <v>19</v>
      </c>
      <c r="I545" s="239"/>
      <c r="J545" s="235"/>
      <c r="K545" s="235"/>
      <c r="L545" s="240"/>
      <c r="M545" s="241"/>
      <c r="N545" s="242"/>
      <c r="O545" s="242"/>
      <c r="P545" s="242"/>
      <c r="Q545" s="242"/>
      <c r="R545" s="242"/>
      <c r="S545" s="242"/>
      <c r="T545" s="24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4" t="s">
        <v>226</v>
      </c>
      <c r="AU545" s="244" t="s">
        <v>81</v>
      </c>
      <c r="AV545" s="13" t="s">
        <v>79</v>
      </c>
      <c r="AW545" s="13" t="s">
        <v>33</v>
      </c>
      <c r="AX545" s="13" t="s">
        <v>72</v>
      </c>
      <c r="AY545" s="244" t="s">
        <v>215</v>
      </c>
    </row>
    <row r="546" s="13" customFormat="1">
      <c r="A546" s="13"/>
      <c r="B546" s="234"/>
      <c r="C546" s="235"/>
      <c r="D546" s="236" t="s">
        <v>226</v>
      </c>
      <c r="E546" s="237" t="s">
        <v>19</v>
      </c>
      <c r="F546" s="238" t="s">
        <v>2354</v>
      </c>
      <c r="G546" s="235"/>
      <c r="H546" s="237" t="s">
        <v>19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226</v>
      </c>
      <c r="AU546" s="244" t="s">
        <v>81</v>
      </c>
      <c r="AV546" s="13" t="s">
        <v>79</v>
      </c>
      <c r="AW546" s="13" t="s">
        <v>33</v>
      </c>
      <c r="AX546" s="13" t="s">
        <v>72</v>
      </c>
      <c r="AY546" s="244" t="s">
        <v>215</v>
      </c>
    </row>
    <row r="547" s="13" customFormat="1">
      <c r="A547" s="13"/>
      <c r="B547" s="234"/>
      <c r="C547" s="235"/>
      <c r="D547" s="236" t="s">
        <v>226</v>
      </c>
      <c r="E547" s="237" t="s">
        <v>19</v>
      </c>
      <c r="F547" s="238" t="s">
        <v>2355</v>
      </c>
      <c r="G547" s="235"/>
      <c r="H547" s="237" t="s">
        <v>19</v>
      </c>
      <c r="I547" s="239"/>
      <c r="J547" s="235"/>
      <c r="K547" s="235"/>
      <c r="L547" s="240"/>
      <c r="M547" s="241"/>
      <c r="N547" s="242"/>
      <c r="O547" s="242"/>
      <c r="P547" s="242"/>
      <c r="Q547" s="242"/>
      <c r="R547" s="242"/>
      <c r="S547" s="242"/>
      <c r="T547" s="24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4" t="s">
        <v>226</v>
      </c>
      <c r="AU547" s="244" t="s">
        <v>81</v>
      </c>
      <c r="AV547" s="13" t="s">
        <v>79</v>
      </c>
      <c r="AW547" s="13" t="s">
        <v>33</v>
      </c>
      <c r="AX547" s="13" t="s">
        <v>72</v>
      </c>
      <c r="AY547" s="244" t="s">
        <v>215</v>
      </c>
    </row>
    <row r="548" s="13" customFormat="1">
      <c r="A548" s="13"/>
      <c r="B548" s="234"/>
      <c r="C548" s="235"/>
      <c r="D548" s="236" t="s">
        <v>226</v>
      </c>
      <c r="E548" s="237" t="s">
        <v>19</v>
      </c>
      <c r="F548" s="238" t="s">
        <v>407</v>
      </c>
      <c r="G548" s="235"/>
      <c r="H548" s="237" t="s">
        <v>19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226</v>
      </c>
      <c r="AU548" s="244" t="s">
        <v>81</v>
      </c>
      <c r="AV548" s="13" t="s">
        <v>79</v>
      </c>
      <c r="AW548" s="13" t="s">
        <v>33</v>
      </c>
      <c r="AX548" s="13" t="s">
        <v>72</v>
      </c>
      <c r="AY548" s="244" t="s">
        <v>215</v>
      </c>
    </row>
    <row r="549" s="14" customFormat="1">
      <c r="A549" s="14"/>
      <c r="B549" s="245"/>
      <c r="C549" s="246"/>
      <c r="D549" s="236" t="s">
        <v>226</v>
      </c>
      <c r="E549" s="247" t="s">
        <v>19</v>
      </c>
      <c r="F549" s="248" t="s">
        <v>2434</v>
      </c>
      <c r="G549" s="246"/>
      <c r="H549" s="249">
        <v>0.252</v>
      </c>
      <c r="I549" s="250"/>
      <c r="J549" s="246"/>
      <c r="K549" s="246"/>
      <c r="L549" s="251"/>
      <c r="M549" s="252"/>
      <c r="N549" s="253"/>
      <c r="O549" s="253"/>
      <c r="P549" s="253"/>
      <c r="Q549" s="253"/>
      <c r="R549" s="253"/>
      <c r="S549" s="253"/>
      <c r="T549" s="25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5" t="s">
        <v>226</v>
      </c>
      <c r="AU549" s="255" t="s">
        <v>81</v>
      </c>
      <c r="AV549" s="14" t="s">
        <v>81</v>
      </c>
      <c r="AW549" s="14" t="s">
        <v>33</v>
      </c>
      <c r="AX549" s="14" t="s">
        <v>72</v>
      </c>
      <c r="AY549" s="255" t="s">
        <v>215</v>
      </c>
    </row>
    <row r="550" s="13" customFormat="1">
      <c r="A550" s="13"/>
      <c r="B550" s="234"/>
      <c r="C550" s="235"/>
      <c r="D550" s="236" t="s">
        <v>226</v>
      </c>
      <c r="E550" s="237" t="s">
        <v>19</v>
      </c>
      <c r="F550" s="238" t="s">
        <v>2343</v>
      </c>
      <c r="G550" s="235"/>
      <c r="H550" s="237" t="s">
        <v>19</v>
      </c>
      <c r="I550" s="239"/>
      <c r="J550" s="235"/>
      <c r="K550" s="235"/>
      <c r="L550" s="240"/>
      <c r="M550" s="241"/>
      <c r="N550" s="242"/>
      <c r="O550" s="242"/>
      <c r="P550" s="242"/>
      <c r="Q550" s="242"/>
      <c r="R550" s="242"/>
      <c r="S550" s="242"/>
      <c r="T550" s="24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4" t="s">
        <v>226</v>
      </c>
      <c r="AU550" s="244" t="s">
        <v>81</v>
      </c>
      <c r="AV550" s="13" t="s">
        <v>79</v>
      </c>
      <c r="AW550" s="13" t="s">
        <v>33</v>
      </c>
      <c r="AX550" s="13" t="s">
        <v>72</v>
      </c>
      <c r="AY550" s="244" t="s">
        <v>215</v>
      </c>
    </row>
    <row r="551" s="13" customFormat="1">
      <c r="A551" s="13"/>
      <c r="B551" s="234"/>
      <c r="C551" s="235"/>
      <c r="D551" s="236" t="s">
        <v>226</v>
      </c>
      <c r="E551" s="237" t="s">
        <v>19</v>
      </c>
      <c r="F551" s="238" t="s">
        <v>2356</v>
      </c>
      <c r="G551" s="235"/>
      <c r="H551" s="237" t="s">
        <v>19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226</v>
      </c>
      <c r="AU551" s="244" t="s">
        <v>81</v>
      </c>
      <c r="AV551" s="13" t="s">
        <v>79</v>
      </c>
      <c r="AW551" s="13" t="s">
        <v>33</v>
      </c>
      <c r="AX551" s="13" t="s">
        <v>72</v>
      </c>
      <c r="AY551" s="244" t="s">
        <v>215</v>
      </c>
    </row>
    <row r="552" s="13" customFormat="1">
      <c r="A552" s="13"/>
      <c r="B552" s="234"/>
      <c r="C552" s="235"/>
      <c r="D552" s="236" t="s">
        <v>226</v>
      </c>
      <c r="E552" s="237" t="s">
        <v>19</v>
      </c>
      <c r="F552" s="238" t="s">
        <v>2357</v>
      </c>
      <c r="G552" s="235"/>
      <c r="H552" s="237" t="s">
        <v>19</v>
      </c>
      <c r="I552" s="239"/>
      <c r="J552" s="235"/>
      <c r="K552" s="235"/>
      <c r="L552" s="240"/>
      <c r="M552" s="241"/>
      <c r="N552" s="242"/>
      <c r="O552" s="242"/>
      <c r="P552" s="242"/>
      <c r="Q552" s="242"/>
      <c r="R552" s="242"/>
      <c r="S552" s="242"/>
      <c r="T552" s="24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4" t="s">
        <v>226</v>
      </c>
      <c r="AU552" s="244" t="s">
        <v>81</v>
      </c>
      <c r="AV552" s="13" t="s">
        <v>79</v>
      </c>
      <c r="AW552" s="13" t="s">
        <v>33</v>
      </c>
      <c r="AX552" s="13" t="s">
        <v>72</v>
      </c>
      <c r="AY552" s="244" t="s">
        <v>215</v>
      </c>
    </row>
    <row r="553" s="13" customFormat="1">
      <c r="A553" s="13"/>
      <c r="B553" s="234"/>
      <c r="C553" s="235"/>
      <c r="D553" s="236" t="s">
        <v>226</v>
      </c>
      <c r="E553" s="237" t="s">
        <v>19</v>
      </c>
      <c r="F553" s="238" t="s">
        <v>407</v>
      </c>
      <c r="G553" s="235"/>
      <c r="H553" s="237" t="s">
        <v>19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226</v>
      </c>
      <c r="AU553" s="244" t="s">
        <v>81</v>
      </c>
      <c r="AV553" s="13" t="s">
        <v>79</v>
      </c>
      <c r="AW553" s="13" t="s">
        <v>33</v>
      </c>
      <c r="AX553" s="13" t="s">
        <v>72</v>
      </c>
      <c r="AY553" s="244" t="s">
        <v>215</v>
      </c>
    </row>
    <row r="554" s="14" customFormat="1">
      <c r="A554" s="14"/>
      <c r="B554" s="245"/>
      <c r="C554" s="246"/>
      <c r="D554" s="236" t="s">
        <v>226</v>
      </c>
      <c r="E554" s="247" t="s">
        <v>19</v>
      </c>
      <c r="F554" s="248" t="s">
        <v>2434</v>
      </c>
      <c r="G554" s="246"/>
      <c r="H554" s="249">
        <v>0.252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226</v>
      </c>
      <c r="AU554" s="255" t="s">
        <v>81</v>
      </c>
      <c r="AV554" s="14" t="s">
        <v>81</v>
      </c>
      <c r="AW554" s="14" t="s">
        <v>33</v>
      </c>
      <c r="AX554" s="14" t="s">
        <v>72</v>
      </c>
      <c r="AY554" s="255" t="s">
        <v>215</v>
      </c>
    </row>
    <row r="555" s="13" customFormat="1">
      <c r="A555" s="13"/>
      <c r="B555" s="234"/>
      <c r="C555" s="235"/>
      <c r="D555" s="236" t="s">
        <v>226</v>
      </c>
      <c r="E555" s="237" t="s">
        <v>19</v>
      </c>
      <c r="F555" s="238" t="s">
        <v>2358</v>
      </c>
      <c r="G555" s="235"/>
      <c r="H555" s="237" t="s">
        <v>19</v>
      </c>
      <c r="I555" s="239"/>
      <c r="J555" s="235"/>
      <c r="K555" s="235"/>
      <c r="L555" s="240"/>
      <c r="M555" s="241"/>
      <c r="N555" s="242"/>
      <c r="O555" s="242"/>
      <c r="P555" s="242"/>
      <c r="Q555" s="242"/>
      <c r="R555" s="242"/>
      <c r="S555" s="242"/>
      <c r="T555" s="24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4" t="s">
        <v>226</v>
      </c>
      <c r="AU555" s="244" t="s">
        <v>81</v>
      </c>
      <c r="AV555" s="13" t="s">
        <v>79</v>
      </c>
      <c r="AW555" s="13" t="s">
        <v>33</v>
      </c>
      <c r="AX555" s="13" t="s">
        <v>72</v>
      </c>
      <c r="AY555" s="244" t="s">
        <v>215</v>
      </c>
    </row>
    <row r="556" s="13" customFormat="1">
      <c r="A556" s="13"/>
      <c r="B556" s="234"/>
      <c r="C556" s="235"/>
      <c r="D556" s="236" t="s">
        <v>226</v>
      </c>
      <c r="E556" s="237" t="s">
        <v>19</v>
      </c>
      <c r="F556" s="238" t="s">
        <v>2348</v>
      </c>
      <c r="G556" s="235"/>
      <c r="H556" s="237" t="s">
        <v>19</v>
      </c>
      <c r="I556" s="239"/>
      <c r="J556" s="235"/>
      <c r="K556" s="235"/>
      <c r="L556" s="240"/>
      <c r="M556" s="241"/>
      <c r="N556" s="242"/>
      <c r="O556" s="242"/>
      <c r="P556" s="242"/>
      <c r="Q556" s="242"/>
      <c r="R556" s="242"/>
      <c r="S556" s="242"/>
      <c r="T556" s="24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4" t="s">
        <v>226</v>
      </c>
      <c r="AU556" s="244" t="s">
        <v>81</v>
      </c>
      <c r="AV556" s="13" t="s">
        <v>79</v>
      </c>
      <c r="AW556" s="13" t="s">
        <v>33</v>
      </c>
      <c r="AX556" s="13" t="s">
        <v>72</v>
      </c>
      <c r="AY556" s="244" t="s">
        <v>215</v>
      </c>
    </row>
    <row r="557" s="13" customFormat="1">
      <c r="A557" s="13"/>
      <c r="B557" s="234"/>
      <c r="C557" s="235"/>
      <c r="D557" s="236" t="s">
        <v>226</v>
      </c>
      <c r="E557" s="237" t="s">
        <v>19</v>
      </c>
      <c r="F557" s="238" t="s">
        <v>2349</v>
      </c>
      <c r="G557" s="235"/>
      <c r="H557" s="237" t="s">
        <v>19</v>
      </c>
      <c r="I557" s="239"/>
      <c r="J557" s="235"/>
      <c r="K557" s="235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226</v>
      </c>
      <c r="AU557" s="244" t="s">
        <v>81</v>
      </c>
      <c r="AV557" s="13" t="s">
        <v>79</v>
      </c>
      <c r="AW557" s="13" t="s">
        <v>33</v>
      </c>
      <c r="AX557" s="13" t="s">
        <v>72</v>
      </c>
      <c r="AY557" s="244" t="s">
        <v>215</v>
      </c>
    </row>
    <row r="558" s="13" customFormat="1">
      <c r="A558" s="13"/>
      <c r="B558" s="234"/>
      <c r="C558" s="235"/>
      <c r="D558" s="236" t="s">
        <v>226</v>
      </c>
      <c r="E558" s="237" t="s">
        <v>19</v>
      </c>
      <c r="F558" s="238" t="s">
        <v>407</v>
      </c>
      <c r="G558" s="235"/>
      <c r="H558" s="237" t="s">
        <v>19</v>
      </c>
      <c r="I558" s="239"/>
      <c r="J558" s="235"/>
      <c r="K558" s="235"/>
      <c r="L558" s="240"/>
      <c r="M558" s="241"/>
      <c r="N558" s="242"/>
      <c r="O558" s="242"/>
      <c r="P558" s="242"/>
      <c r="Q558" s="242"/>
      <c r="R558" s="242"/>
      <c r="S558" s="242"/>
      <c r="T558" s="24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4" t="s">
        <v>226</v>
      </c>
      <c r="AU558" s="244" t="s">
        <v>81</v>
      </c>
      <c r="AV558" s="13" t="s">
        <v>79</v>
      </c>
      <c r="AW558" s="13" t="s">
        <v>33</v>
      </c>
      <c r="AX558" s="13" t="s">
        <v>72</v>
      </c>
      <c r="AY558" s="244" t="s">
        <v>215</v>
      </c>
    </row>
    <row r="559" s="14" customFormat="1">
      <c r="A559" s="14"/>
      <c r="B559" s="245"/>
      <c r="C559" s="246"/>
      <c r="D559" s="236" t="s">
        <v>226</v>
      </c>
      <c r="E559" s="247" t="s">
        <v>19</v>
      </c>
      <c r="F559" s="248" t="s">
        <v>2436</v>
      </c>
      <c r="G559" s="246"/>
      <c r="H559" s="249">
        <v>2.7999999999999998</v>
      </c>
      <c r="I559" s="250"/>
      <c r="J559" s="246"/>
      <c r="K559" s="246"/>
      <c r="L559" s="251"/>
      <c r="M559" s="252"/>
      <c r="N559" s="253"/>
      <c r="O559" s="253"/>
      <c r="P559" s="253"/>
      <c r="Q559" s="253"/>
      <c r="R559" s="253"/>
      <c r="S559" s="253"/>
      <c r="T559" s="25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5" t="s">
        <v>226</v>
      </c>
      <c r="AU559" s="255" t="s">
        <v>81</v>
      </c>
      <c r="AV559" s="14" t="s">
        <v>81</v>
      </c>
      <c r="AW559" s="14" t="s">
        <v>33</v>
      </c>
      <c r="AX559" s="14" t="s">
        <v>72</v>
      </c>
      <c r="AY559" s="255" t="s">
        <v>215</v>
      </c>
    </row>
    <row r="560" s="13" customFormat="1">
      <c r="A560" s="13"/>
      <c r="B560" s="234"/>
      <c r="C560" s="235"/>
      <c r="D560" s="236" t="s">
        <v>226</v>
      </c>
      <c r="E560" s="237" t="s">
        <v>19</v>
      </c>
      <c r="F560" s="238" t="s">
        <v>2358</v>
      </c>
      <c r="G560" s="235"/>
      <c r="H560" s="237" t="s">
        <v>19</v>
      </c>
      <c r="I560" s="239"/>
      <c r="J560" s="235"/>
      <c r="K560" s="235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226</v>
      </c>
      <c r="AU560" s="244" t="s">
        <v>81</v>
      </c>
      <c r="AV560" s="13" t="s">
        <v>79</v>
      </c>
      <c r="AW560" s="13" t="s">
        <v>33</v>
      </c>
      <c r="AX560" s="13" t="s">
        <v>72</v>
      </c>
      <c r="AY560" s="244" t="s">
        <v>215</v>
      </c>
    </row>
    <row r="561" s="13" customFormat="1">
      <c r="A561" s="13"/>
      <c r="B561" s="234"/>
      <c r="C561" s="235"/>
      <c r="D561" s="236" t="s">
        <v>226</v>
      </c>
      <c r="E561" s="237" t="s">
        <v>19</v>
      </c>
      <c r="F561" s="238" t="s">
        <v>2359</v>
      </c>
      <c r="G561" s="235"/>
      <c r="H561" s="237" t="s">
        <v>19</v>
      </c>
      <c r="I561" s="239"/>
      <c r="J561" s="235"/>
      <c r="K561" s="235"/>
      <c r="L561" s="240"/>
      <c r="M561" s="241"/>
      <c r="N561" s="242"/>
      <c r="O561" s="242"/>
      <c r="P561" s="242"/>
      <c r="Q561" s="242"/>
      <c r="R561" s="242"/>
      <c r="S561" s="242"/>
      <c r="T561" s="24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4" t="s">
        <v>226</v>
      </c>
      <c r="AU561" s="244" t="s">
        <v>81</v>
      </c>
      <c r="AV561" s="13" t="s">
        <v>79</v>
      </c>
      <c r="AW561" s="13" t="s">
        <v>33</v>
      </c>
      <c r="AX561" s="13" t="s">
        <v>72</v>
      </c>
      <c r="AY561" s="244" t="s">
        <v>215</v>
      </c>
    </row>
    <row r="562" s="13" customFormat="1">
      <c r="A562" s="13"/>
      <c r="B562" s="234"/>
      <c r="C562" s="235"/>
      <c r="D562" s="236" t="s">
        <v>226</v>
      </c>
      <c r="E562" s="237" t="s">
        <v>19</v>
      </c>
      <c r="F562" s="238" t="s">
        <v>2360</v>
      </c>
      <c r="G562" s="235"/>
      <c r="H562" s="237" t="s">
        <v>19</v>
      </c>
      <c r="I562" s="239"/>
      <c r="J562" s="235"/>
      <c r="K562" s="235"/>
      <c r="L562" s="240"/>
      <c r="M562" s="241"/>
      <c r="N562" s="242"/>
      <c r="O562" s="242"/>
      <c r="P562" s="242"/>
      <c r="Q562" s="242"/>
      <c r="R562" s="242"/>
      <c r="S562" s="242"/>
      <c r="T562" s="24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4" t="s">
        <v>226</v>
      </c>
      <c r="AU562" s="244" t="s">
        <v>81</v>
      </c>
      <c r="AV562" s="13" t="s">
        <v>79</v>
      </c>
      <c r="AW562" s="13" t="s">
        <v>33</v>
      </c>
      <c r="AX562" s="13" t="s">
        <v>72</v>
      </c>
      <c r="AY562" s="244" t="s">
        <v>215</v>
      </c>
    </row>
    <row r="563" s="13" customFormat="1">
      <c r="A563" s="13"/>
      <c r="B563" s="234"/>
      <c r="C563" s="235"/>
      <c r="D563" s="236" t="s">
        <v>226</v>
      </c>
      <c r="E563" s="237" t="s">
        <v>19</v>
      </c>
      <c r="F563" s="238" t="s">
        <v>407</v>
      </c>
      <c r="G563" s="235"/>
      <c r="H563" s="237" t="s">
        <v>19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226</v>
      </c>
      <c r="AU563" s="244" t="s">
        <v>81</v>
      </c>
      <c r="AV563" s="13" t="s">
        <v>79</v>
      </c>
      <c r="AW563" s="13" t="s">
        <v>33</v>
      </c>
      <c r="AX563" s="13" t="s">
        <v>72</v>
      </c>
      <c r="AY563" s="244" t="s">
        <v>215</v>
      </c>
    </row>
    <row r="564" s="14" customFormat="1">
      <c r="A564" s="14"/>
      <c r="B564" s="245"/>
      <c r="C564" s="246"/>
      <c r="D564" s="236" t="s">
        <v>226</v>
      </c>
      <c r="E564" s="247" t="s">
        <v>19</v>
      </c>
      <c r="F564" s="248" t="s">
        <v>2436</v>
      </c>
      <c r="G564" s="246"/>
      <c r="H564" s="249">
        <v>2.7999999999999998</v>
      </c>
      <c r="I564" s="250"/>
      <c r="J564" s="246"/>
      <c r="K564" s="246"/>
      <c r="L564" s="251"/>
      <c r="M564" s="252"/>
      <c r="N564" s="253"/>
      <c r="O564" s="253"/>
      <c r="P564" s="253"/>
      <c r="Q564" s="253"/>
      <c r="R564" s="253"/>
      <c r="S564" s="253"/>
      <c r="T564" s="25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5" t="s">
        <v>226</v>
      </c>
      <c r="AU564" s="255" t="s">
        <v>81</v>
      </c>
      <c r="AV564" s="14" t="s">
        <v>81</v>
      </c>
      <c r="AW564" s="14" t="s">
        <v>33</v>
      </c>
      <c r="AX564" s="14" t="s">
        <v>72</v>
      </c>
      <c r="AY564" s="255" t="s">
        <v>215</v>
      </c>
    </row>
    <row r="565" s="13" customFormat="1">
      <c r="A565" s="13"/>
      <c r="B565" s="234"/>
      <c r="C565" s="235"/>
      <c r="D565" s="236" t="s">
        <v>226</v>
      </c>
      <c r="E565" s="237" t="s">
        <v>19</v>
      </c>
      <c r="F565" s="238" t="s">
        <v>2358</v>
      </c>
      <c r="G565" s="235"/>
      <c r="H565" s="237" t="s">
        <v>19</v>
      </c>
      <c r="I565" s="239"/>
      <c r="J565" s="235"/>
      <c r="K565" s="235"/>
      <c r="L565" s="240"/>
      <c r="M565" s="241"/>
      <c r="N565" s="242"/>
      <c r="O565" s="242"/>
      <c r="P565" s="242"/>
      <c r="Q565" s="242"/>
      <c r="R565" s="242"/>
      <c r="S565" s="242"/>
      <c r="T565" s="24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4" t="s">
        <v>226</v>
      </c>
      <c r="AU565" s="244" t="s">
        <v>81</v>
      </c>
      <c r="AV565" s="13" t="s">
        <v>79</v>
      </c>
      <c r="AW565" s="13" t="s">
        <v>33</v>
      </c>
      <c r="AX565" s="13" t="s">
        <v>72</v>
      </c>
      <c r="AY565" s="244" t="s">
        <v>215</v>
      </c>
    </row>
    <row r="566" s="13" customFormat="1">
      <c r="A566" s="13"/>
      <c r="B566" s="234"/>
      <c r="C566" s="235"/>
      <c r="D566" s="236" t="s">
        <v>226</v>
      </c>
      <c r="E566" s="237" t="s">
        <v>19</v>
      </c>
      <c r="F566" s="238" t="s">
        <v>2361</v>
      </c>
      <c r="G566" s="235"/>
      <c r="H566" s="237" t="s">
        <v>19</v>
      </c>
      <c r="I566" s="239"/>
      <c r="J566" s="235"/>
      <c r="K566" s="235"/>
      <c r="L566" s="240"/>
      <c r="M566" s="241"/>
      <c r="N566" s="242"/>
      <c r="O566" s="242"/>
      <c r="P566" s="242"/>
      <c r="Q566" s="242"/>
      <c r="R566" s="242"/>
      <c r="S566" s="242"/>
      <c r="T566" s="24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4" t="s">
        <v>226</v>
      </c>
      <c r="AU566" s="244" t="s">
        <v>81</v>
      </c>
      <c r="AV566" s="13" t="s">
        <v>79</v>
      </c>
      <c r="AW566" s="13" t="s">
        <v>33</v>
      </c>
      <c r="AX566" s="13" t="s">
        <v>72</v>
      </c>
      <c r="AY566" s="244" t="s">
        <v>215</v>
      </c>
    </row>
    <row r="567" s="13" customFormat="1">
      <c r="A567" s="13"/>
      <c r="B567" s="234"/>
      <c r="C567" s="235"/>
      <c r="D567" s="236" t="s">
        <v>226</v>
      </c>
      <c r="E567" s="237" t="s">
        <v>19</v>
      </c>
      <c r="F567" s="238" t="s">
        <v>2362</v>
      </c>
      <c r="G567" s="235"/>
      <c r="H567" s="237" t="s">
        <v>19</v>
      </c>
      <c r="I567" s="239"/>
      <c r="J567" s="235"/>
      <c r="K567" s="235"/>
      <c r="L567" s="240"/>
      <c r="M567" s="241"/>
      <c r="N567" s="242"/>
      <c r="O567" s="242"/>
      <c r="P567" s="242"/>
      <c r="Q567" s="242"/>
      <c r="R567" s="242"/>
      <c r="S567" s="242"/>
      <c r="T567" s="24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4" t="s">
        <v>226</v>
      </c>
      <c r="AU567" s="244" t="s">
        <v>81</v>
      </c>
      <c r="AV567" s="13" t="s">
        <v>79</v>
      </c>
      <c r="AW567" s="13" t="s">
        <v>33</v>
      </c>
      <c r="AX567" s="13" t="s">
        <v>72</v>
      </c>
      <c r="AY567" s="244" t="s">
        <v>215</v>
      </c>
    </row>
    <row r="568" s="13" customFormat="1">
      <c r="A568" s="13"/>
      <c r="B568" s="234"/>
      <c r="C568" s="235"/>
      <c r="D568" s="236" t="s">
        <v>226</v>
      </c>
      <c r="E568" s="237" t="s">
        <v>19</v>
      </c>
      <c r="F568" s="238" t="s">
        <v>407</v>
      </c>
      <c r="G568" s="235"/>
      <c r="H568" s="237" t="s">
        <v>19</v>
      </c>
      <c r="I568" s="239"/>
      <c r="J568" s="235"/>
      <c r="K568" s="235"/>
      <c r="L568" s="240"/>
      <c r="M568" s="241"/>
      <c r="N568" s="242"/>
      <c r="O568" s="242"/>
      <c r="P568" s="242"/>
      <c r="Q568" s="242"/>
      <c r="R568" s="242"/>
      <c r="S568" s="242"/>
      <c r="T568" s="24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4" t="s">
        <v>226</v>
      </c>
      <c r="AU568" s="244" t="s">
        <v>81</v>
      </c>
      <c r="AV568" s="13" t="s">
        <v>79</v>
      </c>
      <c r="AW568" s="13" t="s">
        <v>33</v>
      </c>
      <c r="AX568" s="13" t="s">
        <v>72</v>
      </c>
      <c r="AY568" s="244" t="s">
        <v>215</v>
      </c>
    </row>
    <row r="569" s="14" customFormat="1">
      <c r="A569" s="14"/>
      <c r="B569" s="245"/>
      <c r="C569" s="246"/>
      <c r="D569" s="236" t="s">
        <v>226</v>
      </c>
      <c r="E569" s="247" t="s">
        <v>19</v>
      </c>
      <c r="F569" s="248" t="s">
        <v>2436</v>
      </c>
      <c r="G569" s="246"/>
      <c r="H569" s="249">
        <v>2.7999999999999998</v>
      </c>
      <c r="I569" s="250"/>
      <c r="J569" s="246"/>
      <c r="K569" s="246"/>
      <c r="L569" s="251"/>
      <c r="M569" s="252"/>
      <c r="N569" s="253"/>
      <c r="O569" s="253"/>
      <c r="P569" s="253"/>
      <c r="Q569" s="253"/>
      <c r="R569" s="253"/>
      <c r="S569" s="253"/>
      <c r="T569" s="25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5" t="s">
        <v>226</v>
      </c>
      <c r="AU569" s="255" t="s">
        <v>81</v>
      </c>
      <c r="AV569" s="14" t="s">
        <v>81</v>
      </c>
      <c r="AW569" s="14" t="s">
        <v>33</v>
      </c>
      <c r="AX569" s="14" t="s">
        <v>72</v>
      </c>
      <c r="AY569" s="255" t="s">
        <v>215</v>
      </c>
    </row>
    <row r="570" s="13" customFormat="1">
      <c r="A570" s="13"/>
      <c r="B570" s="234"/>
      <c r="C570" s="235"/>
      <c r="D570" s="236" t="s">
        <v>226</v>
      </c>
      <c r="E570" s="237" t="s">
        <v>19</v>
      </c>
      <c r="F570" s="238" t="s">
        <v>2358</v>
      </c>
      <c r="G570" s="235"/>
      <c r="H570" s="237" t="s">
        <v>19</v>
      </c>
      <c r="I570" s="239"/>
      <c r="J570" s="235"/>
      <c r="K570" s="235"/>
      <c r="L570" s="240"/>
      <c r="M570" s="241"/>
      <c r="N570" s="242"/>
      <c r="O570" s="242"/>
      <c r="P570" s="242"/>
      <c r="Q570" s="242"/>
      <c r="R570" s="242"/>
      <c r="S570" s="242"/>
      <c r="T570" s="24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4" t="s">
        <v>226</v>
      </c>
      <c r="AU570" s="244" t="s">
        <v>81</v>
      </c>
      <c r="AV570" s="13" t="s">
        <v>79</v>
      </c>
      <c r="AW570" s="13" t="s">
        <v>33</v>
      </c>
      <c r="AX570" s="13" t="s">
        <v>72</v>
      </c>
      <c r="AY570" s="244" t="s">
        <v>215</v>
      </c>
    </row>
    <row r="571" s="13" customFormat="1">
      <c r="A571" s="13"/>
      <c r="B571" s="234"/>
      <c r="C571" s="235"/>
      <c r="D571" s="236" t="s">
        <v>226</v>
      </c>
      <c r="E571" s="237" t="s">
        <v>19</v>
      </c>
      <c r="F571" s="238" t="s">
        <v>2354</v>
      </c>
      <c r="G571" s="235"/>
      <c r="H571" s="237" t="s">
        <v>19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226</v>
      </c>
      <c r="AU571" s="244" t="s">
        <v>81</v>
      </c>
      <c r="AV571" s="13" t="s">
        <v>79</v>
      </c>
      <c r="AW571" s="13" t="s">
        <v>33</v>
      </c>
      <c r="AX571" s="13" t="s">
        <v>72</v>
      </c>
      <c r="AY571" s="244" t="s">
        <v>215</v>
      </c>
    </row>
    <row r="572" s="13" customFormat="1">
      <c r="A572" s="13"/>
      <c r="B572" s="234"/>
      <c r="C572" s="235"/>
      <c r="D572" s="236" t="s">
        <v>226</v>
      </c>
      <c r="E572" s="237" t="s">
        <v>19</v>
      </c>
      <c r="F572" s="238" t="s">
        <v>2355</v>
      </c>
      <c r="G572" s="235"/>
      <c r="H572" s="237" t="s">
        <v>19</v>
      </c>
      <c r="I572" s="239"/>
      <c r="J572" s="235"/>
      <c r="K572" s="235"/>
      <c r="L572" s="240"/>
      <c r="M572" s="241"/>
      <c r="N572" s="242"/>
      <c r="O572" s="242"/>
      <c r="P572" s="242"/>
      <c r="Q572" s="242"/>
      <c r="R572" s="242"/>
      <c r="S572" s="242"/>
      <c r="T572" s="24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4" t="s">
        <v>226</v>
      </c>
      <c r="AU572" s="244" t="s">
        <v>81</v>
      </c>
      <c r="AV572" s="13" t="s">
        <v>79</v>
      </c>
      <c r="AW572" s="13" t="s">
        <v>33</v>
      </c>
      <c r="AX572" s="13" t="s">
        <v>72</v>
      </c>
      <c r="AY572" s="244" t="s">
        <v>215</v>
      </c>
    </row>
    <row r="573" s="13" customFormat="1">
      <c r="A573" s="13"/>
      <c r="B573" s="234"/>
      <c r="C573" s="235"/>
      <c r="D573" s="236" t="s">
        <v>226</v>
      </c>
      <c r="E573" s="237" t="s">
        <v>19</v>
      </c>
      <c r="F573" s="238" t="s">
        <v>407</v>
      </c>
      <c r="G573" s="235"/>
      <c r="H573" s="237" t="s">
        <v>19</v>
      </c>
      <c r="I573" s="239"/>
      <c r="J573" s="235"/>
      <c r="K573" s="235"/>
      <c r="L573" s="240"/>
      <c r="M573" s="241"/>
      <c r="N573" s="242"/>
      <c r="O573" s="242"/>
      <c r="P573" s="242"/>
      <c r="Q573" s="242"/>
      <c r="R573" s="242"/>
      <c r="S573" s="242"/>
      <c r="T573" s="24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4" t="s">
        <v>226</v>
      </c>
      <c r="AU573" s="244" t="s">
        <v>81</v>
      </c>
      <c r="AV573" s="13" t="s">
        <v>79</v>
      </c>
      <c r="AW573" s="13" t="s">
        <v>33</v>
      </c>
      <c r="AX573" s="13" t="s">
        <v>72</v>
      </c>
      <c r="AY573" s="244" t="s">
        <v>215</v>
      </c>
    </row>
    <row r="574" s="14" customFormat="1">
      <c r="A574" s="14"/>
      <c r="B574" s="245"/>
      <c r="C574" s="246"/>
      <c r="D574" s="236" t="s">
        <v>226</v>
      </c>
      <c r="E574" s="247" t="s">
        <v>19</v>
      </c>
      <c r="F574" s="248" t="s">
        <v>2436</v>
      </c>
      <c r="G574" s="246"/>
      <c r="H574" s="249">
        <v>2.7999999999999998</v>
      </c>
      <c r="I574" s="250"/>
      <c r="J574" s="246"/>
      <c r="K574" s="246"/>
      <c r="L574" s="251"/>
      <c r="M574" s="252"/>
      <c r="N574" s="253"/>
      <c r="O574" s="253"/>
      <c r="P574" s="253"/>
      <c r="Q574" s="253"/>
      <c r="R574" s="253"/>
      <c r="S574" s="253"/>
      <c r="T574" s="25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5" t="s">
        <v>226</v>
      </c>
      <c r="AU574" s="255" t="s">
        <v>81</v>
      </c>
      <c r="AV574" s="14" t="s">
        <v>81</v>
      </c>
      <c r="AW574" s="14" t="s">
        <v>33</v>
      </c>
      <c r="AX574" s="14" t="s">
        <v>72</v>
      </c>
      <c r="AY574" s="255" t="s">
        <v>215</v>
      </c>
    </row>
    <row r="575" s="16" customFormat="1">
      <c r="A575" s="16"/>
      <c r="B575" s="267"/>
      <c r="C575" s="268"/>
      <c r="D575" s="236" t="s">
        <v>226</v>
      </c>
      <c r="E575" s="269" t="s">
        <v>19</v>
      </c>
      <c r="F575" s="270" t="s">
        <v>283</v>
      </c>
      <c r="G575" s="268"/>
      <c r="H575" s="271">
        <v>43.525999999999989</v>
      </c>
      <c r="I575" s="272"/>
      <c r="J575" s="268"/>
      <c r="K575" s="268"/>
      <c r="L575" s="273"/>
      <c r="M575" s="274"/>
      <c r="N575" s="275"/>
      <c r="O575" s="275"/>
      <c r="P575" s="275"/>
      <c r="Q575" s="275"/>
      <c r="R575" s="275"/>
      <c r="S575" s="275"/>
      <c r="T575" s="27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T575" s="277" t="s">
        <v>226</v>
      </c>
      <c r="AU575" s="277" t="s">
        <v>81</v>
      </c>
      <c r="AV575" s="16" t="s">
        <v>105</v>
      </c>
      <c r="AW575" s="16" t="s">
        <v>33</v>
      </c>
      <c r="AX575" s="16" t="s">
        <v>72</v>
      </c>
      <c r="AY575" s="277" t="s">
        <v>215</v>
      </c>
    </row>
    <row r="576" s="13" customFormat="1">
      <c r="A576" s="13"/>
      <c r="B576" s="234"/>
      <c r="C576" s="235"/>
      <c r="D576" s="236" t="s">
        <v>226</v>
      </c>
      <c r="E576" s="237" t="s">
        <v>19</v>
      </c>
      <c r="F576" s="238" t="s">
        <v>2437</v>
      </c>
      <c r="G576" s="235"/>
      <c r="H576" s="237" t="s">
        <v>19</v>
      </c>
      <c r="I576" s="239"/>
      <c r="J576" s="235"/>
      <c r="K576" s="235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226</v>
      </c>
      <c r="AU576" s="244" t="s">
        <v>81</v>
      </c>
      <c r="AV576" s="13" t="s">
        <v>79</v>
      </c>
      <c r="AW576" s="13" t="s">
        <v>33</v>
      </c>
      <c r="AX576" s="13" t="s">
        <v>72</v>
      </c>
      <c r="AY576" s="244" t="s">
        <v>215</v>
      </c>
    </row>
    <row r="577" s="14" customFormat="1">
      <c r="A577" s="14"/>
      <c r="B577" s="245"/>
      <c r="C577" s="246"/>
      <c r="D577" s="236" t="s">
        <v>226</v>
      </c>
      <c r="E577" s="247" t="s">
        <v>19</v>
      </c>
      <c r="F577" s="248" t="s">
        <v>2438</v>
      </c>
      <c r="G577" s="246"/>
      <c r="H577" s="249">
        <v>20</v>
      </c>
      <c r="I577" s="250"/>
      <c r="J577" s="246"/>
      <c r="K577" s="246"/>
      <c r="L577" s="251"/>
      <c r="M577" s="252"/>
      <c r="N577" s="253"/>
      <c r="O577" s="253"/>
      <c r="P577" s="253"/>
      <c r="Q577" s="253"/>
      <c r="R577" s="253"/>
      <c r="S577" s="253"/>
      <c r="T577" s="25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5" t="s">
        <v>226</v>
      </c>
      <c r="AU577" s="255" t="s">
        <v>81</v>
      </c>
      <c r="AV577" s="14" t="s">
        <v>81</v>
      </c>
      <c r="AW577" s="14" t="s">
        <v>33</v>
      </c>
      <c r="AX577" s="14" t="s">
        <v>72</v>
      </c>
      <c r="AY577" s="255" t="s">
        <v>215</v>
      </c>
    </row>
    <row r="578" s="16" customFormat="1">
      <c r="A578" s="16"/>
      <c r="B578" s="267"/>
      <c r="C578" s="268"/>
      <c r="D578" s="236" t="s">
        <v>226</v>
      </c>
      <c r="E578" s="269" t="s">
        <v>19</v>
      </c>
      <c r="F578" s="270" t="s">
        <v>283</v>
      </c>
      <c r="G578" s="268"/>
      <c r="H578" s="271">
        <v>20</v>
      </c>
      <c r="I578" s="272"/>
      <c r="J578" s="268"/>
      <c r="K578" s="268"/>
      <c r="L578" s="273"/>
      <c r="M578" s="274"/>
      <c r="N578" s="275"/>
      <c r="O578" s="275"/>
      <c r="P578" s="275"/>
      <c r="Q578" s="275"/>
      <c r="R578" s="275"/>
      <c r="S578" s="275"/>
      <c r="T578" s="27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T578" s="277" t="s">
        <v>226</v>
      </c>
      <c r="AU578" s="277" t="s">
        <v>81</v>
      </c>
      <c r="AV578" s="16" t="s">
        <v>105</v>
      </c>
      <c r="AW578" s="16" t="s">
        <v>33</v>
      </c>
      <c r="AX578" s="16" t="s">
        <v>72</v>
      </c>
      <c r="AY578" s="277" t="s">
        <v>215</v>
      </c>
    </row>
    <row r="579" s="15" customFormat="1">
      <c r="A579" s="15"/>
      <c r="B579" s="256"/>
      <c r="C579" s="257"/>
      <c r="D579" s="236" t="s">
        <v>226</v>
      </c>
      <c r="E579" s="258" t="s">
        <v>19</v>
      </c>
      <c r="F579" s="259" t="s">
        <v>233</v>
      </c>
      <c r="G579" s="257"/>
      <c r="H579" s="260">
        <v>63.525999999999989</v>
      </c>
      <c r="I579" s="261"/>
      <c r="J579" s="257"/>
      <c r="K579" s="257"/>
      <c r="L579" s="262"/>
      <c r="M579" s="263"/>
      <c r="N579" s="264"/>
      <c r="O579" s="264"/>
      <c r="P579" s="264"/>
      <c r="Q579" s="264"/>
      <c r="R579" s="264"/>
      <c r="S579" s="264"/>
      <c r="T579" s="26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T579" s="266" t="s">
        <v>226</v>
      </c>
      <c r="AU579" s="266" t="s">
        <v>81</v>
      </c>
      <c r="AV579" s="15" t="s">
        <v>223</v>
      </c>
      <c r="AW579" s="15" t="s">
        <v>33</v>
      </c>
      <c r="AX579" s="15" t="s">
        <v>79</v>
      </c>
      <c r="AY579" s="266" t="s">
        <v>215</v>
      </c>
    </row>
    <row r="580" s="2" customFormat="1" ht="16.5" customHeight="1">
      <c r="A580" s="41"/>
      <c r="B580" s="42"/>
      <c r="C580" s="281" t="s">
        <v>454</v>
      </c>
      <c r="D580" s="281" t="s">
        <v>412</v>
      </c>
      <c r="E580" s="282" t="s">
        <v>2439</v>
      </c>
      <c r="F580" s="283" t="s">
        <v>2440</v>
      </c>
      <c r="G580" s="284" t="s">
        <v>221</v>
      </c>
      <c r="H580" s="285">
        <v>69.879000000000005</v>
      </c>
      <c r="I580" s="286"/>
      <c r="J580" s="287">
        <f>ROUND(I580*H580,2)</f>
        <v>0</v>
      </c>
      <c r="K580" s="283" t="s">
        <v>222</v>
      </c>
      <c r="L580" s="288"/>
      <c r="M580" s="289" t="s">
        <v>19</v>
      </c>
      <c r="N580" s="290" t="s">
        <v>43</v>
      </c>
      <c r="O580" s="87"/>
      <c r="P580" s="225">
        <f>O580*H580</f>
        <v>0</v>
      </c>
      <c r="Q580" s="225">
        <v>0.00050000000000000001</v>
      </c>
      <c r="R580" s="225">
        <f>Q580*H580</f>
        <v>0.034939500000000005</v>
      </c>
      <c r="S580" s="225">
        <v>0</v>
      </c>
      <c r="T580" s="226">
        <f>S580*H580</f>
        <v>0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27" t="s">
        <v>298</v>
      </c>
      <c r="AT580" s="227" t="s">
        <v>412</v>
      </c>
      <c r="AU580" s="227" t="s">
        <v>81</v>
      </c>
      <c r="AY580" s="20" t="s">
        <v>215</v>
      </c>
      <c r="BE580" s="228">
        <f>IF(N580="základní",J580,0)</f>
        <v>0</v>
      </c>
      <c r="BF580" s="228">
        <f>IF(N580="snížená",J580,0)</f>
        <v>0</v>
      </c>
      <c r="BG580" s="228">
        <f>IF(N580="zákl. přenesená",J580,0)</f>
        <v>0</v>
      </c>
      <c r="BH580" s="228">
        <f>IF(N580="sníž. přenesená",J580,0)</f>
        <v>0</v>
      </c>
      <c r="BI580" s="228">
        <f>IF(N580="nulová",J580,0)</f>
        <v>0</v>
      </c>
      <c r="BJ580" s="20" t="s">
        <v>79</v>
      </c>
      <c r="BK580" s="228">
        <f>ROUND(I580*H580,2)</f>
        <v>0</v>
      </c>
      <c r="BL580" s="20" t="s">
        <v>223</v>
      </c>
      <c r="BM580" s="227" t="s">
        <v>457</v>
      </c>
    </row>
    <row r="581" s="13" customFormat="1">
      <c r="A581" s="13"/>
      <c r="B581" s="234"/>
      <c r="C581" s="235"/>
      <c r="D581" s="236" t="s">
        <v>226</v>
      </c>
      <c r="E581" s="237" t="s">
        <v>19</v>
      </c>
      <c r="F581" s="238" t="s">
        <v>2428</v>
      </c>
      <c r="G581" s="235"/>
      <c r="H581" s="237" t="s">
        <v>19</v>
      </c>
      <c r="I581" s="239"/>
      <c r="J581" s="235"/>
      <c r="K581" s="235"/>
      <c r="L581" s="240"/>
      <c r="M581" s="241"/>
      <c r="N581" s="242"/>
      <c r="O581" s="242"/>
      <c r="P581" s="242"/>
      <c r="Q581" s="242"/>
      <c r="R581" s="242"/>
      <c r="S581" s="242"/>
      <c r="T581" s="24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4" t="s">
        <v>226</v>
      </c>
      <c r="AU581" s="244" t="s">
        <v>81</v>
      </c>
      <c r="AV581" s="13" t="s">
        <v>79</v>
      </c>
      <c r="AW581" s="13" t="s">
        <v>33</v>
      </c>
      <c r="AX581" s="13" t="s">
        <v>72</v>
      </c>
      <c r="AY581" s="244" t="s">
        <v>215</v>
      </c>
    </row>
    <row r="582" s="13" customFormat="1">
      <c r="A582" s="13"/>
      <c r="B582" s="234"/>
      <c r="C582" s="235"/>
      <c r="D582" s="236" t="s">
        <v>226</v>
      </c>
      <c r="E582" s="237" t="s">
        <v>19</v>
      </c>
      <c r="F582" s="238" t="s">
        <v>2343</v>
      </c>
      <c r="G582" s="235"/>
      <c r="H582" s="237" t="s">
        <v>19</v>
      </c>
      <c r="I582" s="239"/>
      <c r="J582" s="235"/>
      <c r="K582" s="235"/>
      <c r="L582" s="240"/>
      <c r="M582" s="241"/>
      <c r="N582" s="242"/>
      <c r="O582" s="242"/>
      <c r="P582" s="242"/>
      <c r="Q582" s="242"/>
      <c r="R582" s="242"/>
      <c r="S582" s="242"/>
      <c r="T582" s="24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4" t="s">
        <v>226</v>
      </c>
      <c r="AU582" s="244" t="s">
        <v>81</v>
      </c>
      <c r="AV582" s="13" t="s">
        <v>79</v>
      </c>
      <c r="AW582" s="13" t="s">
        <v>33</v>
      </c>
      <c r="AX582" s="13" t="s">
        <v>72</v>
      </c>
      <c r="AY582" s="244" t="s">
        <v>215</v>
      </c>
    </row>
    <row r="583" s="13" customFormat="1">
      <c r="A583" s="13"/>
      <c r="B583" s="234"/>
      <c r="C583" s="235"/>
      <c r="D583" s="236" t="s">
        <v>226</v>
      </c>
      <c r="E583" s="237" t="s">
        <v>19</v>
      </c>
      <c r="F583" s="238" t="s">
        <v>2344</v>
      </c>
      <c r="G583" s="235"/>
      <c r="H583" s="237" t="s">
        <v>19</v>
      </c>
      <c r="I583" s="239"/>
      <c r="J583" s="235"/>
      <c r="K583" s="235"/>
      <c r="L583" s="240"/>
      <c r="M583" s="241"/>
      <c r="N583" s="242"/>
      <c r="O583" s="242"/>
      <c r="P583" s="242"/>
      <c r="Q583" s="242"/>
      <c r="R583" s="242"/>
      <c r="S583" s="242"/>
      <c r="T583" s="24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4" t="s">
        <v>226</v>
      </c>
      <c r="AU583" s="244" t="s">
        <v>81</v>
      </c>
      <c r="AV583" s="13" t="s">
        <v>79</v>
      </c>
      <c r="AW583" s="13" t="s">
        <v>33</v>
      </c>
      <c r="AX583" s="13" t="s">
        <v>72</v>
      </c>
      <c r="AY583" s="244" t="s">
        <v>215</v>
      </c>
    </row>
    <row r="584" s="13" customFormat="1">
      <c r="A584" s="13"/>
      <c r="B584" s="234"/>
      <c r="C584" s="235"/>
      <c r="D584" s="236" t="s">
        <v>226</v>
      </c>
      <c r="E584" s="237" t="s">
        <v>19</v>
      </c>
      <c r="F584" s="238" t="s">
        <v>2345</v>
      </c>
      <c r="G584" s="235"/>
      <c r="H584" s="237" t="s">
        <v>19</v>
      </c>
      <c r="I584" s="239"/>
      <c r="J584" s="235"/>
      <c r="K584" s="235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226</v>
      </c>
      <c r="AU584" s="244" t="s">
        <v>81</v>
      </c>
      <c r="AV584" s="13" t="s">
        <v>79</v>
      </c>
      <c r="AW584" s="13" t="s">
        <v>33</v>
      </c>
      <c r="AX584" s="13" t="s">
        <v>72</v>
      </c>
      <c r="AY584" s="244" t="s">
        <v>215</v>
      </c>
    </row>
    <row r="585" s="13" customFormat="1">
      <c r="A585" s="13"/>
      <c r="B585" s="234"/>
      <c r="C585" s="235"/>
      <c r="D585" s="236" t="s">
        <v>226</v>
      </c>
      <c r="E585" s="237" t="s">
        <v>19</v>
      </c>
      <c r="F585" s="238" t="s">
        <v>448</v>
      </c>
      <c r="G585" s="235"/>
      <c r="H585" s="237" t="s">
        <v>19</v>
      </c>
      <c r="I585" s="239"/>
      <c r="J585" s="235"/>
      <c r="K585" s="235"/>
      <c r="L585" s="240"/>
      <c r="M585" s="241"/>
      <c r="N585" s="242"/>
      <c r="O585" s="242"/>
      <c r="P585" s="242"/>
      <c r="Q585" s="242"/>
      <c r="R585" s="242"/>
      <c r="S585" s="242"/>
      <c r="T585" s="24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4" t="s">
        <v>226</v>
      </c>
      <c r="AU585" s="244" t="s">
        <v>81</v>
      </c>
      <c r="AV585" s="13" t="s">
        <v>79</v>
      </c>
      <c r="AW585" s="13" t="s">
        <v>33</v>
      </c>
      <c r="AX585" s="13" t="s">
        <v>72</v>
      </c>
      <c r="AY585" s="244" t="s">
        <v>215</v>
      </c>
    </row>
    <row r="586" s="14" customFormat="1">
      <c r="A586" s="14"/>
      <c r="B586" s="245"/>
      <c r="C586" s="246"/>
      <c r="D586" s="236" t="s">
        <v>226</v>
      </c>
      <c r="E586" s="247" t="s">
        <v>19</v>
      </c>
      <c r="F586" s="248" t="s">
        <v>2429</v>
      </c>
      <c r="G586" s="246"/>
      <c r="H586" s="249">
        <v>0.28000000000000003</v>
      </c>
      <c r="I586" s="250"/>
      <c r="J586" s="246"/>
      <c r="K586" s="246"/>
      <c r="L586" s="251"/>
      <c r="M586" s="252"/>
      <c r="N586" s="253"/>
      <c r="O586" s="253"/>
      <c r="P586" s="253"/>
      <c r="Q586" s="253"/>
      <c r="R586" s="253"/>
      <c r="S586" s="253"/>
      <c r="T586" s="25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5" t="s">
        <v>226</v>
      </c>
      <c r="AU586" s="255" t="s">
        <v>81</v>
      </c>
      <c r="AV586" s="14" t="s">
        <v>81</v>
      </c>
      <c r="AW586" s="14" t="s">
        <v>33</v>
      </c>
      <c r="AX586" s="14" t="s">
        <v>72</v>
      </c>
      <c r="AY586" s="255" t="s">
        <v>215</v>
      </c>
    </row>
    <row r="587" s="13" customFormat="1">
      <c r="A587" s="13"/>
      <c r="B587" s="234"/>
      <c r="C587" s="235"/>
      <c r="D587" s="236" t="s">
        <v>226</v>
      </c>
      <c r="E587" s="237" t="s">
        <v>19</v>
      </c>
      <c r="F587" s="238" t="s">
        <v>2343</v>
      </c>
      <c r="G587" s="235"/>
      <c r="H587" s="237" t="s">
        <v>19</v>
      </c>
      <c r="I587" s="239"/>
      <c r="J587" s="235"/>
      <c r="K587" s="235"/>
      <c r="L587" s="240"/>
      <c r="M587" s="241"/>
      <c r="N587" s="242"/>
      <c r="O587" s="242"/>
      <c r="P587" s="242"/>
      <c r="Q587" s="242"/>
      <c r="R587" s="242"/>
      <c r="S587" s="242"/>
      <c r="T587" s="24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4" t="s">
        <v>226</v>
      </c>
      <c r="AU587" s="244" t="s">
        <v>81</v>
      </c>
      <c r="AV587" s="13" t="s">
        <v>79</v>
      </c>
      <c r="AW587" s="13" t="s">
        <v>33</v>
      </c>
      <c r="AX587" s="13" t="s">
        <v>72</v>
      </c>
      <c r="AY587" s="244" t="s">
        <v>215</v>
      </c>
    </row>
    <row r="588" s="13" customFormat="1">
      <c r="A588" s="13"/>
      <c r="B588" s="234"/>
      <c r="C588" s="235"/>
      <c r="D588" s="236" t="s">
        <v>226</v>
      </c>
      <c r="E588" s="237" t="s">
        <v>19</v>
      </c>
      <c r="F588" s="238" t="s">
        <v>2344</v>
      </c>
      <c r="G588" s="235"/>
      <c r="H588" s="237" t="s">
        <v>19</v>
      </c>
      <c r="I588" s="239"/>
      <c r="J588" s="235"/>
      <c r="K588" s="235"/>
      <c r="L588" s="240"/>
      <c r="M588" s="241"/>
      <c r="N588" s="242"/>
      <c r="O588" s="242"/>
      <c r="P588" s="242"/>
      <c r="Q588" s="242"/>
      <c r="R588" s="242"/>
      <c r="S588" s="242"/>
      <c r="T588" s="24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4" t="s">
        <v>226</v>
      </c>
      <c r="AU588" s="244" t="s">
        <v>81</v>
      </c>
      <c r="AV588" s="13" t="s">
        <v>79</v>
      </c>
      <c r="AW588" s="13" t="s">
        <v>33</v>
      </c>
      <c r="AX588" s="13" t="s">
        <v>72</v>
      </c>
      <c r="AY588" s="244" t="s">
        <v>215</v>
      </c>
    </row>
    <row r="589" s="13" customFormat="1">
      <c r="A589" s="13"/>
      <c r="B589" s="234"/>
      <c r="C589" s="235"/>
      <c r="D589" s="236" t="s">
        <v>226</v>
      </c>
      <c r="E589" s="237" t="s">
        <v>19</v>
      </c>
      <c r="F589" s="238" t="s">
        <v>2345</v>
      </c>
      <c r="G589" s="235"/>
      <c r="H589" s="237" t="s">
        <v>19</v>
      </c>
      <c r="I589" s="239"/>
      <c r="J589" s="235"/>
      <c r="K589" s="235"/>
      <c r="L589" s="240"/>
      <c r="M589" s="241"/>
      <c r="N589" s="242"/>
      <c r="O589" s="242"/>
      <c r="P589" s="242"/>
      <c r="Q589" s="242"/>
      <c r="R589" s="242"/>
      <c r="S589" s="242"/>
      <c r="T589" s="24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4" t="s">
        <v>226</v>
      </c>
      <c r="AU589" s="244" t="s">
        <v>81</v>
      </c>
      <c r="AV589" s="13" t="s">
        <v>79</v>
      </c>
      <c r="AW589" s="13" t="s">
        <v>33</v>
      </c>
      <c r="AX589" s="13" t="s">
        <v>72</v>
      </c>
      <c r="AY589" s="244" t="s">
        <v>215</v>
      </c>
    </row>
    <row r="590" s="13" customFormat="1">
      <c r="A590" s="13"/>
      <c r="B590" s="234"/>
      <c r="C590" s="235"/>
      <c r="D590" s="236" t="s">
        <v>226</v>
      </c>
      <c r="E590" s="237" t="s">
        <v>19</v>
      </c>
      <c r="F590" s="238" t="s">
        <v>407</v>
      </c>
      <c r="G590" s="235"/>
      <c r="H590" s="237" t="s">
        <v>19</v>
      </c>
      <c r="I590" s="239"/>
      <c r="J590" s="235"/>
      <c r="K590" s="235"/>
      <c r="L590" s="240"/>
      <c r="M590" s="241"/>
      <c r="N590" s="242"/>
      <c r="O590" s="242"/>
      <c r="P590" s="242"/>
      <c r="Q590" s="242"/>
      <c r="R590" s="242"/>
      <c r="S590" s="242"/>
      <c r="T590" s="24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4" t="s">
        <v>226</v>
      </c>
      <c r="AU590" s="244" t="s">
        <v>81</v>
      </c>
      <c r="AV590" s="13" t="s">
        <v>79</v>
      </c>
      <c r="AW590" s="13" t="s">
        <v>33</v>
      </c>
      <c r="AX590" s="13" t="s">
        <v>72</v>
      </c>
      <c r="AY590" s="244" t="s">
        <v>215</v>
      </c>
    </row>
    <row r="591" s="14" customFormat="1">
      <c r="A591" s="14"/>
      <c r="B591" s="245"/>
      <c r="C591" s="246"/>
      <c r="D591" s="236" t="s">
        <v>226</v>
      </c>
      <c r="E591" s="247" t="s">
        <v>19</v>
      </c>
      <c r="F591" s="248" t="s">
        <v>2430</v>
      </c>
      <c r="G591" s="246"/>
      <c r="H591" s="249">
        <v>0.56000000000000005</v>
      </c>
      <c r="I591" s="250"/>
      <c r="J591" s="246"/>
      <c r="K591" s="246"/>
      <c r="L591" s="251"/>
      <c r="M591" s="252"/>
      <c r="N591" s="253"/>
      <c r="O591" s="253"/>
      <c r="P591" s="253"/>
      <c r="Q591" s="253"/>
      <c r="R591" s="253"/>
      <c r="S591" s="253"/>
      <c r="T591" s="25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5" t="s">
        <v>226</v>
      </c>
      <c r="AU591" s="255" t="s">
        <v>81</v>
      </c>
      <c r="AV591" s="14" t="s">
        <v>81</v>
      </c>
      <c r="AW591" s="14" t="s">
        <v>33</v>
      </c>
      <c r="AX591" s="14" t="s">
        <v>72</v>
      </c>
      <c r="AY591" s="255" t="s">
        <v>215</v>
      </c>
    </row>
    <row r="592" s="13" customFormat="1">
      <c r="A592" s="13"/>
      <c r="B592" s="234"/>
      <c r="C592" s="235"/>
      <c r="D592" s="236" t="s">
        <v>226</v>
      </c>
      <c r="E592" s="237" t="s">
        <v>19</v>
      </c>
      <c r="F592" s="238" t="s">
        <v>2343</v>
      </c>
      <c r="G592" s="235"/>
      <c r="H592" s="237" t="s">
        <v>19</v>
      </c>
      <c r="I592" s="239"/>
      <c r="J592" s="235"/>
      <c r="K592" s="235"/>
      <c r="L592" s="240"/>
      <c r="M592" s="241"/>
      <c r="N592" s="242"/>
      <c r="O592" s="242"/>
      <c r="P592" s="242"/>
      <c r="Q592" s="242"/>
      <c r="R592" s="242"/>
      <c r="S592" s="242"/>
      <c r="T592" s="24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4" t="s">
        <v>226</v>
      </c>
      <c r="AU592" s="244" t="s">
        <v>81</v>
      </c>
      <c r="AV592" s="13" t="s">
        <v>79</v>
      </c>
      <c r="AW592" s="13" t="s">
        <v>33</v>
      </c>
      <c r="AX592" s="13" t="s">
        <v>72</v>
      </c>
      <c r="AY592" s="244" t="s">
        <v>215</v>
      </c>
    </row>
    <row r="593" s="13" customFormat="1">
      <c r="A593" s="13"/>
      <c r="B593" s="234"/>
      <c r="C593" s="235"/>
      <c r="D593" s="236" t="s">
        <v>226</v>
      </c>
      <c r="E593" s="237" t="s">
        <v>19</v>
      </c>
      <c r="F593" s="238" t="s">
        <v>2344</v>
      </c>
      <c r="G593" s="235"/>
      <c r="H593" s="237" t="s">
        <v>19</v>
      </c>
      <c r="I593" s="239"/>
      <c r="J593" s="235"/>
      <c r="K593" s="235"/>
      <c r="L593" s="240"/>
      <c r="M593" s="241"/>
      <c r="N593" s="242"/>
      <c r="O593" s="242"/>
      <c r="P593" s="242"/>
      <c r="Q593" s="242"/>
      <c r="R593" s="242"/>
      <c r="S593" s="242"/>
      <c r="T593" s="24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4" t="s">
        <v>226</v>
      </c>
      <c r="AU593" s="244" t="s">
        <v>81</v>
      </c>
      <c r="AV593" s="13" t="s">
        <v>79</v>
      </c>
      <c r="AW593" s="13" t="s">
        <v>33</v>
      </c>
      <c r="AX593" s="13" t="s">
        <v>72</v>
      </c>
      <c r="AY593" s="244" t="s">
        <v>215</v>
      </c>
    </row>
    <row r="594" s="13" customFormat="1">
      <c r="A594" s="13"/>
      <c r="B594" s="234"/>
      <c r="C594" s="235"/>
      <c r="D594" s="236" t="s">
        <v>226</v>
      </c>
      <c r="E594" s="237" t="s">
        <v>19</v>
      </c>
      <c r="F594" s="238" t="s">
        <v>2345</v>
      </c>
      <c r="G594" s="235"/>
      <c r="H594" s="237" t="s">
        <v>19</v>
      </c>
      <c r="I594" s="239"/>
      <c r="J594" s="235"/>
      <c r="K594" s="235"/>
      <c r="L594" s="240"/>
      <c r="M594" s="241"/>
      <c r="N594" s="242"/>
      <c r="O594" s="242"/>
      <c r="P594" s="242"/>
      <c r="Q594" s="242"/>
      <c r="R594" s="242"/>
      <c r="S594" s="242"/>
      <c r="T594" s="24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4" t="s">
        <v>226</v>
      </c>
      <c r="AU594" s="244" t="s">
        <v>81</v>
      </c>
      <c r="AV594" s="13" t="s">
        <v>79</v>
      </c>
      <c r="AW594" s="13" t="s">
        <v>33</v>
      </c>
      <c r="AX594" s="13" t="s">
        <v>72</v>
      </c>
      <c r="AY594" s="244" t="s">
        <v>215</v>
      </c>
    </row>
    <row r="595" s="13" customFormat="1">
      <c r="A595" s="13"/>
      <c r="B595" s="234"/>
      <c r="C595" s="235"/>
      <c r="D595" s="236" t="s">
        <v>226</v>
      </c>
      <c r="E595" s="237" t="s">
        <v>19</v>
      </c>
      <c r="F595" s="238" t="s">
        <v>407</v>
      </c>
      <c r="G595" s="235"/>
      <c r="H595" s="237" t="s">
        <v>19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226</v>
      </c>
      <c r="AU595" s="244" t="s">
        <v>81</v>
      </c>
      <c r="AV595" s="13" t="s">
        <v>79</v>
      </c>
      <c r="AW595" s="13" t="s">
        <v>33</v>
      </c>
      <c r="AX595" s="13" t="s">
        <v>72</v>
      </c>
      <c r="AY595" s="244" t="s">
        <v>215</v>
      </c>
    </row>
    <row r="596" s="14" customFormat="1">
      <c r="A596" s="14"/>
      <c r="B596" s="245"/>
      <c r="C596" s="246"/>
      <c r="D596" s="236" t="s">
        <v>226</v>
      </c>
      <c r="E596" s="247" t="s">
        <v>19</v>
      </c>
      <c r="F596" s="248" t="s">
        <v>2431</v>
      </c>
      <c r="G596" s="246"/>
      <c r="H596" s="249">
        <v>1.75</v>
      </c>
      <c r="I596" s="250"/>
      <c r="J596" s="246"/>
      <c r="K596" s="246"/>
      <c r="L596" s="251"/>
      <c r="M596" s="252"/>
      <c r="N596" s="253"/>
      <c r="O596" s="253"/>
      <c r="P596" s="253"/>
      <c r="Q596" s="253"/>
      <c r="R596" s="253"/>
      <c r="S596" s="253"/>
      <c r="T596" s="25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5" t="s">
        <v>226</v>
      </c>
      <c r="AU596" s="255" t="s">
        <v>81</v>
      </c>
      <c r="AV596" s="14" t="s">
        <v>81</v>
      </c>
      <c r="AW596" s="14" t="s">
        <v>33</v>
      </c>
      <c r="AX596" s="14" t="s">
        <v>72</v>
      </c>
      <c r="AY596" s="255" t="s">
        <v>215</v>
      </c>
    </row>
    <row r="597" s="13" customFormat="1">
      <c r="A597" s="13"/>
      <c r="B597" s="234"/>
      <c r="C597" s="235"/>
      <c r="D597" s="236" t="s">
        <v>226</v>
      </c>
      <c r="E597" s="237" t="s">
        <v>19</v>
      </c>
      <c r="F597" s="238" t="s">
        <v>2343</v>
      </c>
      <c r="G597" s="235"/>
      <c r="H597" s="237" t="s">
        <v>19</v>
      </c>
      <c r="I597" s="239"/>
      <c r="J597" s="235"/>
      <c r="K597" s="235"/>
      <c r="L597" s="240"/>
      <c r="M597" s="241"/>
      <c r="N597" s="242"/>
      <c r="O597" s="242"/>
      <c r="P597" s="242"/>
      <c r="Q597" s="242"/>
      <c r="R597" s="242"/>
      <c r="S597" s="242"/>
      <c r="T597" s="24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4" t="s">
        <v>226</v>
      </c>
      <c r="AU597" s="244" t="s">
        <v>81</v>
      </c>
      <c r="AV597" s="13" t="s">
        <v>79</v>
      </c>
      <c r="AW597" s="13" t="s">
        <v>33</v>
      </c>
      <c r="AX597" s="13" t="s">
        <v>72</v>
      </c>
      <c r="AY597" s="244" t="s">
        <v>215</v>
      </c>
    </row>
    <row r="598" s="13" customFormat="1">
      <c r="A598" s="13"/>
      <c r="B598" s="234"/>
      <c r="C598" s="235"/>
      <c r="D598" s="236" t="s">
        <v>226</v>
      </c>
      <c r="E598" s="237" t="s">
        <v>19</v>
      </c>
      <c r="F598" s="238" t="s">
        <v>2346</v>
      </c>
      <c r="G598" s="235"/>
      <c r="H598" s="237" t="s">
        <v>19</v>
      </c>
      <c r="I598" s="239"/>
      <c r="J598" s="235"/>
      <c r="K598" s="235"/>
      <c r="L598" s="240"/>
      <c r="M598" s="241"/>
      <c r="N598" s="242"/>
      <c r="O598" s="242"/>
      <c r="P598" s="242"/>
      <c r="Q598" s="242"/>
      <c r="R598" s="242"/>
      <c r="S598" s="242"/>
      <c r="T598" s="24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4" t="s">
        <v>226</v>
      </c>
      <c r="AU598" s="244" t="s">
        <v>81</v>
      </c>
      <c r="AV598" s="13" t="s">
        <v>79</v>
      </c>
      <c r="AW598" s="13" t="s">
        <v>33</v>
      </c>
      <c r="AX598" s="13" t="s">
        <v>72</v>
      </c>
      <c r="AY598" s="244" t="s">
        <v>215</v>
      </c>
    </row>
    <row r="599" s="13" customFormat="1">
      <c r="A599" s="13"/>
      <c r="B599" s="234"/>
      <c r="C599" s="235"/>
      <c r="D599" s="236" t="s">
        <v>226</v>
      </c>
      <c r="E599" s="237" t="s">
        <v>19</v>
      </c>
      <c r="F599" s="238" t="s">
        <v>2347</v>
      </c>
      <c r="G599" s="235"/>
      <c r="H599" s="237" t="s">
        <v>19</v>
      </c>
      <c r="I599" s="239"/>
      <c r="J599" s="235"/>
      <c r="K599" s="235"/>
      <c r="L599" s="240"/>
      <c r="M599" s="241"/>
      <c r="N599" s="242"/>
      <c r="O599" s="242"/>
      <c r="P599" s="242"/>
      <c r="Q599" s="242"/>
      <c r="R599" s="242"/>
      <c r="S599" s="242"/>
      <c r="T599" s="24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4" t="s">
        <v>226</v>
      </c>
      <c r="AU599" s="244" t="s">
        <v>81</v>
      </c>
      <c r="AV599" s="13" t="s">
        <v>79</v>
      </c>
      <c r="AW599" s="13" t="s">
        <v>33</v>
      </c>
      <c r="AX599" s="13" t="s">
        <v>72</v>
      </c>
      <c r="AY599" s="244" t="s">
        <v>215</v>
      </c>
    </row>
    <row r="600" s="13" customFormat="1">
      <c r="A600" s="13"/>
      <c r="B600" s="234"/>
      <c r="C600" s="235"/>
      <c r="D600" s="236" t="s">
        <v>226</v>
      </c>
      <c r="E600" s="237" t="s">
        <v>19</v>
      </c>
      <c r="F600" s="238" t="s">
        <v>446</v>
      </c>
      <c r="G600" s="235"/>
      <c r="H600" s="237" t="s">
        <v>19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226</v>
      </c>
      <c r="AU600" s="244" t="s">
        <v>81</v>
      </c>
      <c r="AV600" s="13" t="s">
        <v>79</v>
      </c>
      <c r="AW600" s="13" t="s">
        <v>33</v>
      </c>
      <c r="AX600" s="13" t="s">
        <v>72</v>
      </c>
      <c r="AY600" s="244" t="s">
        <v>215</v>
      </c>
    </row>
    <row r="601" s="14" customFormat="1">
      <c r="A601" s="14"/>
      <c r="B601" s="245"/>
      <c r="C601" s="246"/>
      <c r="D601" s="236" t="s">
        <v>226</v>
      </c>
      <c r="E601" s="247" t="s">
        <v>19</v>
      </c>
      <c r="F601" s="248" t="s">
        <v>2432</v>
      </c>
      <c r="G601" s="246"/>
      <c r="H601" s="249">
        <v>0.504</v>
      </c>
      <c r="I601" s="250"/>
      <c r="J601" s="246"/>
      <c r="K601" s="246"/>
      <c r="L601" s="251"/>
      <c r="M601" s="252"/>
      <c r="N601" s="253"/>
      <c r="O601" s="253"/>
      <c r="P601" s="253"/>
      <c r="Q601" s="253"/>
      <c r="R601" s="253"/>
      <c r="S601" s="253"/>
      <c r="T601" s="25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55" t="s">
        <v>226</v>
      </c>
      <c r="AU601" s="255" t="s">
        <v>81</v>
      </c>
      <c r="AV601" s="14" t="s">
        <v>81</v>
      </c>
      <c r="AW601" s="14" t="s">
        <v>33</v>
      </c>
      <c r="AX601" s="14" t="s">
        <v>72</v>
      </c>
      <c r="AY601" s="255" t="s">
        <v>215</v>
      </c>
    </row>
    <row r="602" s="13" customFormat="1">
      <c r="A602" s="13"/>
      <c r="B602" s="234"/>
      <c r="C602" s="235"/>
      <c r="D602" s="236" t="s">
        <v>226</v>
      </c>
      <c r="E602" s="237" t="s">
        <v>19</v>
      </c>
      <c r="F602" s="238" t="s">
        <v>2343</v>
      </c>
      <c r="G602" s="235"/>
      <c r="H602" s="237" t="s">
        <v>19</v>
      </c>
      <c r="I602" s="239"/>
      <c r="J602" s="235"/>
      <c r="K602" s="235"/>
      <c r="L602" s="240"/>
      <c r="M602" s="241"/>
      <c r="N602" s="242"/>
      <c r="O602" s="242"/>
      <c r="P602" s="242"/>
      <c r="Q602" s="242"/>
      <c r="R602" s="242"/>
      <c r="S602" s="242"/>
      <c r="T602" s="24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4" t="s">
        <v>226</v>
      </c>
      <c r="AU602" s="244" t="s">
        <v>81</v>
      </c>
      <c r="AV602" s="13" t="s">
        <v>79</v>
      </c>
      <c r="AW602" s="13" t="s">
        <v>33</v>
      </c>
      <c r="AX602" s="13" t="s">
        <v>72</v>
      </c>
      <c r="AY602" s="244" t="s">
        <v>215</v>
      </c>
    </row>
    <row r="603" s="13" customFormat="1">
      <c r="A603" s="13"/>
      <c r="B603" s="234"/>
      <c r="C603" s="235"/>
      <c r="D603" s="236" t="s">
        <v>226</v>
      </c>
      <c r="E603" s="237" t="s">
        <v>19</v>
      </c>
      <c r="F603" s="238" t="s">
        <v>2348</v>
      </c>
      <c r="G603" s="235"/>
      <c r="H603" s="237" t="s">
        <v>19</v>
      </c>
      <c r="I603" s="239"/>
      <c r="J603" s="235"/>
      <c r="K603" s="235"/>
      <c r="L603" s="240"/>
      <c r="M603" s="241"/>
      <c r="N603" s="242"/>
      <c r="O603" s="242"/>
      <c r="P603" s="242"/>
      <c r="Q603" s="242"/>
      <c r="R603" s="242"/>
      <c r="S603" s="242"/>
      <c r="T603" s="24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4" t="s">
        <v>226</v>
      </c>
      <c r="AU603" s="244" t="s">
        <v>81</v>
      </c>
      <c r="AV603" s="13" t="s">
        <v>79</v>
      </c>
      <c r="AW603" s="13" t="s">
        <v>33</v>
      </c>
      <c r="AX603" s="13" t="s">
        <v>72</v>
      </c>
      <c r="AY603" s="244" t="s">
        <v>215</v>
      </c>
    </row>
    <row r="604" s="13" customFormat="1">
      <c r="A604" s="13"/>
      <c r="B604" s="234"/>
      <c r="C604" s="235"/>
      <c r="D604" s="236" t="s">
        <v>226</v>
      </c>
      <c r="E604" s="237" t="s">
        <v>19</v>
      </c>
      <c r="F604" s="238" t="s">
        <v>2349</v>
      </c>
      <c r="G604" s="235"/>
      <c r="H604" s="237" t="s">
        <v>19</v>
      </c>
      <c r="I604" s="239"/>
      <c r="J604" s="235"/>
      <c r="K604" s="235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226</v>
      </c>
      <c r="AU604" s="244" t="s">
        <v>81</v>
      </c>
      <c r="AV604" s="13" t="s">
        <v>79</v>
      </c>
      <c r="AW604" s="13" t="s">
        <v>33</v>
      </c>
      <c r="AX604" s="13" t="s">
        <v>72</v>
      </c>
      <c r="AY604" s="244" t="s">
        <v>215</v>
      </c>
    </row>
    <row r="605" s="13" customFormat="1">
      <c r="A605" s="13"/>
      <c r="B605" s="234"/>
      <c r="C605" s="235"/>
      <c r="D605" s="236" t="s">
        <v>226</v>
      </c>
      <c r="E605" s="237" t="s">
        <v>19</v>
      </c>
      <c r="F605" s="238" t="s">
        <v>407</v>
      </c>
      <c r="G605" s="235"/>
      <c r="H605" s="237" t="s">
        <v>19</v>
      </c>
      <c r="I605" s="239"/>
      <c r="J605" s="235"/>
      <c r="K605" s="235"/>
      <c r="L605" s="240"/>
      <c r="M605" s="241"/>
      <c r="N605" s="242"/>
      <c r="O605" s="242"/>
      <c r="P605" s="242"/>
      <c r="Q605" s="242"/>
      <c r="R605" s="242"/>
      <c r="S605" s="242"/>
      <c r="T605" s="24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4" t="s">
        <v>226</v>
      </c>
      <c r="AU605" s="244" t="s">
        <v>81</v>
      </c>
      <c r="AV605" s="13" t="s">
        <v>79</v>
      </c>
      <c r="AW605" s="13" t="s">
        <v>33</v>
      </c>
      <c r="AX605" s="13" t="s">
        <v>72</v>
      </c>
      <c r="AY605" s="244" t="s">
        <v>215</v>
      </c>
    </row>
    <row r="606" s="14" customFormat="1">
      <c r="A606" s="14"/>
      <c r="B606" s="245"/>
      <c r="C606" s="246"/>
      <c r="D606" s="236" t="s">
        <v>226</v>
      </c>
      <c r="E606" s="247" t="s">
        <v>19</v>
      </c>
      <c r="F606" s="248" t="s">
        <v>2433</v>
      </c>
      <c r="G606" s="246"/>
      <c r="H606" s="249">
        <v>0.22400000000000001</v>
      </c>
      <c r="I606" s="250"/>
      <c r="J606" s="246"/>
      <c r="K606" s="246"/>
      <c r="L606" s="251"/>
      <c r="M606" s="252"/>
      <c r="N606" s="253"/>
      <c r="O606" s="253"/>
      <c r="P606" s="253"/>
      <c r="Q606" s="253"/>
      <c r="R606" s="253"/>
      <c r="S606" s="253"/>
      <c r="T606" s="25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5" t="s">
        <v>226</v>
      </c>
      <c r="AU606" s="255" t="s">
        <v>81</v>
      </c>
      <c r="AV606" s="14" t="s">
        <v>81</v>
      </c>
      <c r="AW606" s="14" t="s">
        <v>33</v>
      </c>
      <c r="AX606" s="14" t="s">
        <v>72</v>
      </c>
      <c r="AY606" s="255" t="s">
        <v>215</v>
      </c>
    </row>
    <row r="607" s="13" customFormat="1">
      <c r="A607" s="13"/>
      <c r="B607" s="234"/>
      <c r="C607" s="235"/>
      <c r="D607" s="236" t="s">
        <v>226</v>
      </c>
      <c r="E607" s="237" t="s">
        <v>19</v>
      </c>
      <c r="F607" s="238" t="s">
        <v>2343</v>
      </c>
      <c r="G607" s="235"/>
      <c r="H607" s="237" t="s">
        <v>19</v>
      </c>
      <c r="I607" s="239"/>
      <c r="J607" s="235"/>
      <c r="K607" s="235"/>
      <c r="L607" s="240"/>
      <c r="M607" s="241"/>
      <c r="N607" s="242"/>
      <c r="O607" s="242"/>
      <c r="P607" s="242"/>
      <c r="Q607" s="242"/>
      <c r="R607" s="242"/>
      <c r="S607" s="242"/>
      <c r="T607" s="24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4" t="s">
        <v>226</v>
      </c>
      <c r="AU607" s="244" t="s">
        <v>81</v>
      </c>
      <c r="AV607" s="13" t="s">
        <v>79</v>
      </c>
      <c r="AW607" s="13" t="s">
        <v>33</v>
      </c>
      <c r="AX607" s="13" t="s">
        <v>72</v>
      </c>
      <c r="AY607" s="244" t="s">
        <v>215</v>
      </c>
    </row>
    <row r="608" s="13" customFormat="1">
      <c r="A608" s="13"/>
      <c r="B608" s="234"/>
      <c r="C608" s="235"/>
      <c r="D608" s="236" t="s">
        <v>226</v>
      </c>
      <c r="E608" s="237" t="s">
        <v>19</v>
      </c>
      <c r="F608" s="238" t="s">
        <v>2350</v>
      </c>
      <c r="G608" s="235"/>
      <c r="H608" s="237" t="s">
        <v>19</v>
      </c>
      <c r="I608" s="239"/>
      <c r="J608" s="235"/>
      <c r="K608" s="235"/>
      <c r="L608" s="240"/>
      <c r="M608" s="241"/>
      <c r="N608" s="242"/>
      <c r="O608" s="242"/>
      <c r="P608" s="242"/>
      <c r="Q608" s="242"/>
      <c r="R608" s="242"/>
      <c r="S608" s="242"/>
      <c r="T608" s="24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4" t="s">
        <v>226</v>
      </c>
      <c r="AU608" s="244" t="s">
        <v>81</v>
      </c>
      <c r="AV608" s="13" t="s">
        <v>79</v>
      </c>
      <c r="AW608" s="13" t="s">
        <v>33</v>
      </c>
      <c r="AX608" s="13" t="s">
        <v>72</v>
      </c>
      <c r="AY608" s="244" t="s">
        <v>215</v>
      </c>
    </row>
    <row r="609" s="13" customFormat="1">
      <c r="A609" s="13"/>
      <c r="B609" s="234"/>
      <c r="C609" s="235"/>
      <c r="D609" s="236" t="s">
        <v>226</v>
      </c>
      <c r="E609" s="237" t="s">
        <v>19</v>
      </c>
      <c r="F609" s="238" t="s">
        <v>2351</v>
      </c>
      <c r="G609" s="235"/>
      <c r="H609" s="237" t="s">
        <v>19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226</v>
      </c>
      <c r="AU609" s="244" t="s">
        <v>81</v>
      </c>
      <c r="AV609" s="13" t="s">
        <v>79</v>
      </c>
      <c r="AW609" s="13" t="s">
        <v>33</v>
      </c>
      <c r="AX609" s="13" t="s">
        <v>72</v>
      </c>
      <c r="AY609" s="244" t="s">
        <v>215</v>
      </c>
    </row>
    <row r="610" s="13" customFormat="1">
      <c r="A610" s="13"/>
      <c r="B610" s="234"/>
      <c r="C610" s="235"/>
      <c r="D610" s="236" t="s">
        <v>226</v>
      </c>
      <c r="E610" s="237" t="s">
        <v>19</v>
      </c>
      <c r="F610" s="238" t="s">
        <v>407</v>
      </c>
      <c r="G610" s="235"/>
      <c r="H610" s="237" t="s">
        <v>19</v>
      </c>
      <c r="I610" s="239"/>
      <c r="J610" s="235"/>
      <c r="K610" s="235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226</v>
      </c>
      <c r="AU610" s="244" t="s">
        <v>81</v>
      </c>
      <c r="AV610" s="13" t="s">
        <v>79</v>
      </c>
      <c r="AW610" s="13" t="s">
        <v>33</v>
      </c>
      <c r="AX610" s="13" t="s">
        <v>72</v>
      </c>
      <c r="AY610" s="244" t="s">
        <v>215</v>
      </c>
    </row>
    <row r="611" s="14" customFormat="1">
      <c r="A611" s="14"/>
      <c r="B611" s="245"/>
      <c r="C611" s="246"/>
      <c r="D611" s="236" t="s">
        <v>226</v>
      </c>
      <c r="E611" s="247" t="s">
        <v>19</v>
      </c>
      <c r="F611" s="248" t="s">
        <v>2434</v>
      </c>
      <c r="G611" s="246"/>
      <c r="H611" s="249">
        <v>0.252</v>
      </c>
      <c r="I611" s="250"/>
      <c r="J611" s="246"/>
      <c r="K611" s="246"/>
      <c r="L611" s="251"/>
      <c r="M611" s="252"/>
      <c r="N611" s="253"/>
      <c r="O611" s="253"/>
      <c r="P611" s="253"/>
      <c r="Q611" s="253"/>
      <c r="R611" s="253"/>
      <c r="S611" s="253"/>
      <c r="T611" s="25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5" t="s">
        <v>226</v>
      </c>
      <c r="AU611" s="255" t="s">
        <v>81</v>
      </c>
      <c r="AV611" s="14" t="s">
        <v>81</v>
      </c>
      <c r="AW611" s="14" t="s">
        <v>33</v>
      </c>
      <c r="AX611" s="14" t="s">
        <v>72</v>
      </c>
      <c r="AY611" s="255" t="s">
        <v>215</v>
      </c>
    </row>
    <row r="612" s="13" customFormat="1">
      <c r="A612" s="13"/>
      <c r="B612" s="234"/>
      <c r="C612" s="235"/>
      <c r="D612" s="236" t="s">
        <v>226</v>
      </c>
      <c r="E612" s="237" t="s">
        <v>19</v>
      </c>
      <c r="F612" s="238" t="s">
        <v>2343</v>
      </c>
      <c r="G612" s="235"/>
      <c r="H612" s="237" t="s">
        <v>19</v>
      </c>
      <c r="I612" s="239"/>
      <c r="J612" s="235"/>
      <c r="K612" s="235"/>
      <c r="L612" s="240"/>
      <c r="M612" s="241"/>
      <c r="N612" s="242"/>
      <c r="O612" s="242"/>
      <c r="P612" s="242"/>
      <c r="Q612" s="242"/>
      <c r="R612" s="242"/>
      <c r="S612" s="242"/>
      <c r="T612" s="24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4" t="s">
        <v>226</v>
      </c>
      <c r="AU612" s="244" t="s">
        <v>81</v>
      </c>
      <c r="AV612" s="13" t="s">
        <v>79</v>
      </c>
      <c r="AW612" s="13" t="s">
        <v>33</v>
      </c>
      <c r="AX612" s="13" t="s">
        <v>72</v>
      </c>
      <c r="AY612" s="244" t="s">
        <v>215</v>
      </c>
    </row>
    <row r="613" s="13" customFormat="1">
      <c r="A613" s="13"/>
      <c r="B613" s="234"/>
      <c r="C613" s="235"/>
      <c r="D613" s="236" t="s">
        <v>226</v>
      </c>
      <c r="E613" s="237" t="s">
        <v>19</v>
      </c>
      <c r="F613" s="238" t="s">
        <v>2352</v>
      </c>
      <c r="G613" s="235"/>
      <c r="H613" s="237" t="s">
        <v>19</v>
      </c>
      <c r="I613" s="239"/>
      <c r="J613" s="235"/>
      <c r="K613" s="235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226</v>
      </c>
      <c r="AU613" s="244" t="s">
        <v>81</v>
      </c>
      <c r="AV613" s="13" t="s">
        <v>79</v>
      </c>
      <c r="AW613" s="13" t="s">
        <v>33</v>
      </c>
      <c r="AX613" s="13" t="s">
        <v>72</v>
      </c>
      <c r="AY613" s="244" t="s">
        <v>215</v>
      </c>
    </row>
    <row r="614" s="13" customFormat="1">
      <c r="A614" s="13"/>
      <c r="B614" s="234"/>
      <c r="C614" s="235"/>
      <c r="D614" s="236" t="s">
        <v>226</v>
      </c>
      <c r="E614" s="237" t="s">
        <v>19</v>
      </c>
      <c r="F614" s="238" t="s">
        <v>2353</v>
      </c>
      <c r="G614" s="235"/>
      <c r="H614" s="237" t="s">
        <v>19</v>
      </c>
      <c r="I614" s="239"/>
      <c r="J614" s="235"/>
      <c r="K614" s="235"/>
      <c r="L614" s="240"/>
      <c r="M614" s="241"/>
      <c r="N614" s="242"/>
      <c r="O614" s="242"/>
      <c r="P614" s="242"/>
      <c r="Q614" s="242"/>
      <c r="R614" s="242"/>
      <c r="S614" s="242"/>
      <c r="T614" s="24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4" t="s">
        <v>226</v>
      </c>
      <c r="AU614" s="244" t="s">
        <v>81</v>
      </c>
      <c r="AV614" s="13" t="s">
        <v>79</v>
      </c>
      <c r="AW614" s="13" t="s">
        <v>33</v>
      </c>
      <c r="AX614" s="13" t="s">
        <v>72</v>
      </c>
      <c r="AY614" s="244" t="s">
        <v>215</v>
      </c>
    </row>
    <row r="615" s="13" customFormat="1">
      <c r="A615" s="13"/>
      <c r="B615" s="234"/>
      <c r="C615" s="235"/>
      <c r="D615" s="236" t="s">
        <v>226</v>
      </c>
      <c r="E615" s="237" t="s">
        <v>19</v>
      </c>
      <c r="F615" s="238" t="s">
        <v>407</v>
      </c>
      <c r="G615" s="235"/>
      <c r="H615" s="237" t="s">
        <v>19</v>
      </c>
      <c r="I615" s="239"/>
      <c r="J615" s="235"/>
      <c r="K615" s="235"/>
      <c r="L615" s="240"/>
      <c r="M615" s="241"/>
      <c r="N615" s="242"/>
      <c r="O615" s="242"/>
      <c r="P615" s="242"/>
      <c r="Q615" s="242"/>
      <c r="R615" s="242"/>
      <c r="S615" s="242"/>
      <c r="T615" s="24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4" t="s">
        <v>226</v>
      </c>
      <c r="AU615" s="244" t="s">
        <v>81</v>
      </c>
      <c r="AV615" s="13" t="s">
        <v>79</v>
      </c>
      <c r="AW615" s="13" t="s">
        <v>33</v>
      </c>
      <c r="AX615" s="13" t="s">
        <v>72</v>
      </c>
      <c r="AY615" s="244" t="s">
        <v>215</v>
      </c>
    </row>
    <row r="616" s="14" customFormat="1">
      <c r="A616" s="14"/>
      <c r="B616" s="245"/>
      <c r="C616" s="246"/>
      <c r="D616" s="236" t="s">
        <v>226</v>
      </c>
      <c r="E616" s="247" t="s">
        <v>19</v>
      </c>
      <c r="F616" s="248" t="s">
        <v>2435</v>
      </c>
      <c r="G616" s="246"/>
      <c r="H616" s="249">
        <v>28.251999999999999</v>
      </c>
      <c r="I616" s="250"/>
      <c r="J616" s="246"/>
      <c r="K616" s="246"/>
      <c r="L616" s="251"/>
      <c r="M616" s="252"/>
      <c r="N616" s="253"/>
      <c r="O616" s="253"/>
      <c r="P616" s="253"/>
      <c r="Q616" s="253"/>
      <c r="R616" s="253"/>
      <c r="S616" s="253"/>
      <c r="T616" s="25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5" t="s">
        <v>226</v>
      </c>
      <c r="AU616" s="255" t="s">
        <v>81</v>
      </c>
      <c r="AV616" s="14" t="s">
        <v>81</v>
      </c>
      <c r="AW616" s="14" t="s">
        <v>33</v>
      </c>
      <c r="AX616" s="14" t="s">
        <v>72</v>
      </c>
      <c r="AY616" s="255" t="s">
        <v>215</v>
      </c>
    </row>
    <row r="617" s="13" customFormat="1">
      <c r="A617" s="13"/>
      <c r="B617" s="234"/>
      <c r="C617" s="235"/>
      <c r="D617" s="236" t="s">
        <v>226</v>
      </c>
      <c r="E617" s="237" t="s">
        <v>19</v>
      </c>
      <c r="F617" s="238" t="s">
        <v>2343</v>
      </c>
      <c r="G617" s="235"/>
      <c r="H617" s="237" t="s">
        <v>19</v>
      </c>
      <c r="I617" s="239"/>
      <c r="J617" s="235"/>
      <c r="K617" s="235"/>
      <c r="L617" s="240"/>
      <c r="M617" s="241"/>
      <c r="N617" s="242"/>
      <c r="O617" s="242"/>
      <c r="P617" s="242"/>
      <c r="Q617" s="242"/>
      <c r="R617" s="242"/>
      <c r="S617" s="242"/>
      <c r="T617" s="24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4" t="s">
        <v>226</v>
      </c>
      <c r="AU617" s="244" t="s">
        <v>81</v>
      </c>
      <c r="AV617" s="13" t="s">
        <v>79</v>
      </c>
      <c r="AW617" s="13" t="s">
        <v>33</v>
      </c>
      <c r="AX617" s="13" t="s">
        <v>72</v>
      </c>
      <c r="AY617" s="244" t="s">
        <v>215</v>
      </c>
    </row>
    <row r="618" s="13" customFormat="1">
      <c r="A618" s="13"/>
      <c r="B618" s="234"/>
      <c r="C618" s="235"/>
      <c r="D618" s="236" t="s">
        <v>226</v>
      </c>
      <c r="E618" s="237" t="s">
        <v>19</v>
      </c>
      <c r="F618" s="238" t="s">
        <v>2354</v>
      </c>
      <c r="G618" s="235"/>
      <c r="H618" s="237" t="s">
        <v>19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4" t="s">
        <v>226</v>
      </c>
      <c r="AU618" s="244" t="s">
        <v>81</v>
      </c>
      <c r="AV618" s="13" t="s">
        <v>79</v>
      </c>
      <c r="AW618" s="13" t="s">
        <v>33</v>
      </c>
      <c r="AX618" s="13" t="s">
        <v>72</v>
      </c>
      <c r="AY618" s="244" t="s">
        <v>215</v>
      </c>
    </row>
    <row r="619" s="13" customFormat="1">
      <c r="A619" s="13"/>
      <c r="B619" s="234"/>
      <c r="C619" s="235"/>
      <c r="D619" s="236" t="s">
        <v>226</v>
      </c>
      <c r="E619" s="237" t="s">
        <v>19</v>
      </c>
      <c r="F619" s="238" t="s">
        <v>2355</v>
      </c>
      <c r="G619" s="235"/>
      <c r="H619" s="237" t="s">
        <v>19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226</v>
      </c>
      <c r="AU619" s="244" t="s">
        <v>81</v>
      </c>
      <c r="AV619" s="13" t="s">
        <v>79</v>
      </c>
      <c r="AW619" s="13" t="s">
        <v>33</v>
      </c>
      <c r="AX619" s="13" t="s">
        <v>72</v>
      </c>
      <c r="AY619" s="244" t="s">
        <v>215</v>
      </c>
    </row>
    <row r="620" s="13" customFormat="1">
      <c r="A620" s="13"/>
      <c r="B620" s="234"/>
      <c r="C620" s="235"/>
      <c r="D620" s="236" t="s">
        <v>226</v>
      </c>
      <c r="E620" s="237" t="s">
        <v>19</v>
      </c>
      <c r="F620" s="238" t="s">
        <v>407</v>
      </c>
      <c r="G620" s="235"/>
      <c r="H620" s="237" t="s">
        <v>19</v>
      </c>
      <c r="I620" s="239"/>
      <c r="J620" s="235"/>
      <c r="K620" s="235"/>
      <c r="L620" s="240"/>
      <c r="M620" s="241"/>
      <c r="N620" s="242"/>
      <c r="O620" s="242"/>
      <c r="P620" s="242"/>
      <c r="Q620" s="242"/>
      <c r="R620" s="242"/>
      <c r="S620" s="242"/>
      <c r="T620" s="24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4" t="s">
        <v>226</v>
      </c>
      <c r="AU620" s="244" t="s">
        <v>81</v>
      </c>
      <c r="AV620" s="13" t="s">
        <v>79</v>
      </c>
      <c r="AW620" s="13" t="s">
        <v>33</v>
      </c>
      <c r="AX620" s="13" t="s">
        <v>72</v>
      </c>
      <c r="AY620" s="244" t="s">
        <v>215</v>
      </c>
    </row>
    <row r="621" s="14" customFormat="1">
      <c r="A621" s="14"/>
      <c r="B621" s="245"/>
      <c r="C621" s="246"/>
      <c r="D621" s="236" t="s">
        <v>226</v>
      </c>
      <c r="E621" s="247" t="s">
        <v>19</v>
      </c>
      <c r="F621" s="248" t="s">
        <v>2434</v>
      </c>
      <c r="G621" s="246"/>
      <c r="H621" s="249">
        <v>0.252</v>
      </c>
      <c r="I621" s="250"/>
      <c r="J621" s="246"/>
      <c r="K621" s="246"/>
      <c r="L621" s="251"/>
      <c r="M621" s="252"/>
      <c r="N621" s="253"/>
      <c r="O621" s="253"/>
      <c r="P621" s="253"/>
      <c r="Q621" s="253"/>
      <c r="R621" s="253"/>
      <c r="S621" s="253"/>
      <c r="T621" s="25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5" t="s">
        <v>226</v>
      </c>
      <c r="AU621" s="255" t="s">
        <v>81</v>
      </c>
      <c r="AV621" s="14" t="s">
        <v>81</v>
      </c>
      <c r="AW621" s="14" t="s">
        <v>33</v>
      </c>
      <c r="AX621" s="14" t="s">
        <v>72</v>
      </c>
      <c r="AY621" s="255" t="s">
        <v>215</v>
      </c>
    </row>
    <row r="622" s="13" customFormat="1">
      <c r="A622" s="13"/>
      <c r="B622" s="234"/>
      <c r="C622" s="235"/>
      <c r="D622" s="236" t="s">
        <v>226</v>
      </c>
      <c r="E622" s="237" t="s">
        <v>19</v>
      </c>
      <c r="F622" s="238" t="s">
        <v>2343</v>
      </c>
      <c r="G622" s="235"/>
      <c r="H622" s="237" t="s">
        <v>19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226</v>
      </c>
      <c r="AU622" s="244" t="s">
        <v>81</v>
      </c>
      <c r="AV622" s="13" t="s">
        <v>79</v>
      </c>
      <c r="AW622" s="13" t="s">
        <v>33</v>
      </c>
      <c r="AX622" s="13" t="s">
        <v>72</v>
      </c>
      <c r="AY622" s="244" t="s">
        <v>215</v>
      </c>
    </row>
    <row r="623" s="13" customFormat="1">
      <c r="A623" s="13"/>
      <c r="B623" s="234"/>
      <c r="C623" s="235"/>
      <c r="D623" s="236" t="s">
        <v>226</v>
      </c>
      <c r="E623" s="237" t="s">
        <v>19</v>
      </c>
      <c r="F623" s="238" t="s">
        <v>2356</v>
      </c>
      <c r="G623" s="235"/>
      <c r="H623" s="237" t="s">
        <v>19</v>
      </c>
      <c r="I623" s="239"/>
      <c r="J623" s="235"/>
      <c r="K623" s="235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226</v>
      </c>
      <c r="AU623" s="244" t="s">
        <v>81</v>
      </c>
      <c r="AV623" s="13" t="s">
        <v>79</v>
      </c>
      <c r="AW623" s="13" t="s">
        <v>33</v>
      </c>
      <c r="AX623" s="13" t="s">
        <v>72</v>
      </c>
      <c r="AY623" s="244" t="s">
        <v>215</v>
      </c>
    </row>
    <row r="624" s="13" customFormat="1">
      <c r="A624" s="13"/>
      <c r="B624" s="234"/>
      <c r="C624" s="235"/>
      <c r="D624" s="236" t="s">
        <v>226</v>
      </c>
      <c r="E624" s="237" t="s">
        <v>19</v>
      </c>
      <c r="F624" s="238" t="s">
        <v>2357</v>
      </c>
      <c r="G624" s="235"/>
      <c r="H624" s="237" t="s">
        <v>19</v>
      </c>
      <c r="I624" s="239"/>
      <c r="J624" s="235"/>
      <c r="K624" s="235"/>
      <c r="L624" s="240"/>
      <c r="M624" s="241"/>
      <c r="N624" s="242"/>
      <c r="O624" s="242"/>
      <c r="P624" s="242"/>
      <c r="Q624" s="242"/>
      <c r="R624" s="242"/>
      <c r="S624" s="242"/>
      <c r="T624" s="24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4" t="s">
        <v>226</v>
      </c>
      <c r="AU624" s="244" t="s">
        <v>81</v>
      </c>
      <c r="AV624" s="13" t="s">
        <v>79</v>
      </c>
      <c r="AW624" s="13" t="s">
        <v>33</v>
      </c>
      <c r="AX624" s="13" t="s">
        <v>72</v>
      </c>
      <c r="AY624" s="244" t="s">
        <v>215</v>
      </c>
    </row>
    <row r="625" s="13" customFormat="1">
      <c r="A625" s="13"/>
      <c r="B625" s="234"/>
      <c r="C625" s="235"/>
      <c r="D625" s="236" t="s">
        <v>226</v>
      </c>
      <c r="E625" s="237" t="s">
        <v>19</v>
      </c>
      <c r="F625" s="238" t="s">
        <v>407</v>
      </c>
      <c r="G625" s="235"/>
      <c r="H625" s="237" t="s">
        <v>19</v>
      </c>
      <c r="I625" s="239"/>
      <c r="J625" s="235"/>
      <c r="K625" s="235"/>
      <c r="L625" s="240"/>
      <c r="M625" s="241"/>
      <c r="N625" s="242"/>
      <c r="O625" s="242"/>
      <c r="P625" s="242"/>
      <c r="Q625" s="242"/>
      <c r="R625" s="242"/>
      <c r="S625" s="242"/>
      <c r="T625" s="24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4" t="s">
        <v>226</v>
      </c>
      <c r="AU625" s="244" t="s">
        <v>81</v>
      </c>
      <c r="AV625" s="13" t="s">
        <v>79</v>
      </c>
      <c r="AW625" s="13" t="s">
        <v>33</v>
      </c>
      <c r="AX625" s="13" t="s">
        <v>72</v>
      </c>
      <c r="AY625" s="244" t="s">
        <v>215</v>
      </c>
    </row>
    <row r="626" s="14" customFormat="1">
      <c r="A626" s="14"/>
      <c r="B626" s="245"/>
      <c r="C626" s="246"/>
      <c r="D626" s="236" t="s">
        <v>226</v>
      </c>
      <c r="E626" s="247" t="s">
        <v>19</v>
      </c>
      <c r="F626" s="248" t="s">
        <v>2434</v>
      </c>
      <c r="G626" s="246"/>
      <c r="H626" s="249">
        <v>0.252</v>
      </c>
      <c r="I626" s="250"/>
      <c r="J626" s="246"/>
      <c r="K626" s="246"/>
      <c r="L626" s="251"/>
      <c r="M626" s="252"/>
      <c r="N626" s="253"/>
      <c r="O626" s="253"/>
      <c r="P626" s="253"/>
      <c r="Q626" s="253"/>
      <c r="R626" s="253"/>
      <c r="S626" s="253"/>
      <c r="T626" s="25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5" t="s">
        <v>226</v>
      </c>
      <c r="AU626" s="255" t="s">
        <v>81</v>
      </c>
      <c r="AV626" s="14" t="s">
        <v>81</v>
      </c>
      <c r="AW626" s="14" t="s">
        <v>33</v>
      </c>
      <c r="AX626" s="14" t="s">
        <v>72</v>
      </c>
      <c r="AY626" s="255" t="s">
        <v>215</v>
      </c>
    </row>
    <row r="627" s="13" customFormat="1">
      <c r="A627" s="13"/>
      <c r="B627" s="234"/>
      <c r="C627" s="235"/>
      <c r="D627" s="236" t="s">
        <v>226</v>
      </c>
      <c r="E627" s="237" t="s">
        <v>19</v>
      </c>
      <c r="F627" s="238" t="s">
        <v>2358</v>
      </c>
      <c r="G627" s="235"/>
      <c r="H627" s="237" t="s">
        <v>19</v>
      </c>
      <c r="I627" s="239"/>
      <c r="J627" s="235"/>
      <c r="K627" s="235"/>
      <c r="L627" s="240"/>
      <c r="M627" s="241"/>
      <c r="N627" s="242"/>
      <c r="O627" s="242"/>
      <c r="P627" s="242"/>
      <c r="Q627" s="242"/>
      <c r="R627" s="242"/>
      <c r="S627" s="242"/>
      <c r="T627" s="24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4" t="s">
        <v>226</v>
      </c>
      <c r="AU627" s="244" t="s">
        <v>81</v>
      </c>
      <c r="AV627" s="13" t="s">
        <v>79</v>
      </c>
      <c r="AW627" s="13" t="s">
        <v>33</v>
      </c>
      <c r="AX627" s="13" t="s">
        <v>72</v>
      </c>
      <c r="AY627" s="244" t="s">
        <v>215</v>
      </c>
    </row>
    <row r="628" s="13" customFormat="1">
      <c r="A628" s="13"/>
      <c r="B628" s="234"/>
      <c r="C628" s="235"/>
      <c r="D628" s="236" t="s">
        <v>226</v>
      </c>
      <c r="E628" s="237" t="s">
        <v>19</v>
      </c>
      <c r="F628" s="238" t="s">
        <v>2348</v>
      </c>
      <c r="G628" s="235"/>
      <c r="H628" s="237" t="s">
        <v>19</v>
      </c>
      <c r="I628" s="239"/>
      <c r="J628" s="235"/>
      <c r="K628" s="235"/>
      <c r="L628" s="240"/>
      <c r="M628" s="241"/>
      <c r="N628" s="242"/>
      <c r="O628" s="242"/>
      <c r="P628" s="242"/>
      <c r="Q628" s="242"/>
      <c r="R628" s="242"/>
      <c r="S628" s="242"/>
      <c r="T628" s="24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4" t="s">
        <v>226</v>
      </c>
      <c r="AU628" s="244" t="s">
        <v>81</v>
      </c>
      <c r="AV628" s="13" t="s">
        <v>79</v>
      </c>
      <c r="AW628" s="13" t="s">
        <v>33</v>
      </c>
      <c r="AX628" s="13" t="s">
        <v>72</v>
      </c>
      <c r="AY628" s="244" t="s">
        <v>215</v>
      </c>
    </row>
    <row r="629" s="13" customFormat="1">
      <c r="A629" s="13"/>
      <c r="B629" s="234"/>
      <c r="C629" s="235"/>
      <c r="D629" s="236" t="s">
        <v>226</v>
      </c>
      <c r="E629" s="237" t="s">
        <v>19</v>
      </c>
      <c r="F629" s="238" t="s">
        <v>2349</v>
      </c>
      <c r="G629" s="235"/>
      <c r="H629" s="237" t="s">
        <v>19</v>
      </c>
      <c r="I629" s="239"/>
      <c r="J629" s="235"/>
      <c r="K629" s="235"/>
      <c r="L629" s="240"/>
      <c r="M629" s="241"/>
      <c r="N629" s="242"/>
      <c r="O629" s="242"/>
      <c r="P629" s="242"/>
      <c r="Q629" s="242"/>
      <c r="R629" s="242"/>
      <c r="S629" s="242"/>
      <c r="T629" s="24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4" t="s">
        <v>226</v>
      </c>
      <c r="AU629" s="244" t="s">
        <v>81</v>
      </c>
      <c r="AV629" s="13" t="s">
        <v>79</v>
      </c>
      <c r="AW629" s="13" t="s">
        <v>33</v>
      </c>
      <c r="AX629" s="13" t="s">
        <v>72</v>
      </c>
      <c r="AY629" s="244" t="s">
        <v>215</v>
      </c>
    </row>
    <row r="630" s="13" customFormat="1">
      <c r="A630" s="13"/>
      <c r="B630" s="234"/>
      <c r="C630" s="235"/>
      <c r="D630" s="236" t="s">
        <v>226</v>
      </c>
      <c r="E630" s="237" t="s">
        <v>19</v>
      </c>
      <c r="F630" s="238" t="s">
        <v>407</v>
      </c>
      <c r="G630" s="235"/>
      <c r="H630" s="237" t="s">
        <v>19</v>
      </c>
      <c r="I630" s="239"/>
      <c r="J630" s="235"/>
      <c r="K630" s="235"/>
      <c r="L630" s="240"/>
      <c r="M630" s="241"/>
      <c r="N630" s="242"/>
      <c r="O630" s="242"/>
      <c r="P630" s="242"/>
      <c r="Q630" s="242"/>
      <c r="R630" s="242"/>
      <c r="S630" s="242"/>
      <c r="T630" s="24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4" t="s">
        <v>226</v>
      </c>
      <c r="AU630" s="244" t="s">
        <v>81</v>
      </c>
      <c r="AV630" s="13" t="s">
        <v>79</v>
      </c>
      <c r="AW630" s="13" t="s">
        <v>33</v>
      </c>
      <c r="AX630" s="13" t="s">
        <v>72</v>
      </c>
      <c r="AY630" s="244" t="s">
        <v>215</v>
      </c>
    </row>
    <row r="631" s="14" customFormat="1">
      <c r="A631" s="14"/>
      <c r="B631" s="245"/>
      <c r="C631" s="246"/>
      <c r="D631" s="236" t="s">
        <v>226</v>
      </c>
      <c r="E631" s="247" t="s">
        <v>19</v>
      </c>
      <c r="F631" s="248" t="s">
        <v>2436</v>
      </c>
      <c r="G631" s="246"/>
      <c r="H631" s="249">
        <v>2.7999999999999998</v>
      </c>
      <c r="I631" s="250"/>
      <c r="J631" s="246"/>
      <c r="K631" s="246"/>
      <c r="L631" s="251"/>
      <c r="M631" s="252"/>
      <c r="N631" s="253"/>
      <c r="O631" s="253"/>
      <c r="P631" s="253"/>
      <c r="Q631" s="253"/>
      <c r="R631" s="253"/>
      <c r="S631" s="253"/>
      <c r="T631" s="25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5" t="s">
        <v>226</v>
      </c>
      <c r="AU631" s="255" t="s">
        <v>81</v>
      </c>
      <c r="AV631" s="14" t="s">
        <v>81</v>
      </c>
      <c r="AW631" s="14" t="s">
        <v>33</v>
      </c>
      <c r="AX631" s="14" t="s">
        <v>72</v>
      </c>
      <c r="AY631" s="255" t="s">
        <v>215</v>
      </c>
    </row>
    <row r="632" s="13" customFormat="1">
      <c r="A632" s="13"/>
      <c r="B632" s="234"/>
      <c r="C632" s="235"/>
      <c r="D632" s="236" t="s">
        <v>226</v>
      </c>
      <c r="E632" s="237" t="s">
        <v>19</v>
      </c>
      <c r="F632" s="238" t="s">
        <v>2358</v>
      </c>
      <c r="G632" s="235"/>
      <c r="H632" s="237" t="s">
        <v>19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226</v>
      </c>
      <c r="AU632" s="244" t="s">
        <v>81</v>
      </c>
      <c r="AV632" s="13" t="s">
        <v>79</v>
      </c>
      <c r="AW632" s="13" t="s">
        <v>33</v>
      </c>
      <c r="AX632" s="13" t="s">
        <v>72</v>
      </c>
      <c r="AY632" s="244" t="s">
        <v>215</v>
      </c>
    </row>
    <row r="633" s="13" customFormat="1">
      <c r="A633" s="13"/>
      <c r="B633" s="234"/>
      <c r="C633" s="235"/>
      <c r="D633" s="236" t="s">
        <v>226</v>
      </c>
      <c r="E633" s="237" t="s">
        <v>19</v>
      </c>
      <c r="F633" s="238" t="s">
        <v>2359</v>
      </c>
      <c r="G633" s="235"/>
      <c r="H633" s="237" t="s">
        <v>19</v>
      </c>
      <c r="I633" s="239"/>
      <c r="J633" s="235"/>
      <c r="K633" s="235"/>
      <c r="L633" s="240"/>
      <c r="M633" s="241"/>
      <c r="N633" s="242"/>
      <c r="O633" s="242"/>
      <c r="P633" s="242"/>
      <c r="Q633" s="242"/>
      <c r="R633" s="242"/>
      <c r="S633" s="242"/>
      <c r="T633" s="24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4" t="s">
        <v>226</v>
      </c>
      <c r="AU633" s="244" t="s">
        <v>81</v>
      </c>
      <c r="AV633" s="13" t="s">
        <v>79</v>
      </c>
      <c r="AW633" s="13" t="s">
        <v>33</v>
      </c>
      <c r="AX633" s="13" t="s">
        <v>72</v>
      </c>
      <c r="AY633" s="244" t="s">
        <v>215</v>
      </c>
    </row>
    <row r="634" s="13" customFormat="1">
      <c r="A634" s="13"/>
      <c r="B634" s="234"/>
      <c r="C634" s="235"/>
      <c r="D634" s="236" t="s">
        <v>226</v>
      </c>
      <c r="E634" s="237" t="s">
        <v>19</v>
      </c>
      <c r="F634" s="238" t="s">
        <v>2360</v>
      </c>
      <c r="G634" s="235"/>
      <c r="H634" s="237" t="s">
        <v>19</v>
      </c>
      <c r="I634" s="239"/>
      <c r="J634" s="235"/>
      <c r="K634" s="235"/>
      <c r="L634" s="240"/>
      <c r="M634" s="241"/>
      <c r="N634" s="242"/>
      <c r="O634" s="242"/>
      <c r="P634" s="242"/>
      <c r="Q634" s="242"/>
      <c r="R634" s="242"/>
      <c r="S634" s="242"/>
      <c r="T634" s="24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4" t="s">
        <v>226</v>
      </c>
      <c r="AU634" s="244" t="s">
        <v>81</v>
      </c>
      <c r="AV634" s="13" t="s">
        <v>79</v>
      </c>
      <c r="AW634" s="13" t="s">
        <v>33</v>
      </c>
      <c r="AX634" s="13" t="s">
        <v>72</v>
      </c>
      <c r="AY634" s="244" t="s">
        <v>215</v>
      </c>
    </row>
    <row r="635" s="13" customFormat="1">
      <c r="A635" s="13"/>
      <c r="B635" s="234"/>
      <c r="C635" s="235"/>
      <c r="D635" s="236" t="s">
        <v>226</v>
      </c>
      <c r="E635" s="237" t="s">
        <v>19</v>
      </c>
      <c r="F635" s="238" t="s">
        <v>407</v>
      </c>
      <c r="G635" s="235"/>
      <c r="H635" s="237" t="s">
        <v>19</v>
      </c>
      <c r="I635" s="239"/>
      <c r="J635" s="235"/>
      <c r="K635" s="235"/>
      <c r="L635" s="240"/>
      <c r="M635" s="241"/>
      <c r="N635" s="242"/>
      <c r="O635" s="242"/>
      <c r="P635" s="242"/>
      <c r="Q635" s="242"/>
      <c r="R635" s="242"/>
      <c r="S635" s="242"/>
      <c r="T635" s="24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44" t="s">
        <v>226</v>
      </c>
      <c r="AU635" s="244" t="s">
        <v>81</v>
      </c>
      <c r="AV635" s="13" t="s">
        <v>79</v>
      </c>
      <c r="AW635" s="13" t="s">
        <v>33</v>
      </c>
      <c r="AX635" s="13" t="s">
        <v>72</v>
      </c>
      <c r="AY635" s="244" t="s">
        <v>215</v>
      </c>
    </row>
    <row r="636" s="14" customFormat="1">
      <c r="A636" s="14"/>
      <c r="B636" s="245"/>
      <c r="C636" s="246"/>
      <c r="D636" s="236" t="s">
        <v>226</v>
      </c>
      <c r="E636" s="247" t="s">
        <v>19</v>
      </c>
      <c r="F636" s="248" t="s">
        <v>2436</v>
      </c>
      <c r="G636" s="246"/>
      <c r="H636" s="249">
        <v>2.7999999999999998</v>
      </c>
      <c r="I636" s="250"/>
      <c r="J636" s="246"/>
      <c r="K636" s="246"/>
      <c r="L636" s="251"/>
      <c r="M636" s="252"/>
      <c r="N636" s="253"/>
      <c r="O636" s="253"/>
      <c r="P636" s="253"/>
      <c r="Q636" s="253"/>
      <c r="R636" s="253"/>
      <c r="S636" s="253"/>
      <c r="T636" s="25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5" t="s">
        <v>226</v>
      </c>
      <c r="AU636" s="255" t="s">
        <v>81</v>
      </c>
      <c r="AV636" s="14" t="s">
        <v>81</v>
      </c>
      <c r="AW636" s="14" t="s">
        <v>33</v>
      </c>
      <c r="AX636" s="14" t="s">
        <v>72</v>
      </c>
      <c r="AY636" s="255" t="s">
        <v>215</v>
      </c>
    </row>
    <row r="637" s="13" customFormat="1">
      <c r="A637" s="13"/>
      <c r="B637" s="234"/>
      <c r="C637" s="235"/>
      <c r="D637" s="236" t="s">
        <v>226</v>
      </c>
      <c r="E637" s="237" t="s">
        <v>19</v>
      </c>
      <c r="F637" s="238" t="s">
        <v>2358</v>
      </c>
      <c r="G637" s="235"/>
      <c r="H637" s="237" t="s">
        <v>19</v>
      </c>
      <c r="I637" s="239"/>
      <c r="J637" s="235"/>
      <c r="K637" s="235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226</v>
      </c>
      <c r="AU637" s="244" t="s">
        <v>81</v>
      </c>
      <c r="AV637" s="13" t="s">
        <v>79</v>
      </c>
      <c r="AW637" s="13" t="s">
        <v>33</v>
      </c>
      <c r="AX637" s="13" t="s">
        <v>72</v>
      </c>
      <c r="AY637" s="244" t="s">
        <v>215</v>
      </c>
    </row>
    <row r="638" s="13" customFormat="1">
      <c r="A638" s="13"/>
      <c r="B638" s="234"/>
      <c r="C638" s="235"/>
      <c r="D638" s="236" t="s">
        <v>226</v>
      </c>
      <c r="E638" s="237" t="s">
        <v>19</v>
      </c>
      <c r="F638" s="238" t="s">
        <v>2361</v>
      </c>
      <c r="G638" s="235"/>
      <c r="H638" s="237" t="s">
        <v>19</v>
      </c>
      <c r="I638" s="239"/>
      <c r="J638" s="235"/>
      <c r="K638" s="235"/>
      <c r="L638" s="240"/>
      <c r="M638" s="241"/>
      <c r="N638" s="242"/>
      <c r="O638" s="242"/>
      <c r="P638" s="242"/>
      <c r="Q638" s="242"/>
      <c r="R638" s="242"/>
      <c r="S638" s="242"/>
      <c r="T638" s="24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4" t="s">
        <v>226</v>
      </c>
      <c r="AU638" s="244" t="s">
        <v>81</v>
      </c>
      <c r="AV638" s="13" t="s">
        <v>79</v>
      </c>
      <c r="AW638" s="13" t="s">
        <v>33</v>
      </c>
      <c r="AX638" s="13" t="s">
        <v>72</v>
      </c>
      <c r="AY638" s="244" t="s">
        <v>215</v>
      </c>
    </row>
    <row r="639" s="13" customFormat="1">
      <c r="A639" s="13"/>
      <c r="B639" s="234"/>
      <c r="C639" s="235"/>
      <c r="D639" s="236" t="s">
        <v>226</v>
      </c>
      <c r="E639" s="237" t="s">
        <v>19</v>
      </c>
      <c r="F639" s="238" t="s">
        <v>2362</v>
      </c>
      <c r="G639" s="235"/>
      <c r="H639" s="237" t="s">
        <v>19</v>
      </c>
      <c r="I639" s="239"/>
      <c r="J639" s="235"/>
      <c r="K639" s="235"/>
      <c r="L639" s="240"/>
      <c r="M639" s="241"/>
      <c r="N639" s="242"/>
      <c r="O639" s="242"/>
      <c r="P639" s="242"/>
      <c r="Q639" s="242"/>
      <c r="R639" s="242"/>
      <c r="S639" s="242"/>
      <c r="T639" s="24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4" t="s">
        <v>226</v>
      </c>
      <c r="AU639" s="244" t="s">
        <v>81</v>
      </c>
      <c r="AV639" s="13" t="s">
        <v>79</v>
      </c>
      <c r="AW639" s="13" t="s">
        <v>33</v>
      </c>
      <c r="AX639" s="13" t="s">
        <v>72</v>
      </c>
      <c r="AY639" s="244" t="s">
        <v>215</v>
      </c>
    </row>
    <row r="640" s="13" customFormat="1">
      <c r="A640" s="13"/>
      <c r="B640" s="234"/>
      <c r="C640" s="235"/>
      <c r="D640" s="236" t="s">
        <v>226</v>
      </c>
      <c r="E640" s="237" t="s">
        <v>19</v>
      </c>
      <c r="F640" s="238" t="s">
        <v>407</v>
      </c>
      <c r="G640" s="235"/>
      <c r="H640" s="237" t="s">
        <v>19</v>
      </c>
      <c r="I640" s="239"/>
      <c r="J640" s="235"/>
      <c r="K640" s="235"/>
      <c r="L640" s="240"/>
      <c r="M640" s="241"/>
      <c r="N640" s="242"/>
      <c r="O640" s="242"/>
      <c r="P640" s="242"/>
      <c r="Q640" s="242"/>
      <c r="R640" s="242"/>
      <c r="S640" s="242"/>
      <c r="T640" s="24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4" t="s">
        <v>226</v>
      </c>
      <c r="AU640" s="244" t="s">
        <v>81</v>
      </c>
      <c r="AV640" s="13" t="s">
        <v>79</v>
      </c>
      <c r="AW640" s="13" t="s">
        <v>33</v>
      </c>
      <c r="AX640" s="13" t="s">
        <v>72</v>
      </c>
      <c r="AY640" s="244" t="s">
        <v>215</v>
      </c>
    </row>
    <row r="641" s="14" customFormat="1">
      <c r="A641" s="14"/>
      <c r="B641" s="245"/>
      <c r="C641" s="246"/>
      <c r="D641" s="236" t="s">
        <v>226</v>
      </c>
      <c r="E641" s="247" t="s">
        <v>19</v>
      </c>
      <c r="F641" s="248" t="s">
        <v>2436</v>
      </c>
      <c r="G641" s="246"/>
      <c r="H641" s="249">
        <v>2.7999999999999998</v>
      </c>
      <c r="I641" s="250"/>
      <c r="J641" s="246"/>
      <c r="K641" s="246"/>
      <c r="L641" s="251"/>
      <c r="M641" s="252"/>
      <c r="N641" s="253"/>
      <c r="O641" s="253"/>
      <c r="P641" s="253"/>
      <c r="Q641" s="253"/>
      <c r="R641" s="253"/>
      <c r="S641" s="253"/>
      <c r="T641" s="25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5" t="s">
        <v>226</v>
      </c>
      <c r="AU641" s="255" t="s">
        <v>81</v>
      </c>
      <c r="AV641" s="14" t="s">
        <v>81</v>
      </c>
      <c r="AW641" s="14" t="s">
        <v>33</v>
      </c>
      <c r="AX641" s="14" t="s">
        <v>72</v>
      </c>
      <c r="AY641" s="255" t="s">
        <v>215</v>
      </c>
    </row>
    <row r="642" s="13" customFormat="1">
      <c r="A642" s="13"/>
      <c r="B642" s="234"/>
      <c r="C642" s="235"/>
      <c r="D642" s="236" t="s">
        <v>226</v>
      </c>
      <c r="E642" s="237" t="s">
        <v>19</v>
      </c>
      <c r="F642" s="238" t="s">
        <v>2358</v>
      </c>
      <c r="G642" s="235"/>
      <c r="H642" s="237" t="s">
        <v>19</v>
      </c>
      <c r="I642" s="239"/>
      <c r="J642" s="235"/>
      <c r="K642" s="235"/>
      <c r="L642" s="240"/>
      <c r="M642" s="241"/>
      <c r="N642" s="242"/>
      <c r="O642" s="242"/>
      <c r="P642" s="242"/>
      <c r="Q642" s="242"/>
      <c r="R642" s="242"/>
      <c r="S642" s="242"/>
      <c r="T642" s="24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4" t="s">
        <v>226</v>
      </c>
      <c r="AU642" s="244" t="s">
        <v>81</v>
      </c>
      <c r="AV642" s="13" t="s">
        <v>79</v>
      </c>
      <c r="AW642" s="13" t="s">
        <v>33</v>
      </c>
      <c r="AX642" s="13" t="s">
        <v>72</v>
      </c>
      <c r="AY642" s="244" t="s">
        <v>215</v>
      </c>
    </row>
    <row r="643" s="13" customFormat="1">
      <c r="A643" s="13"/>
      <c r="B643" s="234"/>
      <c r="C643" s="235"/>
      <c r="D643" s="236" t="s">
        <v>226</v>
      </c>
      <c r="E643" s="237" t="s">
        <v>19</v>
      </c>
      <c r="F643" s="238" t="s">
        <v>2354</v>
      </c>
      <c r="G643" s="235"/>
      <c r="H643" s="237" t="s">
        <v>19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226</v>
      </c>
      <c r="AU643" s="244" t="s">
        <v>81</v>
      </c>
      <c r="AV643" s="13" t="s">
        <v>79</v>
      </c>
      <c r="AW643" s="13" t="s">
        <v>33</v>
      </c>
      <c r="AX643" s="13" t="s">
        <v>72</v>
      </c>
      <c r="AY643" s="244" t="s">
        <v>215</v>
      </c>
    </row>
    <row r="644" s="13" customFormat="1">
      <c r="A644" s="13"/>
      <c r="B644" s="234"/>
      <c r="C644" s="235"/>
      <c r="D644" s="236" t="s">
        <v>226</v>
      </c>
      <c r="E644" s="237" t="s">
        <v>19</v>
      </c>
      <c r="F644" s="238" t="s">
        <v>2355</v>
      </c>
      <c r="G644" s="235"/>
      <c r="H644" s="237" t="s">
        <v>19</v>
      </c>
      <c r="I644" s="239"/>
      <c r="J644" s="235"/>
      <c r="K644" s="235"/>
      <c r="L644" s="240"/>
      <c r="M644" s="241"/>
      <c r="N644" s="242"/>
      <c r="O644" s="242"/>
      <c r="P644" s="242"/>
      <c r="Q644" s="242"/>
      <c r="R644" s="242"/>
      <c r="S644" s="242"/>
      <c r="T644" s="24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4" t="s">
        <v>226</v>
      </c>
      <c r="AU644" s="244" t="s">
        <v>81</v>
      </c>
      <c r="AV644" s="13" t="s">
        <v>79</v>
      </c>
      <c r="AW644" s="13" t="s">
        <v>33</v>
      </c>
      <c r="AX644" s="13" t="s">
        <v>72</v>
      </c>
      <c r="AY644" s="244" t="s">
        <v>215</v>
      </c>
    </row>
    <row r="645" s="13" customFormat="1">
      <c r="A645" s="13"/>
      <c r="B645" s="234"/>
      <c r="C645" s="235"/>
      <c r="D645" s="236" t="s">
        <v>226</v>
      </c>
      <c r="E645" s="237" t="s">
        <v>19</v>
      </c>
      <c r="F645" s="238" t="s">
        <v>407</v>
      </c>
      <c r="G645" s="235"/>
      <c r="H645" s="237" t="s">
        <v>19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226</v>
      </c>
      <c r="AU645" s="244" t="s">
        <v>81</v>
      </c>
      <c r="AV645" s="13" t="s">
        <v>79</v>
      </c>
      <c r="AW645" s="13" t="s">
        <v>33</v>
      </c>
      <c r="AX645" s="13" t="s">
        <v>72</v>
      </c>
      <c r="AY645" s="244" t="s">
        <v>215</v>
      </c>
    </row>
    <row r="646" s="14" customFormat="1">
      <c r="A646" s="14"/>
      <c r="B646" s="245"/>
      <c r="C646" s="246"/>
      <c r="D646" s="236" t="s">
        <v>226</v>
      </c>
      <c r="E646" s="247" t="s">
        <v>19</v>
      </c>
      <c r="F646" s="248" t="s">
        <v>2436</v>
      </c>
      <c r="G646" s="246"/>
      <c r="H646" s="249">
        <v>2.7999999999999998</v>
      </c>
      <c r="I646" s="250"/>
      <c r="J646" s="246"/>
      <c r="K646" s="246"/>
      <c r="L646" s="251"/>
      <c r="M646" s="252"/>
      <c r="N646" s="253"/>
      <c r="O646" s="253"/>
      <c r="P646" s="253"/>
      <c r="Q646" s="253"/>
      <c r="R646" s="253"/>
      <c r="S646" s="253"/>
      <c r="T646" s="25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5" t="s">
        <v>226</v>
      </c>
      <c r="AU646" s="255" t="s">
        <v>81</v>
      </c>
      <c r="AV646" s="14" t="s">
        <v>81</v>
      </c>
      <c r="AW646" s="14" t="s">
        <v>33</v>
      </c>
      <c r="AX646" s="14" t="s">
        <v>72</v>
      </c>
      <c r="AY646" s="255" t="s">
        <v>215</v>
      </c>
    </row>
    <row r="647" s="16" customFormat="1">
      <c r="A647" s="16"/>
      <c r="B647" s="267"/>
      <c r="C647" s="268"/>
      <c r="D647" s="236" t="s">
        <v>226</v>
      </c>
      <c r="E647" s="269" t="s">
        <v>19</v>
      </c>
      <c r="F647" s="270" t="s">
        <v>283</v>
      </c>
      <c r="G647" s="268"/>
      <c r="H647" s="271">
        <v>43.525999999999989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T647" s="277" t="s">
        <v>226</v>
      </c>
      <c r="AU647" s="277" t="s">
        <v>81</v>
      </c>
      <c r="AV647" s="16" t="s">
        <v>105</v>
      </c>
      <c r="AW647" s="16" t="s">
        <v>33</v>
      </c>
      <c r="AX647" s="16" t="s">
        <v>72</v>
      </c>
      <c r="AY647" s="277" t="s">
        <v>215</v>
      </c>
    </row>
    <row r="648" s="13" customFormat="1">
      <c r="A648" s="13"/>
      <c r="B648" s="234"/>
      <c r="C648" s="235"/>
      <c r="D648" s="236" t="s">
        <v>226</v>
      </c>
      <c r="E648" s="237" t="s">
        <v>19</v>
      </c>
      <c r="F648" s="238" t="s">
        <v>2437</v>
      </c>
      <c r="G648" s="235"/>
      <c r="H648" s="237" t="s">
        <v>19</v>
      </c>
      <c r="I648" s="239"/>
      <c r="J648" s="235"/>
      <c r="K648" s="235"/>
      <c r="L648" s="240"/>
      <c r="M648" s="241"/>
      <c r="N648" s="242"/>
      <c r="O648" s="242"/>
      <c r="P648" s="242"/>
      <c r="Q648" s="242"/>
      <c r="R648" s="242"/>
      <c r="S648" s="242"/>
      <c r="T648" s="24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4" t="s">
        <v>226</v>
      </c>
      <c r="AU648" s="244" t="s">
        <v>81</v>
      </c>
      <c r="AV648" s="13" t="s">
        <v>79</v>
      </c>
      <c r="AW648" s="13" t="s">
        <v>33</v>
      </c>
      <c r="AX648" s="13" t="s">
        <v>72</v>
      </c>
      <c r="AY648" s="244" t="s">
        <v>215</v>
      </c>
    </row>
    <row r="649" s="14" customFormat="1">
      <c r="A649" s="14"/>
      <c r="B649" s="245"/>
      <c r="C649" s="246"/>
      <c r="D649" s="236" t="s">
        <v>226</v>
      </c>
      <c r="E649" s="247" t="s">
        <v>19</v>
      </c>
      <c r="F649" s="248" t="s">
        <v>2438</v>
      </c>
      <c r="G649" s="246"/>
      <c r="H649" s="249">
        <v>20</v>
      </c>
      <c r="I649" s="250"/>
      <c r="J649" s="246"/>
      <c r="K649" s="246"/>
      <c r="L649" s="251"/>
      <c r="M649" s="252"/>
      <c r="N649" s="253"/>
      <c r="O649" s="253"/>
      <c r="P649" s="253"/>
      <c r="Q649" s="253"/>
      <c r="R649" s="253"/>
      <c r="S649" s="253"/>
      <c r="T649" s="25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55" t="s">
        <v>226</v>
      </c>
      <c r="AU649" s="255" t="s">
        <v>81</v>
      </c>
      <c r="AV649" s="14" t="s">
        <v>81</v>
      </c>
      <c r="AW649" s="14" t="s">
        <v>33</v>
      </c>
      <c r="AX649" s="14" t="s">
        <v>72</v>
      </c>
      <c r="AY649" s="255" t="s">
        <v>215</v>
      </c>
    </row>
    <row r="650" s="16" customFormat="1">
      <c r="A650" s="16"/>
      <c r="B650" s="267"/>
      <c r="C650" s="268"/>
      <c r="D650" s="236" t="s">
        <v>226</v>
      </c>
      <c r="E650" s="269" t="s">
        <v>19</v>
      </c>
      <c r="F650" s="270" t="s">
        <v>283</v>
      </c>
      <c r="G650" s="268"/>
      <c r="H650" s="271">
        <v>20</v>
      </c>
      <c r="I650" s="272"/>
      <c r="J650" s="268"/>
      <c r="K650" s="268"/>
      <c r="L650" s="273"/>
      <c r="M650" s="274"/>
      <c r="N650" s="275"/>
      <c r="O650" s="275"/>
      <c r="P650" s="275"/>
      <c r="Q650" s="275"/>
      <c r="R650" s="275"/>
      <c r="S650" s="275"/>
      <c r="T650" s="27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T650" s="277" t="s">
        <v>226</v>
      </c>
      <c r="AU650" s="277" t="s">
        <v>81</v>
      </c>
      <c r="AV650" s="16" t="s">
        <v>105</v>
      </c>
      <c r="AW650" s="16" t="s">
        <v>33</v>
      </c>
      <c r="AX650" s="16" t="s">
        <v>72</v>
      </c>
      <c r="AY650" s="277" t="s">
        <v>215</v>
      </c>
    </row>
    <row r="651" s="15" customFormat="1">
      <c r="A651" s="15"/>
      <c r="B651" s="256"/>
      <c r="C651" s="257"/>
      <c r="D651" s="236" t="s">
        <v>226</v>
      </c>
      <c r="E651" s="258" t="s">
        <v>19</v>
      </c>
      <c r="F651" s="259" t="s">
        <v>233</v>
      </c>
      <c r="G651" s="257"/>
      <c r="H651" s="260">
        <v>63.525999999999989</v>
      </c>
      <c r="I651" s="261"/>
      <c r="J651" s="257"/>
      <c r="K651" s="257"/>
      <c r="L651" s="262"/>
      <c r="M651" s="263"/>
      <c r="N651" s="264"/>
      <c r="O651" s="264"/>
      <c r="P651" s="264"/>
      <c r="Q651" s="264"/>
      <c r="R651" s="264"/>
      <c r="S651" s="264"/>
      <c r="T651" s="26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66" t="s">
        <v>226</v>
      </c>
      <c r="AU651" s="266" t="s">
        <v>81</v>
      </c>
      <c r="AV651" s="15" t="s">
        <v>223</v>
      </c>
      <c r="AW651" s="15" t="s">
        <v>33</v>
      </c>
      <c r="AX651" s="15" t="s">
        <v>72</v>
      </c>
      <c r="AY651" s="266" t="s">
        <v>215</v>
      </c>
    </row>
    <row r="652" s="14" customFormat="1">
      <c r="A652" s="14"/>
      <c r="B652" s="245"/>
      <c r="C652" s="246"/>
      <c r="D652" s="236" t="s">
        <v>226</v>
      </c>
      <c r="E652" s="247" t="s">
        <v>19</v>
      </c>
      <c r="F652" s="248" t="s">
        <v>2441</v>
      </c>
      <c r="G652" s="246"/>
      <c r="H652" s="249">
        <v>69.879000000000005</v>
      </c>
      <c r="I652" s="250"/>
      <c r="J652" s="246"/>
      <c r="K652" s="246"/>
      <c r="L652" s="251"/>
      <c r="M652" s="252"/>
      <c r="N652" s="253"/>
      <c r="O652" s="253"/>
      <c r="P652" s="253"/>
      <c r="Q652" s="253"/>
      <c r="R652" s="253"/>
      <c r="S652" s="253"/>
      <c r="T652" s="25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55" t="s">
        <v>226</v>
      </c>
      <c r="AU652" s="255" t="s">
        <v>81</v>
      </c>
      <c r="AV652" s="14" t="s">
        <v>81</v>
      </c>
      <c r="AW652" s="14" t="s">
        <v>33</v>
      </c>
      <c r="AX652" s="14" t="s">
        <v>72</v>
      </c>
      <c r="AY652" s="255" t="s">
        <v>215</v>
      </c>
    </row>
    <row r="653" s="15" customFormat="1">
      <c r="A653" s="15"/>
      <c r="B653" s="256"/>
      <c r="C653" s="257"/>
      <c r="D653" s="236" t="s">
        <v>226</v>
      </c>
      <c r="E653" s="258" t="s">
        <v>19</v>
      </c>
      <c r="F653" s="259" t="s">
        <v>233</v>
      </c>
      <c r="G653" s="257"/>
      <c r="H653" s="260">
        <v>69.879000000000005</v>
      </c>
      <c r="I653" s="261"/>
      <c r="J653" s="257"/>
      <c r="K653" s="257"/>
      <c r="L653" s="262"/>
      <c r="M653" s="263"/>
      <c r="N653" s="264"/>
      <c r="O653" s="264"/>
      <c r="P653" s="264"/>
      <c r="Q653" s="264"/>
      <c r="R653" s="264"/>
      <c r="S653" s="264"/>
      <c r="T653" s="26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T653" s="266" t="s">
        <v>226</v>
      </c>
      <c r="AU653" s="266" t="s">
        <v>81</v>
      </c>
      <c r="AV653" s="15" t="s">
        <v>223</v>
      </c>
      <c r="AW653" s="15" t="s">
        <v>33</v>
      </c>
      <c r="AX653" s="15" t="s">
        <v>79</v>
      </c>
      <c r="AY653" s="266" t="s">
        <v>215</v>
      </c>
    </row>
    <row r="654" s="2" customFormat="1" ht="24.15" customHeight="1">
      <c r="A654" s="41"/>
      <c r="B654" s="42"/>
      <c r="C654" s="216" t="s">
        <v>459</v>
      </c>
      <c r="D654" s="216" t="s">
        <v>218</v>
      </c>
      <c r="E654" s="217" t="s">
        <v>2442</v>
      </c>
      <c r="F654" s="218" t="s">
        <v>2443</v>
      </c>
      <c r="G654" s="219" t="s">
        <v>692</v>
      </c>
      <c r="H654" s="220">
        <v>20</v>
      </c>
      <c r="I654" s="221"/>
      <c r="J654" s="222">
        <f>ROUND(I654*H654,2)</f>
        <v>0</v>
      </c>
      <c r="K654" s="218" t="s">
        <v>222</v>
      </c>
      <c r="L654" s="47"/>
      <c r="M654" s="223" t="s">
        <v>19</v>
      </c>
      <c r="N654" s="224" t="s">
        <v>43</v>
      </c>
      <c r="O654" s="87"/>
      <c r="P654" s="225">
        <f>O654*H654</f>
        <v>0</v>
      </c>
      <c r="Q654" s="225">
        <v>5.0000000000000002E-05</v>
      </c>
      <c r="R654" s="225">
        <f>Q654*H654</f>
        <v>0.001</v>
      </c>
      <c r="S654" s="225">
        <v>0</v>
      </c>
      <c r="T654" s="226">
        <f>S654*H654</f>
        <v>0</v>
      </c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R654" s="227" t="s">
        <v>223</v>
      </c>
      <c r="AT654" s="227" t="s">
        <v>218</v>
      </c>
      <c r="AU654" s="227" t="s">
        <v>81</v>
      </c>
      <c r="AY654" s="20" t="s">
        <v>215</v>
      </c>
      <c r="BE654" s="228">
        <f>IF(N654="základní",J654,0)</f>
        <v>0</v>
      </c>
      <c r="BF654" s="228">
        <f>IF(N654="snížená",J654,0)</f>
        <v>0</v>
      </c>
      <c r="BG654" s="228">
        <f>IF(N654="zákl. přenesená",J654,0)</f>
        <v>0</v>
      </c>
      <c r="BH654" s="228">
        <f>IF(N654="sníž. přenesená",J654,0)</f>
        <v>0</v>
      </c>
      <c r="BI654" s="228">
        <f>IF(N654="nulová",J654,0)</f>
        <v>0</v>
      </c>
      <c r="BJ654" s="20" t="s">
        <v>79</v>
      </c>
      <c r="BK654" s="228">
        <f>ROUND(I654*H654,2)</f>
        <v>0</v>
      </c>
      <c r="BL654" s="20" t="s">
        <v>223</v>
      </c>
      <c r="BM654" s="227" t="s">
        <v>462</v>
      </c>
    </row>
    <row r="655" s="2" customFormat="1">
      <c r="A655" s="41"/>
      <c r="B655" s="42"/>
      <c r="C655" s="43"/>
      <c r="D655" s="229" t="s">
        <v>224</v>
      </c>
      <c r="E655" s="43"/>
      <c r="F655" s="230" t="s">
        <v>2444</v>
      </c>
      <c r="G655" s="43"/>
      <c r="H655" s="43"/>
      <c r="I655" s="231"/>
      <c r="J655" s="43"/>
      <c r="K655" s="43"/>
      <c r="L655" s="47"/>
      <c r="M655" s="232"/>
      <c r="N655" s="233"/>
      <c r="O655" s="87"/>
      <c r="P655" s="87"/>
      <c r="Q655" s="87"/>
      <c r="R655" s="87"/>
      <c r="S655" s="87"/>
      <c r="T655" s="88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T655" s="20" t="s">
        <v>224</v>
      </c>
      <c r="AU655" s="20" t="s">
        <v>81</v>
      </c>
    </row>
    <row r="656" s="2" customFormat="1" ht="21.75" customHeight="1">
      <c r="A656" s="41"/>
      <c r="B656" s="42"/>
      <c r="C656" s="281" t="s">
        <v>465</v>
      </c>
      <c r="D656" s="281" t="s">
        <v>412</v>
      </c>
      <c r="E656" s="282" t="s">
        <v>2445</v>
      </c>
      <c r="F656" s="283" t="s">
        <v>2446</v>
      </c>
      <c r="G656" s="284" t="s">
        <v>692</v>
      </c>
      <c r="H656" s="285">
        <v>60</v>
      </c>
      <c r="I656" s="286"/>
      <c r="J656" s="287">
        <f>ROUND(I656*H656,2)</f>
        <v>0</v>
      </c>
      <c r="K656" s="283" t="s">
        <v>222</v>
      </c>
      <c r="L656" s="288"/>
      <c r="M656" s="289" t="s">
        <v>19</v>
      </c>
      <c r="N656" s="290" t="s">
        <v>43</v>
      </c>
      <c r="O656" s="87"/>
      <c r="P656" s="225">
        <f>O656*H656</f>
        <v>0</v>
      </c>
      <c r="Q656" s="225">
        <v>0.0047200000000000002</v>
      </c>
      <c r="R656" s="225">
        <f>Q656*H656</f>
        <v>0.28320000000000001</v>
      </c>
      <c r="S656" s="225">
        <v>0</v>
      </c>
      <c r="T656" s="226">
        <f>S656*H656</f>
        <v>0</v>
      </c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R656" s="227" t="s">
        <v>298</v>
      </c>
      <c r="AT656" s="227" t="s">
        <v>412</v>
      </c>
      <c r="AU656" s="227" t="s">
        <v>81</v>
      </c>
      <c r="AY656" s="20" t="s">
        <v>215</v>
      </c>
      <c r="BE656" s="228">
        <f>IF(N656="základní",J656,0)</f>
        <v>0</v>
      </c>
      <c r="BF656" s="228">
        <f>IF(N656="snížená",J656,0)</f>
        <v>0</v>
      </c>
      <c r="BG656" s="228">
        <f>IF(N656="zákl. přenesená",J656,0)</f>
        <v>0</v>
      </c>
      <c r="BH656" s="228">
        <f>IF(N656="sníž. přenesená",J656,0)</f>
        <v>0</v>
      </c>
      <c r="BI656" s="228">
        <f>IF(N656="nulová",J656,0)</f>
        <v>0</v>
      </c>
      <c r="BJ656" s="20" t="s">
        <v>79</v>
      </c>
      <c r="BK656" s="228">
        <f>ROUND(I656*H656,2)</f>
        <v>0</v>
      </c>
      <c r="BL656" s="20" t="s">
        <v>223</v>
      </c>
      <c r="BM656" s="227" t="s">
        <v>466</v>
      </c>
    </row>
    <row r="657" s="2" customFormat="1" ht="33" customHeight="1">
      <c r="A657" s="41"/>
      <c r="B657" s="42"/>
      <c r="C657" s="216" t="s">
        <v>340</v>
      </c>
      <c r="D657" s="216" t="s">
        <v>218</v>
      </c>
      <c r="E657" s="217" t="s">
        <v>2447</v>
      </c>
      <c r="F657" s="218" t="s">
        <v>2448</v>
      </c>
      <c r="G657" s="219" t="s">
        <v>692</v>
      </c>
      <c r="H657" s="220">
        <v>20</v>
      </c>
      <c r="I657" s="221"/>
      <c r="J657" s="222">
        <f>ROUND(I657*H657,2)</f>
        <v>0</v>
      </c>
      <c r="K657" s="218" t="s">
        <v>222</v>
      </c>
      <c r="L657" s="47"/>
      <c r="M657" s="223" t="s">
        <v>19</v>
      </c>
      <c r="N657" s="224" t="s">
        <v>43</v>
      </c>
      <c r="O657" s="87"/>
      <c r="P657" s="225">
        <f>O657*H657</f>
        <v>0</v>
      </c>
      <c r="Q657" s="225">
        <v>0</v>
      </c>
      <c r="R657" s="225">
        <f>Q657*H657</f>
        <v>0</v>
      </c>
      <c r="S657" s="225">
        <v>0</v>
      </c>
      <c r="T657" s="226">
        <f>S657*H657</f>
        <v>0</v>
      </c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R657" s="227" t="s">
        <v>223</v>
      </c>
      <c r="AT657" s="227" t="s">
        <v>218</v>
      </c>
      <c r="AU657" s="227" t="s">
        <v>81</v>
      </c>
      <c r="AY657" s="20" t="s">
        <v>215</v>
      </c>
      <c r="BE657" s="228">
        <f>IF(N657="základní",J657,0)</f>
        <v>0</v>
      </c>
      <c r="BF657" s="228">
        <f>IF(N657="snížená",J657,0)</f>
        <v>0</v>
      </c>
      <c r="BG657" s="228">
        <f>IF(N657="zákl. přenesená",J657,0)</f>
        <v>0</v>
      </c>
      <c r="BH657" s="228">
        <f>IF(N657="sníž. přenesená",J657,0)</f>
        <v>0</v>
      </c>
      <c r="BI657" s="228">
        <f>IF(N657="nulová",J657,0)</f>
        <v>0</v>
      </c>
      <c r="BJ657" s="20" t="s">
        <v>79</v>
      </c>
      <c r="BK657" s="228">
        <f>ROUND(I657*H657,2)</f>
        <v>0</v>
      </c>
      <c r="BL657" s="20" t="s">
        <v>223</v>
      </c>
      <c r="BM657" s="227" t="s">
        <v>746</v>
      </c>
    </row>
    <row r="658" s="2" customFormat="1">
      <c r="A658" s="41"/>
      <c r="B658" s="42"/>
      <c r="C658" s="43"/>
      <c r="D658" s="229" t="s">
        <v>224</v>
      </c>
      <c r="E658" s="43"/>
      <c r="F658" s="230" t="s">
        <v>2449</v>
      </c>
      <c r="G658" s="43"/>
      <c r="H658" s="43"/>
      <c r="I658" s="231"/>
      <c r="J658" s="43"/>
      <c r="K658" s="43"/>
      <c r="L658" s="47"/>
      <c r="M658" s="232"/>
      <c r="N658" s="233"/>
      <c r="O658" s="87"/>
      <c r="P658" s="87"/>
      <c r="Q658" s="87"/>
      <c r="R658" s="87"/>
      <c r="S658" s="87"/>
      <c r="T658" s="88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T658" s="20" t="s">
        <v>224</v>
      </c>
      <c r="AU658" s="20" t="s">
        <v>81</v>
      </c>
    </row>
    <row r="659" s="13" customFormat="1">
      <c r="A659" s="13"/>
      <c r="B659" s="234"/>
      <c r="C659" s="235"/>
      <c r="D659" s="236" t="s">
        <v>226</v>
      </c>
      <c r="E659" s="237" t="s">
        <v>19</v>
      </c>
      <c r="F659" s="238" t="s">
        <v>2450</v>
      </c>
      <c r="G659" s="235"/>
      <c r="H659" s="237" t="s">
        <v>19</v>
      </c>
      <c r="I659" s="239"/>
      <c r="J659" s="235"/>
      <c r="K659" s="235"/>
      <c r="L659" s="240"/>
      <c r="M659" s="241"/>
      <c r="N659" s="242"/>
      <c r="O659" s="242"/>
      <c r="P659" s="242"/>
      <c r="Q659" s="242"/>
      <c r="R659" s="242"/>
      <c r="S659" s="242"/>
      <c r="T659" s="24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4" t="s">
        <v>226</v>
      </c>
      <c r="AU659" s="244" t="s">
        <v>81</v>
      </c>
      <c r="AV659" s="13" t="s">
        <v>79</v>
      </c>
      <c r="AW659" s="13" t="s">
        <v>33</v>
      </c>
      <c r="AX659" s="13" t="s">
        <v>72</v>
      </c>
      <c r="AY659" s="244" t="s">
        <v>215</v>
      </c>
    </row>
    <row r="660" s="13" customFormat="1">
      <c r="A660" s="13"/>
      <c r="B660" s="234"/>
      <c r="C660" s="235"/>
      <c r="D660" s="236" t="s">
        <v>226</v>
      </c>
      <c r="E660" s="237" t="s">
        <v>19</v>
      </c>
      <c r="F660" s="238" t="s">
        <v>2451</v>
      </c>
      <c r="G660" s="235"/>
      <c r="H660" s="237" t="s">
        <v>19</v>
      </c>
      <c r="I660" s="239"/>
      <c r="J660" s="235"/>
      <c r="K660" s="235"/>
      <c r="L660" s="240"/>
      <c r="M660" s="241"/>
      <c r="N660" s="242"/>
      <c r="O660" s="242"/>
      <c r="P660" s="242"/>
      <c r="Q660" s="242"/>
      <c r="R660" s="242"/>
      <c r="S660" s="242"/>
      <c r="T660" s="24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4" t="s">
        <v>226</v>
      </c>
      <c r="AU660" s="244" t="s">
        <v>81</v>
      </c>
      <c r="AV660" s="13" t="s">
        <v>79</v>
      </c>
      <c r="AW660" s="13" t="s">
        <v>33</v>
      </c>
      <c r="AX660" s="13" t="s">
        <v>72</v>
      </c>
      <c r="AY660" s="244" t="s">
        <v>215</v>
      </c>
    </row>
    <row r="661" s="13" customFormat="1">
      <c r="A661" s="13"/>
      <c r="B661" s="234"/>
      <c r="C661" s="235"/>
      <c r="D661" s="236" t="s">
        <v>226</v>
      </c>
      <c r="E661" s="237" t="s">
        <v>19</v>
      </c>
      <c r="F661" s="238" t="s">
        <v>2343</v>
      </c>
      <c r="G661" s="235"/>
      <c r="H661" s="237" t="s">
        <v>19</v>
      </c>
      <c r="I661" s="239"/>
      <c r="J661" s="235"/>
      <c r="K661" s="235"/>
      <c r="L661" s="240"/>
      <c r="M661" s="241"/>
      <c r="N661" s="242"/>
      <c r="O661" s="242"/>
      <c r="P661" s="242"/>
      <c r="Q661" s="242"/>
      <c r="R661" s="242"/>
      <c r="S661" s="242"/>
      <c r="T661" s="24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4" t="s">
        <v>226</v>
      </c>
      <c r="AU661" s="244" t="s">
        <v>81</v>
      </c>
      <c r="AV661" s="13" t="s">
        <v>79</v>
      </c>
      <c r="AW661" s="13" t="s">
        <v>33</v>
      </c>
      <c r="AX661" s="13" t="s">
        <v>72</v>
      </c>
      <c r="AY661" s="244" t="s">
        <v>215</v>
      </c>
    </row>
    <row r="662" s="13" customFormat="1">
      <c r="A662" s="13"/>
      <c r="B662" s="234"/>
      <c r="C662" s="235"/>
      <c r="D662" s="236" t="s">
        <v>226</v>
      </c>
      <c r="E662" s="237" t="s">
        <v>19</v>
      </c>
      <c r="F662" s="238" t="s">
        <v>2344</v>
      </c>
      <c r="G662" s="235"/>
      <c r="H662" s="237" t="s">
        <v>19</v>
      </c>
      <c r="I662" s="239"/>
      <c r="J662" s="235"/>
      <c r="K662" s="235"/>
      <c r="L662" s="240"/>
      <c r="M662" s="241"/>
      <c r="N662" s="242"/>
      <c r="O662" s="242"/>
      <c r="P662" s="242"/>
      <c r="Q662" s="242"/>
      <c r="R662" s="242"/>
      <c r="S662" s="242"/>
      <c r="T662" s="24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4" t="s">
        <v>226</v>
      </c>
      <c r="AU662" s="244" t="s">
        <v>81</v>
      </c>
      <c r="AV662" s="13" t="s">
        <v>79</v>
      </c>
      <c r="AW662" s="13" t="s">
        <v>33</v>
      </c>
      <c r="AX662" s="13" t="s">
        <v>72</v>
      </c>
      <c r="AY662" s="244" t="s">
        <v>215</v>
      </c>
    </row>
    <row r="663" s="13" customFormat="1">
      <c r="A663" s="13"/>
      <c r="B663" s="234"/>
      <c r="C663" s="235"/>
      <c r="D663" s="236" t="s">
        <v>226</v>
      </c>
      <c r="E663" s="237" t="s">
        <v>19</v>
      </c>
      <c r="F663" s="238" t="s">
        <v>2345</v>
      </c>
      <c r="G663" s="235"/>
      <c r="H663" s="237" t="s">
        <v>19</v>
      </c>
      <c r="I663" s="239"/>
      <c r="J663" s="235"/>
      <c r="K663" s="235"/>
      <c r="L663" s="240"/>
      <c r="M663" s="241"/>
      <c r="N663" s="242"/>
      <c r="O663" s="242"/>
      <c r="P663" s="242"/>
      <c r="Q663" s="242"/>
      <c r="R663" s="242"/>
      <c r="S663" s="242"/>
      <c r="T663" s="24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4" t="s">
        <v>226</v>
      </c>
      <c r="AU663" s="244" t="s">
        <v>81</v>
      </c>
      <c r="AV663" s="13" t="s">
        <v>79</v>
      </c>
      <c r="AW663" s="13" t="s">
        <v>33</v>
      </c>
      <c r="AX663" s="13" t="s">
        <v>72</v>
      </c>
      <c r="AY663" s="244" t="s">
        <v>215</v>
      </c>
    </row>
    <row r="664" s="13" customFormat="1">
      <c r="A664" s="13"/>
      <c r="B664" s="234"/>
      <c r="C664" s="235"/>
      <c r="D664" s="236" t="s">
        <v>226</v>
      </c>
      <c r="E664" s="237" t="s">
        <v>19</v>
      </c>
      <c r="F664" s="238" t="s">
        <v>448</v>
      </c>
      <c r="G664" s="235"/>
      <c r="H664" s="237" t="s">
        <v>19</v>
      </c>
      <c r="I664" s="239"/>
      <c r="J664" s="235"/>
      <c r="K664" s="235"/>
      <c r="L664" s="240"/>
      <c r="M664" s="241"/>
      <c r="N664" s="242"/>
      <c r="O664" s="242"/>
      <c r="P664" s="242"/>
      <c r="Q664" s="242"/>
      <c r="R664" s="242"/>
      <c r="S664" s="242"/>
      <c r="T664" s="24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4" t="s">
        <v>226</v>
      </c>
      <c r="AU664" s="244" t="s">
        <v>81</v>
      </c>
      <c r="AV664" s="13" t="s">
        <v>79</v>
      </c>
      <c r="AW664" s="13" t="s">
        <v>33</v>
      </c>
      <c r="AX664" s="13" t="s">
        <v>72</v>
      </c>
      <c r="AY664" s="244" t="s">
        <v>215</v>
      </c>
    </row>
    <row r="665" s="14" customFormat="1">
      <c r="A665" s="14"/>
      <c r="B665" s="245"/>
      <c r="C665" s="246"/>
      <c r="D665" s="236" t="s">
        <v>226</v>
      </c>
      <c r="E665" s="247" t="s">
        <v>19</v>
      </c>
      <c r="F665" s="248" t="s">
        <v>79</v>
      </c>
      <c r="G665" s="246"/>
      <c r="H665" s="249">
        <v>1</v>
      </c>
      <c r="I665" s="250"/>
      <c r="J665" s="246"/>
      <c r="K665" s="246"/>
      <c r="L665" s="251"/>
      <c r="M665" s="252"/>
      <c r="N665" s="253"/>
      <c r="O665" s="253"/>
      <c r="P665" s="253"/>
      <c r="Q665" s="253"/>
      <c r="R665" s="253"/>
      <c r="S665" s="253"/>
      <c r="T665" s="25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5" t="s">
        <v>226</v>
      </c>
      <c r="AU665" s="255" t="s">
        <v>81</v>
      </c>
      <c r="AV665" s="14" t="s">
        <v>81</v>
      </c>
      <c r="AW665" s="14" t="s">
        <v>33</v>
      </c>
      <c r="AX665" s="14" t="s">
        <v>72</v>
      </c>
      <c r="AY665" s="255" t="s">
        <v>215</v>
      </c>
    </row>
    <row r="666" s="13" customFormat="1">
      <c r="A666" s="13"/>
      <c r="B666" s="234"/>
      <c r="C666" s="235"/>
      <c r="D666" s="236" t="s">
        <v>226</v>
      </c>
      <c r="E666" s="237" t="s">
        <v>19</v>
      </c>
      <c r="F666" s="238" t="s">
        <v>2343</v>
      </c>
      <c r="G666" s="235"/>
      <c r="H666" s="237" t="s">
        <v>19</v>
      </c>
      <c r="I666" s="239"/>
      <c r="J666" s="235"/>
      <c r="K666" s="235"/>
      <c r="L666" s="240"/>
      <c r="M666" s="241"/>
      <c r="N666" s="242"/>
      <c r="O666" s="242"/>
      <c r="P666" s="242"/>
      <c r="Q666" s="242"/>
      <c r="R666" s="242"/>
      <c r="S666" s="242"/>
      <c r="T666" s="24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4" t="s">
        <v>226</v>
      </c>
      <c r="AU666" s="244" t="s">
        <v>81</v>
      </c>
      <c r="AV666" s="13" t="s">
        <v>79</v>
      </c>
      <c r="AW666" s="13" t="s">
        <v>33</v>
      </c>
      <c r="AX666" s="13" t="s">
        <v>72</v>
      </c>
      <c r="AY666" s="244" t="s">
        <v>215</v>
      </c>
    </row>
    <row r="667" s="13" customFormat="1">
      <c r="A667" s="13"/>
      <c r="B667" s="234"/>
      <c r="C667" s="235"/>
      <c r="D667" s="236" t="s">
        <v>226</v>
      </c>
      <c r="E667" s="237" t="s">
        <v>19</v>
      </c>
      <c r="F667" s="238" t="s">
        <v>2344</v>
      </c>
      <c r="G667" s="235"/>
      <c r="H667" s="237" t="s">
        <v>19</v>
      </c>
      <c r="I667" s="239"/>
      <c r="J667" s="235"/>
      <c r="K667" s="235"/>
      <c r="L667" s="240"/>
      <c r="M667" s="241"/>
      <c r="N667" s="242"/>
      <c r="O667" s="242"/>
      <c r="P667" s="242"/>
      <c r="Q667" s="242"/>
      <c r="R667" s="242"/>
      <c r="S667" s="242"/>
      <c r="T667" s="24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4" t="s">
        <v>226</v>
      </c>
      <c r="AU667" s="244" t="s">
        <v>81</v>
      </c>
      <c r="AV667" s="13" t="s">
        <v>79</v>
      </c>
      <c r="AW667" s="13" t="s">
        <v>33</v>
      </c>
      <c r="AX667" s="13" t="s">
        <v>72</v>
      </c>
      <c r="AY667" s="244" t="s">
        <v>215</v>
      </c>
    </row>
    <row r="668" s="13" customFormat="1">
      <c r="A668" s="13"/>
      <c r="B668" s="234"/>
      <c r="C668" s="235"/>
      <c r="D668" s="236" t="s">
        <v>226</v>
      </c>
      <c r="E668" s="237" t="s">
        <v>19</v>
      </c>
      <c r="F668" s="238" t="s">
        <v>2345</v>
      </c>
      <c r="G668" s="235"/>
      <c r="H668" s="237" t="s">
        <v>19</v>
      </c>
      <c r="I668" s="239"/>
      <c r="J668" s="235"/>
      <c r="K668" s="235"/>
      <c r="L668" s="240"/>
      <c r="M668" s="241"/>
      <c r="N668" s="242"/>
      <c r="O668" s="242"/>
      <c r="P668" s="242"/>
      <c r="Q668" s="242"/>
      <c r="R668" s="242"/>
      <c r="S668" s="242"/>
      <c r="T668" s="24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4" t="s">
        <v>226</v>
      </c>
      <c r="AU668" s="244" t="s">
        <v>81</v>
      </c>
      <c r="AV668" s="13" t="s">
        <v>79</v>
      </c>
      <c r="AW668" s="13" t="s">
        <v>33</v>
      </c>
      <c r="AX668" s="13" t="s">
        <v>72</v>
      </c>
      <c r="AY668" s="244" t="s">
        <v>215</v>
      </c>
    </row>
    <row r="669" s="13" customFormat="1">
      <c r="A669" s="13"/>
      <c r="B669" s="234"/>
      <c r="C669" s="235"/>
      <c r="D669" s="236" t="s">
        <v>226</v>
      </c>
      <c r="E669" s="237" t="s">
        <v>19</v>
      </c>
      <c r="F669" s="238" t="s">
        <v>407</v>
      </c>
      <c r="G669" s="235"/>
      <c r="H669" s="237" t="s">
        <v>19</v>
      </c>
      <c r="I669" s="239"/>
      <c r="J669" s="235"/>
      <c r="K669" s="235"/>
      <c r="L669" s="240"/>
      <c r="M669" s="241"/>
      <c r="N669" s="242"/>
      <c r="O669" s="242"/>
      <c r="P669" s="242"/>
      <c r="Q669" s="242"/>
      <c r="R669" s="242"/>
      <c r="S669" s="242"/>
      <c r="T669" s="24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4" t="s">
        <v>226</v>
      </c>
      <c r="AU669" s="244" t="s">
        <v>81</v>
      </c>
      <c r="AV669" s="13" t="s">
        <v>79</v>
      </c>
      <c r="AW669" s="13" t="s">
        <v>33</v>
      </c>
      <c r="AX669" s="13" t="s">
        <v>72</v>
      </c>
      <c r="AY669" s="244" t="s">
        <v>215</v>
      </c>
    </row>
    <row r="670" s="14" customFormat="1">
      <c r="A670" s="14"/>
      <c r="B670" s="245"/>
      <c r="C670" s="246"/>
      <c r="D670" s="236" t="s">
        <v>226</v>
      </c>
      <c r="E670" s="247" t="s">
        <v>19</v>
      </c>
      <c r="F670" s="248" t="s">
        <v>81</v>
      </c>
      <c r="G670" s="246"/>
      <c r="H670" s="249">
        <v>2</v>
      </c>
      <c r="I670" s="250"/>
      <c r="J670" s="246"/>
      <c r="K670" s="246"/>
      <c r="L670" s="251"/>
      <c r="M670" s="252"/>
      <c r="N670" s="253"/>
      <c r="O670" s="253"/>
      <c r="P670" s="253"/>
      <c r="Q670" s="253"/>
      <c r="R670" s="253"/>
      <c r="S670" s="253"/>
      <c r="T670" s="25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55" t="s">
        <v>226</v>
      </c>
      <c r="AU670" s="255" t="s">
        <v>81</v>
      </c>
      <c r="AV670" s="14" t="s">
        <v>81</v>
      </c>
      <c r="AW670" s="14" t="s">
        <v>33</v>
      </c>
      <c r="AX670" s="14" t="s">
        <v>72</v>
      </c>
      <c r="AY670" s="255" t="s">
        <v>215</v>
      </c>
    </row>
    <row r="671" s="13" customFormat="1">
      <c r="A671" s="13"/>
      <c r="B671" s="234"/>
      <c r="C671" s="235"/>
      <c r="D671" s="236" t="s">
        <v>226</v>
      </c>
      <c r="E671" s="237" t="s">
        <v>19</v>
      </c>
      <c r="F671" s="238" t="s">
        <v>2343</v>
      </c>
      <c r="G671" s="235"/>
      <c r="H671" s="237" t="s">
        <v>19</v>
      </c>
      <c r="I671" s="239"/>
      <c r="J671" s="235"/>
      <c r="K671" s="235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226</v>
      </c>
      <c r="AU671" s="244" t="s">
        <v>81</v>
      </c>
      <c r="AV671" s="13" t="s">
        <v>79</v>
      </c>
      <c r="AW671" s="13" t="s">
        <v>33</v>
      </c>
      <c r="AX671" s="13" t="s">
        <v>72</v>
      </c>
      <c r="AY671" s="244" t="s">
        <v>215</v>
      </c>
    </row>
    <row r="672" s="13" customFormat="1">
      <c r="A672" s="13"/>
      <c r="B672" s="234"/>
      <c r="C672" s="235"/>
      <c r="D672" s="236" t="s">
        <v>226</v>
      </c>
      <c r="E672" s="237" t="s">
        <v>19</v>
      </c>
      <c r="F672" s="238" t="s">
        <v>2344</v>
      </c>
      <c r="G672" s="235"/>
      <c r="H672" s="237" t="s">
        <v>19</v>
      </c>
      <c r="I672" s="239"/>
      <c r="J672" s="235"/>
      <c r="K672" s="235"/>
      <c r="L672" s="240"/>
      <c r="M672" s="241"/>
      <c r="N672" s="242"/>
      <c r="O672" s="242"/>
      <c r="P672" s="242"/>
      <c r="Q672" s="242"/>
      <c r="R672" s="242"/>
      <c r="S672" s="242"/>
      <c r="T672" s="24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4" t="s">
        <v>226</v>
      </c>
      <c r="AU672" s="244" t="s">
        <v>81</v>
      </c>
      <c r="AV672" s="13" t="s">
        <v>79</v>
      </c>
      <c r="AW672" s="13" t="s">
        <v>33</v>
      </c>
      <c r="AX672" s="13" t="s">
        <v>72</v>
      </c>
      <c r="AY672" s="244" t="s">
        <v>215</v>
      </c>
    </row>
    <row r="673" s="13" customFormat="1">
      <c r="A673" s="13"/>
      <c r="B673" s="234"/>
      <c r="C673" s="235"/>
      <c r="D673" s="236" t="s">
        <v>226</v>
      </c>
      <c r="E673" s="237" t="s">
        <v>19</v>
      </c>
      <c r="F673" s="238" t="s">
        <v>2345</v>
      </c>
      <c r="G673" s="235"/>
      <c r="H673" s="237" t="s">
        <v>19</v>
      </c>
      <c r="I673" s="239"/>
      <c r="J673" s="235"/>
      <c r="K673" s="235"/>
      <c r="L673" s="240"/>
      <c r="M673" s="241"/>
      <c r="N673" s="242"/>
      <c r="O673" s="242"/>
      <c r="P673" s="242"/>
      <c r="Q673" s="242"/>
      <c r="R673" s="242"/>
      <c r="S673" s="242"/>
      <c r="T673" s="24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4" t="s">
        <v>226</v>
      </c>
      <c r="AU673" s="244" t="s">
        <v>81</v>
      </c>
      <c r="AV673" s="13" t="s">
        <v>79</v>
      </c>
      <c r="AW673" s="13" t="s">
        <v>33</v>
      </c>
      <c r="AX673" s="13" t="s">
        <v>72</v>
      </c>
      <c r="AY673" s="244" t="s">
        <v>215</v>
      </c>
    </row>
    <row r="674" s="13" customFormat="1">
      <c r="A674" s="13"/>
      <c r="B674" s="234"/>
      <c r="C674" s="235"/>
      <c r="D674" s="236" t="s">
        <v>226</v>
      </c>
      <c r="E674" s="237" t="s">
        <v>19</v>
      </c>
      <c r="F674" s="238" t="s">
        <v>407</v>
      </c>
      <c r="G674" s="235"/>
      <c r="H674" s="237" t="s">
        <v>19</v>
      </c>
      <c r="I674" s="239"/>
      <c r="J674" s="235"/>
      <c r="K674" s="235"/>
      <c r="L674" s="240"/>
      <c r="M674" s="241"/>
      <c r="N674" s="242"/>
      <c r="O674" s="242"/>
      <c r="P674" s="242"/>
      <c r="Q674" s="242"/>
      <c r="R674" s="242"/>
      <c r="S674" s="242"/>
      <c r="T674" s="24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4" t="s">
        <v>226</v>
      </c>
      <c r="AU674" s="244" t="s">
        <v>81</v>
      </c>
      <c r="AV674" s="13" t="s">
        <v>79</v>
      </c>
      <c r="AW674" s="13" t="s">
        <v>33</v>
      </c>
      <c r="AX674" s="13" t="s">
        <v>72</v>
      </c>
      <c r="AY674" s="244" t="s">
        <v>215</v>
      </c>
    </row>
    <row r="675" s="14" customFormat="1">
      <c r="A675" s="14"/>
      <c r="B675" s="245"/>
      <c r="C675" s="246"/>
      <c r="D675" s="236" t="s">
        <v>226</v>
      </c>
      <c r="E675" s="247" t="s">
        <v>19</v>
      </c>
      <c r="F675" s="248" t="s">
        <v>256</v>
      </c>
      <c r="G675" s="246"/>
      <c r="H675" s="249">
        <v>5</v>
      </c>
      <c r="I675" s="250"/>
      <c r="J675" s="246"/>
      <c r="K675" s="246"/>
      <c r="L675" s="251"/>
      <c r="M675" s="252"/>
      <c r="N675" s="253"/>
      <c r="O675" s="253"/>
      <c r="P675" s="253"/>
      <c r="Q675" s="253"/>
      <c r="R675" s="253"/>
      <c r="S675" s="253"/>
      <c r="T675" s="25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55" t="s">
        <v>226</v>
      </c>
      <c r="AU675" s="255" t="s">
        <v>81</v>
      </c>
      <c r="AV675" s="14" t="s">
        <v>81</v>
      </c>
      <c r="AW675" s="14" t="s">
        <v>33</v>
      </c>
      <c r="AX675" s="14" t="s">
        <v>72</v>
      </c>
      <c r="AY675" s="255" t="s">
        <v>215</v>
      </c>
    </row>
    <row r="676" s="13" customFormat="1">
      <c r="A676" s="13"/>
      <c r="B676" s="234"/>
      <c r="C676" s="235"/>
      <c r="D676" s="236" t="s">
        <v>226</v>
      </c>
      <c r="E676" s="237" t="s">
        <v>19</v>
      </c>
      <c r="F676" s="238" t="s">
        <v>2343</v>
      </c>
      <c r="G676" s="235"/>
      <c r="H676" s="237" t="s">
        <v>19</v>
      </c>
      <c r="I676" s="239"/>
      <c r="J676" s="235"/>
      <c r="K676" s="235"/>
      <c r="L676" s="240"/>
      <c r="M676" s="241"/>
      <c r="N676" s="242"/>
      <c r="O676" s="242"/>
      <c r="P676" s="242"/>
      <c r="Q676" s="242"/>
      <c r="R676" s="242"/>
      <c r="S676" s="242"/>
      <c r="T676" s="24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4" t="s">
        <v>226</v>
      </c>
      <c r="AU676" s="244" t="s">
        <v>81</v>
      </c>
      <c r="AV676" s="13" t="s">
        <v>79</v>
      </c>
      <c r="AW676" s="13" t="s">
        <v>33</v>
      </c>
      <c r="AX676" s="13" t="s">
        <v>72</v>
      </c>
      <c r="AY676" s="244" t="s">
        <v>215</v>
      </c>
    </row>
    <row r="677" s="13" customFormat="1">
      <c r="A677" s="13"/>
      <c r="B677" s="234"/>
      <c r="C677" s="235"/>
      <c r="D677" s="236" t="s">
        <v>226</v>
      </c>
      <c r="E677" s="237" t="s">
        <v>19</v>
      </c>
      <c r="F677" s="238" t="s">
        <v>2346</v>
      </c>
      <c r="G677" s="235"/>
      <c r="H677" s="237" t="s">
        <v>19</v>
      </c>
      <c r="I677" s="239"/>
      <c r="J677" s="235"/>
      <c r="K677" s="235"/>
      <c r="L677" s="240"/>
      <c r="M677" s="241"/>
      <c r="N677" s="242"/>
      <c r="O677" s="242"/>
      <c r="P677" s="242"/>
      <c r="Q677" s="242"/>
      <c r="R677" s="242"/>
      <c r="S677" s="242"/>
      <c r="T677" s="24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4" t="s">
        <v>226</v>
      </c>
      <c r="AU677" s="244" t="s">
        <v>81</v>
      </c>
      <c r="AV677" s="13" t="s">
        <v>79</v>
      </c>
      <c r="AW677" s="13" t="s">
        <v>33</v>
      </c>
      <c r="AX677" s="13" t="s">
        <v>72</v>
      </c>
      <c r="AY677" s="244" t="s">
        <v>215</v>
      </c>
    </row>
    <row r="678" s="13" customFormat="1">
      <c r="A678" s="13"/>
      <c r="B678" s="234"/>
      <c r="C678" s="235"/>
      <c r="D678" s="236" t="s">
        <v>226</v>
      </c>
      <c r="E678" s="237" t="s">
        <v>19</v>
      </c>
      <c r="F678" s="238" t="s">
        <v>2347</v>
      </c>
      <c r="G678" s="235"/>
      <c r="H678" s="237" t="s">
        <v>19</v>
      </c>
      <c r="I678" s="239"/>
      <c r="J678" s="235"/>
      <c r="K678" s="235"/>
      <c r="L678" s="240"/>
      <c r="M678" s="241"/>
      <c r="N678" s="242"/>
      <c r="O678" s="242"/>
      <c r="P678" s="242"/>
      <c r="Q678" s="242"/>
      <c r="R678" s="242"/>
      <c r="S678" s="242"/>
      <c r="T678" s="24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4" t="s">
        <v>226</v>
      </c>
      <c r="AU678" s="244" t="s">
        <v>81</v>
      </c>
      <c r="AV678" s="13" t="s">
        <v>79</v>
      </c>
      <c r="AW678" s="13" t="s">
        <v>33</v>
      </c>
      <c r="AX678" s="13" t="s">
        <v>72</v>
      </c>
      <c r="AY678" s="244" t="s">
        <v>215</v>
      </c>
    </row>
    <row r="679" s="13" customFormat="1">
      <c r="A679" s="13"/>
      <c r="B679" s="234"/>
      <c r="C679" s="235"/>
      <c r="D679" s="236" t="s">
        <v>226</v>
      </c>
      <c r="E679" s="237" t="s">
        <v>19</v>
      </c>
      <c r="F679" s="238" t="s">
        <v>446</v>
      </c>
      <c r="G679" s="235"/>
      <c r="H679" s="237" t="s">
        <v>19</v>
      </c>
      <c r="I679" s="239"/>
      <c r="J679" s="235"/>
      <c r="K679" s="235"/>
      <c r="L679" s="240"/>
      <c r="M679" s="241"/>
      <c r="N679" s="242"/>
      <c r="O679" s="242"/>
      <c r="P679" s="242"/>
      <c r="Q679" s="242"/>
      <c r="R679" s="242"/>
      <c r="S679" s="242"/>
      <c r="T679" s="24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4" t="s">
        <v>226</v>
      </c>
      <c r="AU679" s="244" t="s">
        <v>81</v>
      </c>
      <c r="AV679" s="13" t="s">
        <v>79</v>
      </c>
      <c r="AW679" s="13" t="s">
        <v>33</v>
      </c>
      <c r="AX679" s="13" t="s">
        <v>72</v>
      </c>
      <c r="AY679" s="244" t="s">
        <v>215</v>
      </c>
    </row>
    <row r="680" s="14" customFormat="1">
      <c r="A680" s="14"/>
      <c r="B680" s="245"/>
      <c r="C680" s="246"/>
      <c r="D680" s="236" t="s">
        <v>226</v>
      </c>
      <c r="E680" s="247" t="s">
        <v>19</v>
      </c>
      <c r="F680" s="248" t="s">
        <v>81</v>
      </c>
      <c r="G680" s="246"/>
      <c r="H680" s="249">
        <v>2</v>
      </c>
      <c r="I680" s="250"/>
      <c r="J680" s="246"/>
      <c r="K680" s="246"/>
      <c r="L680" s="251"/>
      <c r="M680" s="252"/>
      <c r="N680" s="253"/>
      <c r="O680" s="253"/>
      <c r="P680" s="253"/>
      <c r="Q680" s="253"/>
      <c r="R680" s="253"/>
      <c r="S680" s="253"/>
      <c r="T680" s="25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5" t="s">
        <v>226</v>
      </c>
      <c r="AU680" s="255" t="s">
        <v>81</v>
      </c>
      <c r="AV680" s="14" t="s">
        <v>81</v>
      </c>
      <c r="AW680" s="14" t="s">
        <v>33</v>
      </c>
      <c r="AX680" s="14" t="s">
        <v>72</v>
      </c>
      <c r="AY680" s="255" t="s">
        <v>215</v>
      </c>
    </row>
    <row r="681" s="13" customFormat="1">
      <c r="A681" s="13"/>
      <c r="B681" s="234"/>
      <c r="C681" s="235"/>
      <c r="D681" s="236" t="s">
        <v>226</v>
      </c>
      <c r="E681" s="237" t="s">
        <v>19</v>
      </c>
      <c r="F681" s="238" t="s">
        <v>2343</v>
      </c>
      <c r="G681" s="235"/>
      <c r="H681" s="237" t="s">
        <v>19</v>
      </c>
      <c r="I681" s="239"/>
      <c r="J681" s="235"/>
      <c r="K681" s="235"/>
      <c r="L681" s="240"/>
      <c r="M681" s="241"/>
      <c r="N681" s="242"/>
      <c r="O681" s="242"/>
      <c r="P681" s="242"/>
      <c r="Q681" s="242"/>
      <c r="R681" s="242"/>
      <c r="S681" s="242"/>
      <c r="T681" s="24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4" t="s">
        <v>226</v>
      </c>
      <c r="AU681" s="244" t="s">
        <v>81</v>
      </c>
      <c r="AV681" s="13" t="s">
        <v>79</v>
      </c>
      <c r="AW681" s="13" t="s">
        <v>33</v>
      </c>
      <c r="AX681" s="13" t="s">
        <v>72</v>
      </c>
      <c r="AY681" s="244" t="s">
        <v>215</v>
      </c>
    </row>
    <row r="682" s="13" customFormat="1">
      <c r="A682" s="13"/>
      <c r="B682" s="234"/>
      <c r="C682" s="235"/>
      <c r="D682" s="236" t="s">
        <v>226</v>
      </c>
      <c r="E682" s="237" t="s">
        <v>19</v>
      </c>
      <c r="F682" s="238" t="s">
        <v>2348</v>
      </c>
      <c r="G682" s="235"/>
      <c r="H682" s="237" t="s">
        <v>19</v>
      </c>
      <c r="I682" s="239"/>
      <c r="J682" s="235"/>
      <c r="K682" s="235"/>
      <c r="L682" s="240"/>
      <c r="M682" s="241"/>
      <c r="N682" s="242"/>
      <c r="O682" s="242"/>
      <c r="P682" s="242"/>
      <c r="Q682" s="242"/>
      <c r="R682" s="242"/>
      <c r="S682" s="242"/>
      <c r="T682" s="24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4" t="s">
        <v>226</v>
      </c>
      <c r="AU682" s="244" t="s">
        <v>81</v>
      </c>
      <c r="AV682" s="13" t="s">
        <v>79</v>
      </c>
      <c r="AW682" s="13" t="s">
        <v>33</v>
      </c>
      <c r="AX682" s="13" t="s">
        <v>72</v>
      </c>
      <c r="AY682" s="244" t="s">
        <v>215</v>
      </c>
    </row>
    <row r="683" s="13" customFormat="1">
      <c r="A683" s="13"/>
      <c r="B683" s="234"/>
      <c r="C683" s="235"/>
      <c r="D683" s="236" t="s">
        <v>226</v>
      </c>
      <c r="E683" s="237" t="s">
        <v>19</v>
      </c>
      <c r="F683" s="238" t="s">
        <v>2349</v>
      </c>
      <c r="G683" s="235"/>
      <c r="H683" s="237" t="s">
        <v>19</v>
      </c>
      <c r="I683" s="239"/>
      <c r="J683" s="235"/>
      <c r="K683" s="235"/>
      <c r="L683" s="240"/>
      <c r="M683" s="241"/>
      <c r="N683" s="242"/>
      <c r="O683" s="242"/>
      <c r="P683" s="242"/>
      <c r="Q683" s="242"/>
      <c r="R683" s="242"/>
      <c r="S683" s="242"/>
      <c r="T683" s="24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4" t="s">
        <v>226</v>
      </c>
      <c r="AU683" s="244" t="s">
        <v>81</v>
      </c>
      <c r="AV683" s="13" t="s">
        <v>79</v>
      </c>
      <c r="AW683" s="13" t="s">
        <v>33</v>
      </c>
      <c r="AX683" s="13" t="s">
        <v>72</v>
      </c>
      <c r="AY683" s="244" t="s">
        <v>215</v>
      </c>
    </row>
    <row r="684" s="13" customFormat="1">
      <c r="A684" s="13"/>
      <c r="B684" s="234"/>
      <c r="C684" s="235"/>
      <c r="D684" s="236" t="s">
        <v>226</v>
      </c>
      <c r="E684" s="237" t="s">
        <v>19</v>
      </c>
      <c r="F684" s="238" t="s">
        <v>407</v>
      </c>
      <c r="G684" s="235"/>
      <c r="H684" s="237" t="s">
        <v>19</v>
      </c>
      <c r="I684" s="239"/>
      <c r="J684" s="235"/>
      <c r="K684" s="235"/>
      <c r="L684" s="240"/>
      <c r="M684" s="241"/>
      <c r="N684" s="242"/>
      <c r="O684" s="242"/>
      <c r="P684" s="242"/>
      <c r="Q684" s="242"/>
      <c r="R684" s="242"/>
      <c r="S684" s="242"/>
      <c r="T684" s="24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44" t="s">
        <v>226</v>
      </c>
      <c r="AU684" s="244" t="s">
        <v>81</v>
      </c>
      <c r="AV684" s="13" t="s">
        <v>79</v>
      </c>
      <c r="AW684" s="13" t="s">
        <v>33</v>
      </c>
      <c r="AX684" s="13" t="s">
        <v>72</v>
      </c>
      <c r="AY684" s="244" t="s">
        <v>215</v>
      </c>
    </row>
    <row r="685" s="14" customFormat="1">
      <c r="A685" s="14"/>
      <c r="B685" s="245"/>
      <c r="C685" s="246"/>
      <c r="D685" s="236" t="s">
        <v>226</v>
      </c>
      <c r="E685" s="247" t="s">
        <v>19</v>
      </c>
      <c r="F685" s="248" t="s">
        <v>79</v>
      </c>
      <c r="G685" s="246"/>
      <c r="H685" s="249">
        <v>1</v>
      </c>
      <c r="I685" s="250"/>
      <c r="J685" s="246"/>
      <c r="K685" s="246"/>
      <c r="L685" s="251"/>
      <c r="M685" s="252"/>
      <c r="N685" s="253"/>
      <c r="O685" s="253"/>
      <c r="P685" s="253"/>
      <c r="Q685" s="253"/>
      <c r="R685" s="253"/>
      <c r="S685" s="253"/>
      <c r="T685" s="25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5" t="s">
        <v>226</v>
      </c>
      <c r="AU685" s="255" t="s">
        <v>81</v>
      </c>
      <c r="AV685" s="14" t="s">
        <v>81</v>
      </c>
      <c r="AW685" s="14" t="s">
        <v>33</v>
      </c>
      <c r="AX685" s="14" t="s">
        <v>72</v>
      </c>
      <c r="AY685" s="255" t="s">
        <v>215</v>
      </c>
    </row>
    <row r="686" s="13" customFormat="1">
      <c r="A686" s="13"/>
      <c r="B686" s="234"/>
      <c r="C686" s="235"/>
      <c r="D686" s="236" t="s">
        <v>226</v>
      </c>
      <c r="E686" s="237" t="s">
        <v>19</v>
      </c>
      <c r="F686" s="238" t="s">
        <v>2343</v>
      </c>
      <c r="G686" s="235"/>
      <c r="H686" s="237" t="s">
        <v>19</v>
      </c>
      <c r="I686" s="239"/>
      <c r="J686" s="235"/>
      <c r="K686" s="235"/>
      <c r="L686" s="240"/>
      <c r="M686" s="241"/>
      <c r="N686" s="242"/>
      <c r="O686" s="242"/>
      <c r="P686" s="242"/>
      <c r="Q686" s="242"/>
      <c r="R686" s="242"/>
      <c r="S686" s="242"/>
      <c r="T686" s="24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4" t="s">
        <v>226</v>
      </c>
      <c r="AU686" s="244" t="s">
        <v>81</v>
      </c>
      <c r="AV686" s="13" t="s">
        <v>79</v>
      </c>
      <c r="AW686" s="13" t="s">
        <v>33</v>
      </c>
      <c r="AX686" s="13" t="s">
        <v>72</v>
      </c>
      <c r="AY686" s="244" t="s">
        <v>215</v>
      </c>
    </row>
    <row r="687" s="13" customFormat="1">
      <c r="A687" s="13"/>
      <c r="B687" s="234"/>
      <c r="C687" s="235"/>
      <c r="D687" s="236" t="s">
        <v>226</v>
      </c>
      <c r="E687" s="237" t="s">
        <v>19</v>
      </c>
      <c r="F687" s="238" t="s">
        <v>2350</v>
      </c>
      <c r="G687" s="235"/>
      <c r="H687" s="237" t="s">
        <v>19</v>
      </c>
      <c r="I687" s="239"/>
      <c r="J687" s="235"/>
      <c r="K687" s="235"/>
      <c r="L687" s="240"/>
      <c r="M687" s="241"/>
      <c r="N687" s="242"/>
      <c r="O687" s="242"/>
      <c r="P687" s="242"/>
      <c r="Q687" s="242"/>
      <c r="R687" s="242"/>
      <c r="S687" s="242"/>
      <c r="T687" s="24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4" t="s">
        <v>226</v>
      </c>
      <c r="AU687" s="244" t="s">
        <v>81</v>
      </c>
      <c r="AV687" s="13" t="s">
        <v>79</v>
      </c>
      <c r="AW687" s="13" t="s">
        <v>33</v>
      </c>
      <c r="AX687" s="13" t="s">
        <v>72</v>
      </c>
      <c r="AY687" s="244" t="s">
        <v>215</v>
      </c>
    </row>
    <row r="688" s="13" customFormat="1">
      <c r="A688" s="13"/>
      <c r="B688" s="234"/>
      <c r="C688" s="235"/>
      <c r="D688" s="236" t="s">
        <v>226</v>
      </c>
      <c r="E688" s="237" t="s">
        <v>19</v>
      </c>
      <c r="F688" s="238" t="s">
        <v>2351</v>
      </c>
      <c r="G688" s="235"/>
      <c r="H688" s="237" t="s">
        <v>19</v>
      </c>
      <c r="I688" s="239"/>
      <c r="J688" s="235"/>
      <c r="K688" s="235"/>
      <c r="L688" s="240"/>
      <c r="M688" s="241"/>
      <c r="N688" s="242"/>
      <c r="O688" s="242"/>
      <c r="P688" s="242"/>
      <c r="Q688" s="242"/>
      <c r="R688" s="242"/>
      <c r="S688" s="242"/>
      <c r="T688" s="24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4" t="s">
        <v>226</v>
      </c>
      <c r="AU688" s="244" t="s">
        <v>81</v>
      </c>
      <c r="AV688" s="13" t="s">
        <v>79</v>
      </c>
      <c r="AW688" s="13" t="s">
        <v>33</v>
      </c>
      <c r="AX688" s="13" t="s">
        <v>72</v>
      </c>
      <c r="AY688" s="244" t="s">
        <v>215</v>
      </c>
    </row>
    <row r="689" s="13" customFormat="1">
      <c r="A689" s="13"/>
      <c r="B689" s="234"/>
      <c r="C689" s="235"/>
      <c r="D689" s="236" t="s">
        <v>226</v>
      </c>
      <c r="E689" s="237" t="s">
        <v>19</v>
      </c>
      <c r="F689" s="238" t="s">
        <v>407</v>
      </c>
      <c r="G689" s="235"/>
      <c r="H689" s="237" t="s">
        <v>19</v>
      </c>
      <c r="I689" s="239"/>
      <c r="J689" s="235"/>
      <c r="K689" s="235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226</v>
      </c>
      <c r="AU689" s="244" t="s">
        <v>81</v>
      </c>
      <c r="AV689" s="13" t="s">
        <v>79</v>
      </c>
      <c r="AW689" s="13" t="s">
        <v>33</v>
      </c>
      <c r="AX689" s="13" t="s">
        <v>72</v>
      </c>
      <c r="AY689" s="244" t="s">
        <v>215</v>
      </c>
    </row>
    <row r="690" s="14" customFormat="1">
      <c r="A690" s="14"/>
      <c r="B690" s="245"/>
      <c r="C690" s="246"/>
      <c r="D690" s="236" t="s">
        <v>226</v>
      </c>
      <c r="E690" s="247" t="s">
        <v>19</v>
      </c>
      <c r="F690" s="248" t="s">
        <v>79</v>
      </c>
      <c r="G690" s="246"/>
      <c r="H690" s="249">
        <v>1</v>
      </c>
      <c r="I690" s="250"/>
      <c r="J690" s="246"/>
      <c r="K690" s="246"/>
      <c r="L690" s="251"/>
      <c r="M690" s="252"/>
      <c r="N690" s="253"/>
      <c r="O690" s="253"/>
      <c r="P690" s="253"/>
      <c r="Q690" s="253"/>
      <c r="R690" s="253"/>
      <c r="S690" s="253"/>
      <c r="T690" s="25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5" t="s">
        <v>226</v>
      </c>
      <c r="AU690" s="255" t="s">
        <v>81</v>
      </c>
      <c r="AV690" s="14" t="s">
        <v>81</v>
      </c>
      <c r="AW690" s="14" t="s">
        <v>33</v>
      </c>
      <c r="AX690" s="14" t="s">
        <v>72</v>
      </c>
      <c r="AY690" s="255" t="s">
        <v>215</v>
      </c>
    </row>
    <row r="691" s="13" customFormat="1">
      <c r="A691" s="13"/>
      <c r="B691" s="234"/>
      <c r="C691" s="235"/>
      <c r="D691" s="236" t="s">
        <v>226</v>
      </c>
      <c r="E691" s="237" t="s">
        <v>19</v>
      </c>
      <c r="F691" s="238" t="s">
        <v>2343</v>
      </c>
      <c r="G691" s="235"/>
      <c r="H691" s="237" t="s">
        <v>19</v>
      </c>
      <c r="I691" s="239"/>
      <c r="J691" s="235"/>
      <c r="K691" s="235"/>
      <c r="L691" s="240"/>
      <c r="M691" s="241"/>
      <c r="N691" s="242"/>
      <c r="O691" s="242"/>
      <c r="P691" s="242"/>
      <c r="Q691" s="242"/>
      <c r="R691" s="242"/>
      <c r="S691" s="242"/>
      <c r="T691" s="24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4" t="s">
        <v>226</v>
      </c>
      <c r="AU691" s="244" t="s">
        <v>81</v>
      </c>
      <c r="AV691" s="13" t="s">
        <v>79</v>
      </c>
      <c r="AW691" s="13" t="s">
        <v>33</v>
      </c>
      <c r="AX691" s="13" t="s">
        <v>72</v>
      </c>
      <c r="AY691" s="244" t="s">
        <v>215</v>
      </c>
    </row>
    <row r="692" s="13" customFormat="1">
      <c r="A692" s="13"/>
      <c r="B692" s="234"/>
      <c r="C692" s="235"/>
      <c r="D692" s="236" t="s">
        <v>226</v>
      </c>
      <c r="E692" s="237" t="s">
        <v>19</v>
      </c>
      <c r="F692" s="238" t="s">
        <v>2352</v>
      </c>
      <c r="G692" s="235"/>
      <c r="H692" s="237" t="s">
        <v>19</v>
      </c>
      <c r="I692" s="239"/>
      <c r="J692" s="235"/>
      <c r="K692" s="235"/>
      <c r="L692" s="240"/>
      <c r="M692" s="241"/>
      <c r="N692" s="242"/>
      <c r="O692" s="242"/>
      <c r="P692" s="242"/>
      <c r="Q692" s="242"/>
      <c r="R692" s="242"/>
      <c r="S692" s="242"/>
      <c r="T692" s="24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4" t="s">
        <v>226</v>
      </c>
      <c r="AU692" s="244" t="s">
        <v>81</v>
      </c>
      <c r="AV692" s="13" t="s">
        <v>79</v>
      </c>
      <c r="AW692" s="13" t="s">
        <v>33</v>
      </c>
      <c r="AX692" s="13" t="s">
        <v>72</v>
      </c>
      <c r="AY692" s="244" t="s">
        <v>215</v>
      </c>
    </row>
    <row r="693" s="13" customFormat="1">
      <c r="A693" s="13"/>
      <c r="B693" s="234"/>
      <c r="C693" s="235"/>
      <c r="D693" s="236" t="s">
        <v>226</v>
      </c>
      <c r="E693" s="237" t="s">
        <v>19</v>
      </c>
      <c r="F693" s="238" t="s">
        <v>2353</v>
      </c>
      <c r="G693" s="235"/>
      <c r="H693" s="237" t="s">
        <v>19</v>
      </c>
      <c r="I693" s="239"/>
      <c r="J693" s="235"/>
      <c r="K693" s="235"/>
      <c r="L693" s="240"/>
      <c r="M693" s="241"/>
      <c r="N693" s="242"/>
      <c r="O693" s="242"/>
      <c r="P693" s="242"/>
      <c r="Q693" s="242"/>
      <c r="R693" s="242"/>
      <c r="S693" s="242"/>
      <c r="T693" s="24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4" t="s">
        <v>226</v>
      </c>
      <c r="AU693" s="244" t="s">
        <v>81</v>
      </c>
      <c r="AV693" s="13" t="s">
        <v>79</v>
      </c>
      <c r="AW693" s="13" t="s">
        <v>33</v>
      </c>
      <c r="AX693" s="13" t="s">
        <v>72</v>
      </c>
      <c r="AY693" s="244" t="s">
        <v>215</v>
      </c>
    </row>
    <row r="694" s="13" customFormat="1">
      <c r="A694" s="13"/>
      <c r="B694" s="234"/>
      <c r="C694" s="235"/>
      <c r="D694" s="236" t="s">
        <v>226</v>
      </c>
      <c r="E694" s="237" t="s">
        <v>19</v>
      </c>
      <c r="F694" s="238" t="s">
        <v>407</v>
      </c>
      <c r="G694" s="235"/>
      <c r="H694" s="237" t="s">
        <v>19</v>
      </c>
      <c r="I694" s="239"/>
      <c r="J694" s="235"/>
      <c r="K694" s="235"/>
      <c r="L694" s="240"/>
      <c r="M694" s="241"/>
      <c r="N694" s="242"/>
      <c r="O694" s="242"/>
      <c r="P694" s="242"/>
      <c r="Q694" s="242"/>
      <c r="R694" s="242"/>
      <c r="S694" s="242"/>
      <c r="T694" s="24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4" t="s">
        <v>226</v>
      </c>
      <c r="AU694" s="244" t="s">
        <v>81</v>
      </c>
      <c r="AV694" s="13" t="s">
        <v>79</v>
      </c>
      <c r="AW694" s="13" t="s">
        <v>33</v>
      </c>
      <c r="AX694" s="13" t="s">
        <v>72</v>
      </c>
      <c r="AY694" s="244" t="s">
        <v>215</v>
      </c>
    </row>
    <row r="695" s="14" customFormat="1">
      <c r="A695" s="14"/>
      <c r="B695" s="245"/>
      <c r="C695" s="246"/>
      <c r="D695" s="236" t="s">
        <v>226</v>
      </c>
      <c r="E695" s="247" t="s">
        <v>19</v>
      </c>
      <c r="F695" s="248" t="s">
        <v>81</v>
      </c>
      <c r="G695" s="246"/>
      <c r="H695" s="249">
        <v>2</v>
      </c>
      <c r="I695" s="250"/>
      <c r="J695" s="246"/>
      <c r="K695" s="246"/>
      <c r="L695" s="251"/>
      <c r="M695" s="252"/>
      <c r="N695" s="253"/>
      <c r="O695" s="253"/>
      <c r="P695" s="253"/>
      <c r="Q695" s="253"/>
      <c r="R695" s="253"/>
      <c r="S695" s="253"/>
      <c r="T695" s="25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5" t="s">
        <v>226</v>
      </c>
      <c r="AU695" s="255" t="s">
        <v>81</v>
      </c>
      <c r="AV695" s="14" t="s">
        <v>81</v>
      </c>
      <c r="AW695" s="14" t="s">
        <v>33</v>
      </c>
      <c r="AX695" s="14" t="s">
        <v>72</v>
      </c>
      <c r="AY695" s="255" t="s">
        <v>215</v>
      </c>
    </row>
    <row r="696" s="13" customFormat="1">
      <c r="A696" s="13"/>
      <c r="B696" s="234"/>
      <c r="C696" s="235"/>
      <c r="D696" s="236" t="s">
        <v>226</v>
      </c>
      <c r="E696" s="237" t="s">
        <v>19</v>
      </c>
      <c r="F696" s="238" t="s">
        <v>2343</v>
      </c>
      <c r="G696" s="235"/>
      <c r="H696" s="237" t="s">
        <v>19</v>
      </c>
      <c r="I696" s="239"/>
      <c r="J696" s="235"/>
      <c r="K696" s="235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226</v>
      </c>
      <c r="AU696" s="244" t="s">
        <v>81</v>
      </c>
      <c r="AV696" s="13" t="s">
        <v>79</v>
      </c>
      <c r="AW696" s="13" t="s">
        <v>33</v>
      </c>
      <c r="AX696" s="13" t="s">
        <v>72</v>
      </c>
      <c r="AY696" s="244" t="s">
        <v>215</v>
      </c>
    </row>
    <row r="697" s="13" customFormat="1">
      <c r="A697" s="13"/>
      <c r="B697" s="234"/>
      <c r="C697" s="235"/>
      <c r="D697" s="236" t="s">
        <v>226</v>
      </c>
      <c r="E697" s="237" t="s">
        <v>19</v>
      </c>
      <c r="F697" s="238" t="s">
        <v>2354</v>
      </c>
      <c r="G697" s="235"/>
      <c r="H697" s="237" t="s">
        <v>19</v>
      </c>
      <c r="I697" s="239"/>
      <c r="J697" s="235"/>
      <c r="K697" s="235"/>
      <c r="L697" s="240"/>
      <c r="M697" s="241"/>
      <c r="N697" s="242"/>
      <c r="O697" s="242"/>
      <c r="P697" s="242"/>
      <c r="Q697" s="242"/>
      <c r="R697" s="242"/>
      <c r="S697" s="242"/>
      <c r="T697" s="24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4" t="s">
        <v>226</v>
      </c>
      <c r="AU697" s="244" t="s">
        <v>81</v>
      </c>
      <c r="AV697" s="13" t="s">
        <v>79</v>
      </c>
      <c r="AW697" s="13" t="s">
        <v>33</v>
      </c>
      <c r="AX697" s="13" t="s">
        <v>72</v>
      </c>
      <c r="AY697" s="244" t="s">
        <v>215</v>
      </c>
    </row>
    <row r="698" s="13" customFormat="1">
      <c r="A698" s="13"/>
      <c r="B698" s="234"/>
      <c r="C698" s="235"/>
      <c r="D698" s="236" t="s">
        <v>226</v>
      </c>
      <c r="E698" s="237" t="s">
        <v>19</v>
      </c>
      <c r="F698" s="238" t="s">
        <v>2355</v>
      </c>
      <c r="G698" s="235"/>
      <c r="H698" s="237" t="s">
        <v>19</v>
      </c>
      <c r="I698" s="239"/>
      <c r="J698" s="235"/>
      <c r="K698" s="235"/>
      <c r="L698" s="240"/>
      <c r="M698" s="241"/>
      <c r="N698" s="242"/>
      <c r="O698" s="242"/>
      <c r="P698" s="242"/>
      <c r="Q698" s="242"/>
      <c r="R698" s="242"/>
      <c r="S698" s="242"/>
      <c r="T698" s="24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4" t="s">
        <v>226</v>
      </c>
      <c r="AU698" s="244" t="s">
        <v>81</v>
      </c>
      <c r="AV698" s="13" t="s">
        <v>79</v>
      </c>
      <c r="AW698" s="13" t="s">
        <v>33</v>
      </c>
      <c r="AX698" s="13" t="s">
        <v>72</v>
      </c>
      <c r="AY698" s="244" t="s">
        <v>215</v>
      </c>
    </row>
    <row r="699" s="13" customFormat="1">
      <c r="A699" s="13"/>
      <c r="B699" s="234"/>
      <c r="C699" s="235"/>
      <c r="D699" s="236" t="s">
        <v>226</v>
      </c>
      <c r="E699" s="237" t="s">
        <v>19</v>
      </c>
      <c r="F699" s="238" t="s">
        <v>407</v>
      </c>
      <c r="G699" s="235"/>
      <c r="H699" s="237" t="s">
        <v>19</v>
      </c>
      <c r="I699" s="239"/>
      <c r="J699" s="235"/>
      <c r="K699" s="235"/>
      <c r="L699" s="240"/>
      <c r="M699" s="241"/>
      <c r="N699" s="242"/>
      <c r="O699" s="242"/>
      <c r="P699" s="242"/>
      <c r="Q699" s="242"/>
      <c r="R699" s="242"/>
      <c r="S699" s="242"/>
      <c r="T699" s="24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4" t="s">
        <v>226</v>
      </c>
      <c r="AU699" s="244" t="s">
        <v>81</v>
      </c>
      <c r="AV699" s="13" t="s">
        <v>79</v>
      </c>
      <c r="AW699" s="13" t="s">
        <v>33</v>
      </c>
      <c r="AX699" s="13" t="s">
        <v>72</v>
      </c>
      <c r="AY699" s="244" t="s">
        <v>215</v>
      </c>
    </row>
    <row r="700" s="14" customFormat="1">
      <c r="A700" s="14"/>
      <c r="B700" s="245"/>
      <c r="C700" s="246"/>
      <c r="D700" s="236" t="s">
        <v>226</v>
      </c>
      <c r="E700" s="247" t="s">
        <v>19</v>
      </c>
      <c r="F700" s="248" t="s">
        <v>79</v>
      </c>
      <c r="G700" s="246"/>
      <c r="H700" s="249">
        <v>1</v>
      </c>
      <c r="I700" s="250"/>
      <c r="J700" s="246"/>
      <c r="K700" s="246"/>
      <c r="L700" s="251"/>
      <c r="M700" s="252"/>
      <c r="N700" s="253"/>
      <c r="O700" s="253"/>
      <c r="P700" s="253"/>
      <c r="Q700" s="253"/>
      <c r="R700" s="253"/>
      <c r="S700" s="253"/>
      <c r="T700" s="25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5" t="s">
        <v>226</v>
      </c>
      <c r="AU700" s="255" t="s">
        <v>81</v>
      </c>
      <c r="AV700" s="14" t="s">
        <v>81</v>
      </c>
      <c r="AW700" s="14" t="s">
        <v>33</v>
      </c>
      <c r="AX700" s="14" t="s">
        <v>72</v>
      </c>
      <c r="AY700" s="255" t="s">
        <v>215</v>
      </c>
    </row>
    <row r="701" s="13" customFormat="1">
      <c r="A701" s="13"/>
      <c r="B701" s="234"/>
      <c r="C701" s="235"/>
      <c r="D701" s="236" t="s">
        <v>226</v>
      </c>
      <c r="E701" s="237" t="s">
        <v>19</v>
      </c>
      <c r="F701" s="238" t="s">
        <v>2343</v>
      </c>
      <c r="G701" s="235"/>
      <c r="H701" s="237" t="s">
        <v>19</v>
      </c>
      <c r="I701" s="239"/>
      <c r="J701" s="235"/>
      <c r="K701" s="235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226</v>
      </c>
      <c r="AU701" s="244" t="s">
        <v>81</v>
      </c>
      <c r="AV701" s="13" t="s">
        <v>79</v>
      </c>
      <c r="AW701" s="13" t="s">
        <v>33</v>
      </c>
      <c r="AX701" s="13" t="s">
        <v>72</v>
      </c>
      <c r="AY701" s="244" t="s">
        <v>215</v>
      </c>
    </row>
    <row r="702" s="13" customFormat="1">
      <c r="A702" s="13"/>
      <c r="B702" s="234"/>
      <c r="C702" s="235"/>
      <c r="D702" s="236" t="s">
        <v>226</v>
      </c>
      <c r="E702" s="237" t="s">
        <v>19</v>
      </c>
      <c r="F702" s="238" t="s">
        <v>2356</v>
      </c>
      <c r="G702" s="235"/>
      <c r="H702" s="237" t="s">
        <v>19</v>
      </c>
      <c r="I702" s="239"/>
      <c r="J702" s="235"/>
      <c r="K702" s="235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226</v>
      </c>
      <c r="AU702" s="244" t="s">
        <v>81</v>
      </c>
      <c r="AV702" s="13" t="s">
        <v>79</v>
      </c>
      <c r="AW702" s="13" t="s">
        <v>33</v>
      </c>
      <c r="AX702" s="13" t="s">
        <v>72</v>
      </c>
      <c r="AY702" s="244" t="s">
        <v>215</v>
      </c>
    </row>
    <row r="703" s="13" customFormat="1">
      <c r="A703" s="13"/>
      <c r="B703" s="234"/>
      <c r="C703" s="235"/>
      <c r="D703" s="236" t="s">
        <v>226</v>
      </c>
      <c r="E703" s="237" t="s">
        <v>19</v>
      </c>
      <c r="F703" s="238" t="s">
        <v>2357</v>
      </c>
      <c r="G703" s="235"/>
      <c r="H703" s="237" t="s">
        <v>19</v>
      </c>
      <c r="I703" s="239"/>
      <c r="J703" s="235"/>
      <c r="K703" s="235"/>
      <c r="L703" s="240"/>
      <c r="M703" s="241"/>
      <c r="N703" s="242"/>
      <c r="O703" s="242"/>
      <c r="P703" s="242"/>
      <c r="Q703" s="242"/>
      <c r="R703" s="242"/>
      <c r="S703" s="242"/>
      <c r="T703" s="24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4" t="s">
        <v>226</v>
      </c>
      <c r="AU703" s="244" t="s">
        <v>81</v>
      </c>
      <c r="AV703" s="13" t="s">
        <v>79</v>
      </c>
      <c r="AW703" s="13" t="s">
        <v>33</v>
      </c>
      <c r="AX703" s="13" t="s">
        <v>72</v>
      </c>
      <c r="AY703" s="244" t="s">
        <v>215</v>
      </c>
    </row>
    <row r="704" s="13" customFormat="1">
      <c r="A704" s="13"/>
      <c r="B704" s="234"/>
      <c r="C704" s="235"/>
      <c r="D704" s="236" t="s">
        <v>226</v>
      </c>
      <c r="E704" s="237" t="s">
        <v>19</v>
      </c>
      <c r="F704" s="238" t="s">
        <v>407</v>
      </c>
      <c r="G704" s="235"/>
      <c r="H704" s="237" t="s">
        <v>19</v>
      </c>
      <c r="I704" s="239"/>
      <c r="J704" s="235"/>
      <c r="K704" s="235"/>
      <c r="L704" s="240"/>
      <c r="M704" s="241"/>
      <c r="N704" s="242"/>
      <c r="O704" s="242"/>
      <c r="P704" s="242"/>
      <c r="Q704" s="242"/>
      <c r="R704" s="242"/>
      <c r="S704" s="242"/>
      <c r="T704" s="24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4" t="s">
        <v>226</v>
      </c>
      <c r="AU704" s="244" t="s">
        <v>81</v>
      </c>
      <c r="AV704" s="13" t="s">
        <v>79</v>
      </c>
      <c r="AW704" s="13" t="s">
        <v>33</v>
      </c>
      <c r="AX704" s="13" t="s">
        <v>72</v>
      </c>
      <c r="AY704" s="244" t="s">
        <v>215</v>
      </c>
    </row>
    <row r="705" s="14" customFormat="1">
      <c r="A705" s="14"/>
      <c r="B705" s="245"/>
      <c r="C705" s="246"/>
      <c r="D705" s="236" t="s">
        <v>226</v>
      </c>
      <c r="E705" s="247" t="s">
        <v>19</v>
      </c>
      <c r="F705" s="248" t="s">
        <v>79</v>
      </c>
      <c r="G705" s="246"/>
      <c r="H705" s="249">
        <v>1</v>
      </c>
      <c r="I705" s="250"/>
      <c r="J705" s="246"/>
      <c r="K705" s="246"/>
      <c r="L705" s="251"/>
      <c r="M705" s="252"/>
      <c r="N705" s="253"/>
      <c r="O705" s="253"/>
      <c r="P705" s="253"/>
      <c r="Q705" s="253"/>
      <c r="R705" s="253"/>
      <c r="S705" s="253"/>
      <c r="T705" s="25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5" t="s">
        <v>226</v>
      </c>
      <c r="AU705" s="255" t="s">
        <v>81</v>
      </c>
      <c r="AV705" s="14" t="s">
        <v>81</v>
      </c>
      <c r="AW705" s="14" t="s">
        <v>33</v>
      </c>
      <c r="AX705" s="14" t="s">
        <v>72</v>
      </c>
      <c r="AY705" s="255" t="s">
        <v>215</v>
      </c>
    </row>
    <row r="706" s="13" customFormat="1">
      <c r="A706" s="13"/>
      <c r="B706" s="234"/>
      <c r="C706" s="235"/>
      <c r="D706" s="236" t="s">
        <v>226</v>
      </c>
      <c r="E706" s="237" t="s">
        <v>19</v>
      </c>
      <c r="F706" s="238" t="s">
        <v>2358</v>
      </c>
      <c r="G706" s="235"/>
      <c r="H706" s="237" t="s">
        <v>19</v>
      </c>
      <c r="I706" s="239"/>
      <c r="J706" s="235"/>
      <c r="K706" s="235"/>
      <c r="L706" s="240"/>
      <c r="M706" s="241"/>
      <c r="N706" s="242"/>
      <c r="O706" s="242"/>
      <c r="P706" s="242"/>
      <c r="Q706" s="242"/>
      <c r="R706" s="242"/>
      <c r="S706" s="242"/>
      <c r="T706" s="24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4" t="s">
        <v>226</v>
      </c>
      <c r="AU706" s="244" t="s">
        <v>81</v>
      </c>
      <c r="AV706" s="13" t="s">
        <v>79</v>
      </c>
      <c r="AW706" s="13" t="s">
        <v>33</v>
      </c>
      <c r="AX706" s="13" t="s">
        <v>72</v>
      </c>
      <c r="AY706" s="244" t="s">
        <v>215</v>
      </c>
    </row>
    <row r="707" s="13" customFormat="1">
      <c r="A707" s="13"/>
      <c r="B707" s="234"/>
      <c r="C707" s="235"/>
      <c r="D707" s="236" t="s">
        <v>226</v>
      </c>
      <c r="E707" s="237" t="s">
        <v>19</v>
      </c>
      <c r="F707" s="238" t="s">
        <v>2348</v>
      </c>
      <c r="G707" s="235"/>
      <c r="H707" s="237" t="s">
        <v>19</v>
      </c>
      <c r="I707" s="239"/>
      <c r="J707" s="235"/>
      <c r="K707" s="235"/>
      <c r="L707" s="240"/>
      <c r="M707" s="241"/>
      <c r="N707" s="242"/>
      <c r="O707" s="242"/>
      <c r="P707" s="242"/>
      <c r="Q707" s="242"/>
      <c r="R707" s="242"/>
      <c r="S707" s="242"/>
      <c r="T707" s="24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4" t="s">
        <v>226</v>
      </c>
      <c r="AU707" s="244" t="s">
        <v>81</v>
      </c>
      <c r="AV707" s="13" t="s">
        <v>79</v>
      </c>
      <c r="AW707" s="13" t="s">
        <v>33</v>
      </c>
      <c r="AX707" s="13" t="s">
        <v>72</v>
      </c>
      <c r="AY707" s="244" t="s">
        <v>215</v>
      </c>
    </row>
    <row r="708" s="13" customFormat="1">
      <c r="A708" s="13"/>
      <c r="B708" s="234"/>
      <c r="C708" s="235"/>
      <c r="D708" s="236" t="s">
        <v>226</v>
      </c>
      <c r="E708" s="237" t="s">
        <v>19</v>
      </c>
      <c r="F708" s="238" t="s">
        <v>2349</v>
      </c>
      <c r="G708" s="235"/>
      <c r="H708" s="237" t="s">
        <v>19</v>
      </c>
      <c r="I708" s="239"/>
      <c r="J708" s="235"/>
      <c r="K708" s="235"/>
      <c r="L708" s="240"/>
      <c r="M708" s="241"/>
      <c r="N708" s="242"/>
      <c r="O708" s="242"/>
      <c r="P708" s="242"/>
      <c r="Q708" s="242"/>
      <c r="R708" s="242"/>
      <c r="S708" s="242"/>
      <c r="T708" s="24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4" t="s">
        <v>226</v>
      </c>
      <c r="AU708" s="244" t="s">
        <v>81</v>
      </c>
      <c r="AV708" s="13" t="s">
        <v>79</v>
      </c>
      <c r="AW708" s="13" t="s">
        <v>33</v>
      </c>
      <c r="AX708" s="13" t="s">
        <v>72</v>
      </c>
      <c r="AY708" s="244" t="s">
        <v>215</v>
      </c>
    </row>
    <row r="709" s="13" customFormat="1">
      <c r="A709" s="13"/>
      <c r="B709" s="234"/>
      <c r="C709" s="235"/>
      <c r="D709" s="236" t="s">
        <v>226</v>
      </c>
      <c r="E709" s="237" t="s">
        <v>19</v>
      </c>
      <c r="F709" s="238" t="s">
        <v>407</v>
      </c>
      <c r="G709" s="235"/>
      <c r="H709" s="237" t="s">
        <v>19</v>
      </c>
      <c r="I709" s="239"/>
      <c r="J709" s="235"/>
      <c r="K709" s="235"/>
      <c r="L709" s="240"/>
      <c r="M709" s="241"/>
      <c r="N709" s="242"/>
      <c r="O709" s="242"/>
      <c r="P709" s="242"/>
      <c r="Q709" s="242"/>
      <c r="R709" s="242"/>
      <c r="S709" s="242"/>
      <c r="T709" s="24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4" t="s">
        <v>226</v>
      </c>
      <c r="AU709" s="244" t="s">
        <v>81</v>
      </c>
      <c r="AV709" s="13" t="s">
        <v>79</v>
      </c>
      <c r="AW709" s="13" t="s">
        <v>33</v>
      </c>
      <c r="AX709" s="13" t="s">
        <v>72</v>
      </c>
      <c r="AY709" s="244" t="s">
        <v>215</v>
      </c>
    </row>
    <row r="710" s="14" customFormat="1">
      <c r="A710" s="14"/>
      <c r="B710" s="245"/>
      <c r="C710" s="246"/>
      <c r="D710" s="236" t="s">
        <v>226</v>
      </c>
      <c r="E710" s="247" t="s">
        <v>19</v>
      </c>
      <c r="F710" s="248" t="s">
        <v>79</v>
      </c>
      <c r="G710" s="246"/>
      <c r="H710" s="249">
        <v>1</v>
      </c>
      <c r="I710" s="250"/>
      <c r="J710" s="246"/>
      <c r="K710" s="246"/>
      <c r="L710" s="251"/>
      <c r="M710" s="252"/>
      <c r="N710" s="253"/>
      <c r="O710" s="253"/>
      <c r="P710" s="253"/>
      <c r="Q710" s="253"/>
      <c r="R710" s="253"/>
      <c r="S710" s="253"/>
      <c r="T710" s="25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5" t="s">
        <v>226</v>
      </c>
      <c r="AU710" s="255" t="s">
        <v>81</v>
      </c>
      <c r="AV710" s="14" t="s">
        <v>81</v>
      </c>
      <c r="AW710" s="14" t="s">
        <v>33</v>
      </c>
      <c r="AX710" s="14" t="s">
        <v>72</v>
      </c>
      <c r="AY710" s="255" t="s">
        <v>215</v>
      </c>
    </row>
    <row r="711" s="13" customFormat="1">
      <c r="A711" s="13"/>
      <c r="B711" s="234"/>
      <c r="C711" s="235"/>
      <c r="D711" s="236" t="s">
        <v>226</v>
      </c>
      <c r="E711" s="237" t="s">
        <v>19</v>
      </c>
      <c r="F711" s="238" t="s">
        <v>2358</v>
      </c>
      <c r="G711" s="235"/>
      <c r="H711" s="237" t="s">
        <v>19</v>
      </c>
      <c r="I711" s="239"/>
      <c r="J711" s="235"/>
      <c r="K711" s="235"/>
      <c r="L711" s="240"/>
      <c r="M711" s="241"/>
      <c r="N711" s="242"/>
      <c r="O711" s="242"/>
      <c r="P711" s="242"/>
      <c r="Q711" s="242"/>
      <c r="R711" s="242"/>
      <c r="S711" s="242"/>
      <c r="T711" s="24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4" t="s">
        <v>226</v>
      </c>
      <c r="AU711" s="244" t="s">
        <v>81</v>
      </c>
      <c r="AV711" s="13" t="s">
        <v>79</v>
      </c>
      <c r="AW711" s="13" t="s">
        <v>33</v>
      </c>
      <c r="AX711" s="13" t="s">
        <v>72</v>
      </c>
      <c r="AY711" s="244" t="s">
        <v>215</v>
      </c>
    </row>
    <row r="712" s="13" customFormat="1">
      <c r="A712" s="13"/>
      <c r="B712" s="234"/>
      <c r="C712" s="235"/>
      <c r="D712" s="236" t="s">
        <v>226</v>
      </c>
      <c r="E712" s="237" t="s">
        <v>19</v>
      </c>
      <c r="F712" s="238" t="s">
        <v>2359</v>
      </c>
      <c r="G712" s="235"/>
      <c r="H712" s="237" t="s">
        <v>19</v>
      </c>
      <c r="I712" s="239"/>
      <c r="J712" s="235"/>
      <c r="K712" s="235"/>
      <c r="L712" s="240"/>
      <c r="M712" s="241"/>
      <c r="N712" s="242"/>
      <c r="O712" s="242"/>
      <c r="P712" s="242"/>
      <c r="Q712" s="242"/>
      <c r="R712" s="242"/>
      <c r="S712" s="242"/>
      <c r="T712" s="24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4" t="s">
        <v>226</v>
      </c>
      <c r="AU712" s="244" t="s">
        <v>81</v>
      </c>
      <c r="AV712" s="13" t="s">
        <v>79</v>
      </c>
      <c r="AW712" s="13" t="s">
        <v>33</v>
      </c>
      <c r="AX712" s="13" t="s">
        <v>72</v>
      </c>
      <c r="AY712" s="244" t="s">
        <v>215</v>
      </c>
    </row>
    <row r="713" s="13" customFormat="1">
      <c r="A713" s="13"/>
      <c r="B713" s="234"/>
      <c r="C713" s="235"/>
      <c r="D713" s="236" t="s">
        <v>226</v>
      </c>
      <c r="E713" s="237" t="s">
        <v>19</v>
      </c>
      <c r="F713" s="238" t="s">
        <v>2360</v>
      </c>
      <c r="G713" s="235"/>
      <c r="H713" s="237" t="s">
        <v>19</v>
      </c>
      <c r="I713" s="239"/>
      <c r="J713" s="235"/>
      <c r="K713" s="235"/>
      <c r="L713" s="240"/>
      <c r="M713" s="241"/>
      <c r="N713" s="242"/>
      <c r="O713" s="242"/>
      <c r="P713" s="242"/>
      <c r="Q713" s="242"/>
      <c r="R713" s="242"/>
      <c r="S713" s="242"/>
      <c r="T713" s="24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4" t="s">
        <v>226</v>
      </c>
      <c r="AU713" s="244" t="s">
        <v>81</v>
      </c>
      <c r="AV713" s="13" t="s">
        <v>79</v>
      </c>
      <c r="AW713" s="13" t="s">
        <v>33</v>
      </c>
      <c r="AX713" s="13" t="s">
        <v>72</v>
      </c>
      <c r="AY713" s="244" t="s">
        <v>215</v>
      </c>
    </row>
    <row r="714" s="13" customFormat="1">
      <c r="A714" s="13"/>
      <c r="B714" s="234"/>
      <c r="C714" s="235"/>
      <c r="D714" s="236" t="s">
        <v>226</v>
      </c>
      <c r="E714" s="237" t="s">
        <v>19</v>
      </c>
      <c r="F714" s="238" t="s">
        <v>407</v>
      </c>
      <c r="G714" s="235"/>
      <c r="H714" s="237" t="s">
        <v>19</v>
      </c>
      <c r="I714" s="239"/>
      <c r="J714" s="235"/>
      <c r="K714" s="235"/>
      <c r="L714" s="240"/>
      <c r="M714" s="241"/>
      <c r="N714" s="242"/>
      <c r="O714" s="242"/>
      <c r="P714" s="242"/>
      <c r="Q714" s="242"/>
      <c r="R714" s="242"/>
      <c r="S714" s="242"/>
      <c r="T714" s="24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4" t="s">
        <v>226</v>
      </c>
      <c r="AU714" s="244" t="s">
        <v>81</v>
      </c>
      <c r="AV714" s="13" t="s">
        <v>79</v>
      </c>
      <c r="AW714" s="13" t="s">
        <v>33</v>
      </c>
      <c r="AX714" s="13" t="s">
        <v>72</v>
      </c>
      <c r="AY714" s="244" t="s">
        <v>215</v>
      </c>
    </row>
    <row r="715" s="14" customFormat="1">
      <c r="A715" s="14"/>
      <c r="B715" s="245"/>
      <c r="C715" s="246"/>
      <c r="D715" s="236" t="s">
        <v>226</v>
      </c>
      <c r="E715" s="247" t="s">
        <v>19</v>
      </c>
      <c r="F715" s="248" t="s">
        <v>79</v>
      </c>
      <c r="G715" s="246"/>
      <c r="H715" s="249">
        <v>1</v>
      </c>
      <c r="I715" s="250"/>
      <c r="J715" s="246"/>
      <c r="K715" s="246"/>
      <c r="L715" s="251"/>
      <c r="M715" s="252"/>
      <c r="N715" s="253"/>
      <c r="O715" s="253"/>
      <c r="P715" s="253"/>
      <c r="Q715" s="253"/>
      <c r="R715" s="253"/>
      <c r="S715" s="253"/>
      <c r="T715" s="25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5" t="s">
        <v>226</v>
      </c>
      <c r="AU715" s="255" t="s">
        <v>81</v>
      </c>
      <c r="AV715" s="14" t="s">
        <v>81</v>
      </c>
      <c r="AW715" s="14" t="s">
        <v>33</v>
      </c>
      <c r="AX715" s="14" t="s">
        <v>72</v>
      </c>
      <c r="AY715" s="255" t="s">
        <v>215</v>
      </c>
    </row>
    <row r="716" s="13" customFormat="1">
      <c r="A716" s="13"/>
      <c r="B716" s="234"/>
      <c r="C716" s="235"/>
      <c r="D716" s="236" t="s">
        <v>226</v>
      </c>
      <c r="E716" s="237" t="s">
        <v>19</v>
      </c>
      <c r="F716" s="238" t="s">
        <v>2358</v>
      </c>
      <c r="G716" s="235"/>
      <c r="H716" s="237" t="s">
        <v>19</v>
      </c>
      <c r="I716" s="239"/>
      <c r="J716" s="235"/>
      <c r="K716" s="235"/>
      <c r="L716" s="240"/>
      <c r="M716" s="241"/>
      <c r="N716" s="242"/>
      <c r="O716" s="242"/>
      <c r="P716" s="242"/>
      <c r="Q716" s="242"/>
      <c r="R716" s="242"/>
      <c r="S716" s="242"/>
      <c r="T716" s="24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4" t="s">
        <v>226</v>
      </c>
      <c r="AU716" s="244" t="s">
        <v>81</v>
      </c>
      <c r="AV716" s="13" t="s">
        <v>79</v>
      </c>
      <c r="AW716" s="13" t="s">
        <v>33</v>
      </c>
      <c r="AX716" s="13" t="s">
        <v>72</v>
      </c>
      <c r="AY716" s="244" t="s">
        <v>215</v>
      </c>
    </row>
    <row r="717" s="13" customFormat="1">
      <c r="A717" s="13"/>
      <c r="B717" s="234"/>
      <c r="C717" s="235"/>
      <c r="D717" s="236" t="s">
        <v>226</v>
      </c>
      <c r="E717" s="237" t="s">
        <v>19</v>
      </c>
      <c r="F717" s="238" t="s">
        <v>2361</v>
      </c>
      <c r="G717" s="235"/>
      <c r="H717" s="237" t="s">
        <v>19</v>
      </c>
      <c r="I717" s="239"/>
      <c r="J717" s="235"/>
      <c r="K717" s="235"/>
      <c r="L717" s="240"/>
      <c r="M717" s="241"/>
      <c r="N717" s="242"/>
      <c r="O717" s="242"/>
      <c r="P717" s="242"/>
      <c r="Q717" s="242"/>
      <c r="R717" s="242"/>
      <c r="S717" s="242"/>
      <c r="T717" s="24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4" t="s">
        <v>226</v>
      </c>
      <c r="AU717" s="244" t="s">
        <v>81</v>
      </c>
      <c r="AV717" s="13" t="s">
        <v>79</v>
      </c>
      <c r="AW717" s="13" t="s">
        <v>33</v>
      </c>
      <c r="AX717" s="13" t="s">
        <v>72</v>
      </c>
      <c r="AY717" s="244" t="s">
        <v>215</v>
      </c>
    </row>
    <row r="718" s="13" customFormat="1">
      <c r="A718" s="13"/>
      <c r="B718" s="234"/>
      <c r="C718" s="235"/>
      <c r="D718" s="236" t="s">
        <v>226</v>
      </c>
      <c r="E718" s="237" t="s">
        <v>19</v>
      </c>
      <c r="F718" s="238" t="s">
        <v>2362</v>
      </c>
      <c r="G718" s="235"/>
      <c r="H718" s="237" t="s">
        <v>19</v>
      </c>
      <c r="I718" s="239"/>
      <c r="J718" s="235"/>
      <c r="K718" s="235"/>
      <c r="L718" s="240"/>
      <c r="M718" s="241"/>
      <c r="N718" s="242"/>
      <c r="O718" s="242"/>
      <c r="P718" s="242"/>
      <c r="Q718" s="242"/>
      <c r="R718" s="242"/>
      <c r="S718" s="242"/>
      <c r="T718" s="24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4" t="s">
        <v>226</v>
      </c>
      <c r="AU718" s="244" t="s">
        <v>81</v>
      </c>
      <c r="AV718" s="13" t="s">
        <v>79</v>
      </c>
      <c r="AW718" s="13" t="s">
        <v>33</v>
      </c>
      <c r="AX718" s="13" t="s">
        <v>72</v>
      </c>
      <c r="AY718" s="244" t="s">
        <v>215</v>
      </c>
    </row>
    <row r="719" s="13" customFormat="1">
      <c r="A719" s="13"/>
      <c r="B719" s="234"/>
      <c r="C719" s="235"/>
      <c r="D719" s="236" t="s">
        <v>226</v>
      </c>
      <c r="E719" s="237" t="s">
        <v>19</v>
      </c>
      <c r="F719" s="238" t="s">
        <v>407</v>
      </c>
      <c r="G719" s="235"/>
      <c r="H719" s="237" t="s">
        <v>19</v>
      </c>
      <c r="I719" s="239"/>
      <c r="J719" s="235"/>
      <c r="K719" s="235"/>
      <c r="L719" s="240"/>
      <c r="M719" s="241"/>
      <c r="N719" s="242"/>
      <c r="O719" s="242"/>
      <c r="P719" s="242"/>
      <c r="Q719" s="242"/>
      <c r="R719" s="242"/>
      <c r="S719" s="242"/>
      <c r="T719" s="24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4" t="s">
        <v>226</v>
      </c>
      <c r="AU719" s="244" t="s">
        <v>81</v>
      </c>
      <c r="AV719" s="13" t="s">
        <v>79</v>
      </c>
      <c r="AW719" s="13" t="s">
        <v>33</v>
      </c>
      <c r="AX719" s="13" t="s">
        <v>72</v>
      </c>
      <c r="AY719" s="244" t="s">
        <v>215</v>
      </c>
    </row>
    <row r="720" s="14" customFormat="1">
      <c r="A720" s="14"/>
      <c r="B720" s="245"/>
      <c r="C720" s="246"/>
      <c r="D720" s="236" t="s">
        <v>226</v>
      </c>
      <c r="E720" s="247" t="s">
        <v>19</v>
      </c>
      <c r="F720" s="248" t="s">
        <v>79</v>
      </c>
      <c r="G720" s="246"/>
      <c r="H720" s="249">
        <v>1</v>
      </c>
      <c r="I720" s="250"/>
      <c r="J720" s="246"/>
      <c r="K720" s="246"/>
      <c r="L720" s="251"/>
      <c r="M720" s="252"/>
      <c r="N720" s="253"/>
      <c r="O720" s="253"/>
      <c r="P720" s="253"/>
      <c r="Q720" s="253"/>
      <c r="R720" s="253"/>
      <c r="S720" s="253"/>
      <c r="T720" s="25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5" t="s">
        <v>226</v>
      </c>
      <c r="AU720" s="255" t="s">
        <v>81</v>
      </c>
      <c r="AV720" s="14" t="s">
        <v>81</v>
      </c>
      <c r="AW720" s="14" t="s">
        <v>33</v>
      </c>
      <c r="AX720" s="14" t="s">
        <v>72</v>
      </c>
      <c r="AY720" s="255" t="s">
        <v>215</v>
      </c>
    </row>
    <row r="721" s="13" customFormat="1">
      <c r="A721" s="13"/>
      <c r="B721" s="234"/>
      <c r="C721" s="235"/>
      <c r="D721" s="236" t="s">
        <v>226</v>
      </c>
      <c r="E721" s="237" t="s">
        <v>19</v>
      </c>
      <c r="F721" s="238" t="s">
        <v>2358</v>
      </c>
      <c r="G721" s="235"/>
      <c r="H721" s="237" t="s">
        <v>19</v>
      </c>
      <c r="I721" s="239"/>
      <c r="J721" s="235"/>
      <c r="K721" s="235"/>
      <c r="L721" s="240"/>
      <c r="M721" s="241"/>
      <c r="N721" s="242"/>
      <c r="O721" s="242"/>
      <c r="P721" s="242"/>
      <c r="Q721" s="242"/>
      <c r="R721" s="242"/>
      <c r="S721" s="242"/>
      <c r="T721" s="24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4" t="s">
        <v>226</v>
      </c>
      <c r="AU721" s="244" t="s">
        <v>81</v>
      </c>
      <c r="AV721" s="13" t="s">
        <v>79</v>
      </c>
      <c r="AW721" s="13" t="s">
        <v>33</v>
      </c>
      <c r="AX721" s="13" t="s">
        <v>72</v>
      </c>
      <c r="AY721" s="244" t="s">
        <v>215</v>
      </c>
    </row>
    <row r="722" s="13" customFormat="1">
      <c r="A722" s="13"/>
      <c r="B722" s="234"/>
      <c r="C722" s="235"/>
      <c r="D722" s="236" t="s">
        <v>226</v>
      </c>
      <c r="E722" s="237" t="s">
        <v>19</v>
      </c>
      <c r="F722" s="238" t="s">
        <v>2354</v>
      </c>
      <c r="G722" s="235"/>
      <c r="H722" s="237" t="s">
        <v>19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4" t="s">
        <v>226</v>
      </c>
      <c r="AU722" s="244" t="s">
        <v>81</v>
      </c>
      <c r="AV722" s="13" t="s">
        <v>79</v>
      </c>
      <c r="AW722" s="13" t="s">
        <v>33</v>
      </c>
      <c r="AX722" s="13" t="s">
        <v>72</v>
      </c>
      <c r="AY722" s="244" t="s">
        <v>215</v>
      </c>
    </row>
    <row r="723" s="13" customFormat="1">
      <c r="A723" s="13"/>
      <c r="B723" s="234"/>
      <c r="C723" s="235"/>
      <c r="D723" s="236" t="s">
        <v>226</v>
      </c>
      <c r="E723" s="237" t="s">
        <v>19</v>
      </c>
      <c r="F723" s="238" t="s">
        <v>2355</v>
      </c>
      <c r="G723" s="235"/>
      <c r="H723" s="237" t="s">
        <v>19</v>
      </c>
      <c r="I723" s="239"/>
      <c r="J723" s="235"/>
      <c r="K723" s="235"/>
      <c r="L723" s="240"/>
      <c r="M723" s="241"/>
      <c r="N723" s="242"/>
      <c r="O723" s="242"/>
      <c r="P723" s="242"/>
      <c r="Q723" s="242"/>
      <c r="R723" s="242"/>
      <c r="S723" s="242"/>
      <c r="T723" s="24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4" t="s">
        <v>226</v>
      </c>
      <c r="AU723" s="244" t="s">
        <v>81</v>
      </c>
      <c r="AV723" s="13" t="s">
        <v>79</v>
      </c>
      <c r="AW723" s="13" t="s">
        <v>33</v>
      </c>
      <c r="AX723" s="13" t="s">
        <v>72</v>
      </c>
      <c r="AY723" s="244" t="s">
        <v>215</v>
      </c>
    </row>
    <row r="724" s="13" customFormat="1">
      <c r="A724" s="13"/>
      <c r="B724" s="234"/>
      <c r="C724" s="235"/>
      <c r="D724" s="236" t="s">
        <v>226</v>
      </c>
      <c r="E724" s="237" t="s">
        <v>19</v>
      </c>
      <c r="F724" s="238" t="s">
        <v>407</v>
      </c>
      <c r="G724" s="235"/>
      <c r="H724" s="237" t="s">
        <v>19</v>
      </c>
      <c r="I724" s="239"/>
      <c r="J724" s="235"/>
      <c r="K724" s="235"/>
      <c r="L724" s="240"/>
      <c r="M724" s="241"/>
      <c r="N724" s="242"/>
      <c r="O724" s="242"/>
      <c r="P724" s="242"/>
      <c r="Q724" s="242"/>
      <c r="R724" s="242"/>
      <c r="S724" s="242"/>
      <c r="T724" s="24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44" t="s">
        <v>226</v>
      </c>
      <c r="AU724" s="244" t="s">
        <v>81</v>
      </c>
      <c r="AV724" s="13" t="s">
        <v>79</v>
      </c>
      <c r="AW724" s="13" t="s">
        <v>33</v>
      </c>
      <c r="AX724" s="13" t="s">
        <v>72</v>
      </c>
      <c r="AY724" s="244" t="s">
        <v>215</v>
      </c>
    </row>
    <row r="725" s="14" customFormat="1">
      <c r="A725" s="14"/>
      <c r="B725" s="245"/>
      <c r="C725" s="246"/>
      <c r="D725" s="236" t="s">
        <v>226</v>
      </c>
      <c r="E725" s="247" t="s">
        <v>19</v>
      </c>
      <c r="F725" s="248" t="s">
        <v>79</v>
      </c>
      <c r="G725" s="246"/>
      <c r="H725" s="249">
        <v>1</v>
      </c>
      <c r="I725" s="250"/>
      <c r="J725" s="246"/>
      <c r="K725" s="246"/>
      <c r="L725" s="251"/>
      <c r="M725" s="252"/>
      <c r="N725" s="253"/>
      <c r="O725" s="253"/>
      <c r="P725" s="253"/>
      <c r="Q725" s="253"/>
      <c r="R725" s="253"/>
      <c r="S725" s="253"/>
      <c r="T725" s="25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55" t="s">
        <v>226</v>
      </c>
      <c r="AU725" s="255" t="s">
        <v>81</v>
      </c>
      <c r="AV725" s="14" t="s">
        <v>81</v>
      </c>
      <c r="AW725" s="14" t="s">
        <v>33</v>
      </c>
      <c r="AX725" s="14" t="s">
        <v>72</v>
      </c>
      <c r="AY725" s="255" t="s">
        <v>215</v>
      </c>
    </row>
    <row r="726" s="15" customFormat="1">
      <c r="A726" s="15"/>
      <c r="B726" s="256"/>
      <c r="C726" s="257"/>
      <c r="D726" s="236" t="s">
        <v>226</v>
      </c>
      <c r="E726" s="258" t="s">
        <v>19</v>
      </c>
      <c r="F726" s="259" t="s">
        <v>233</v>
      </c>
      <c r="G726" s="257"/>
      <c r="H726" s="260">
        <v>20</v>
      </c>
      <c r="I726" s="261"/>
      <c r="J726" s="257"/>
      <c r="K726" s="257"/>
      <c r="L726" s="262"/>
      <c r="M726" s="263"/>
      <c r="N726" s="264"/>
      <c r="O726" s="264"/>
      <c r="P726" s="264"/>
      <c r="Q726" s="264"/>
      <c r="R726" s="264"/>
      <c r="S726" s="264"/>
      <c r="T726" s="26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T726" s="266" t="s">
        <v>226</v>
      </c>
      <c r="AU726" s="266" t="s">
        <v>81</v>
      </c>
      <c r="AV726" s="15" t="s">
        <v>223</v>
      </c>
      <c r="AW726" s="15" t="s">
        <v>33</v>
      </c>
      <c r="AX726" s="15" t="s">
        <v>79</v>
      </c>
      <c r="AY726" s="266" t="s">
        <v>215</v>
      </c>
    </row>
    <row r="727" s="2" customFormat="1" ht="24.15" customHeight="1">
      <c r="A727" s="41"/>
      <c r="B727" s="42"/>
      <c r="C727" s="216" t="s">
        <v>947</v>
      </c>
      <c r="D727" s="216" t="s">
        <v>218</v>
      </c>
      <c r="E727" s="217" t="s">
        <v>2452</v>
      </c>
      <c r="F727" s="218" t="s">
        <v>2453</v>
      </c>
      <c r="G727" s="219" t="s">
        <v>278</v>
      </c>
      <c r="H727" s="220">
        <v>1</v>
      </c>
      <c r="I727" s="221"/>
      <c r="J727" s="222">
        <f>ROUND(I727*H727,2)</f>
        <v>0</v>
      </c>
      <c r="K727" s="218" t="s">
        <v>19</v>
      </c>
      <c r="L727" s="47"/>
      <c r="M727" s="223" t="s">
        <v>19</v>
      </c>
      <c r="N727" s="224" t="s">
        <v>43</v>
      </c>
      <c r="O727" s="87"/>
      <c r="P727" s="225">
        <f>O727*H727</f>
        <v>0</v>
      </c>
      <c r="Q727" s="225">
        <v>0</v>
      </c>
      <c r="R727" s="225">
        <f>Q727*H727</f>
        <v>0</v>
      </c>
      <c r="S727" s="225">
        <v>0</v>
      </c>
      <c r="T727" s="226">
        <f>S727*H727</f>
        <v>0</v>
      </c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R727" s="227" t="s">
        <v>223</v>
      </c>
      <c r="AT727" s="227" t="s">
        <v>218</v>
      </c>
      <c r="AU727" s="227" t="s">
        <v>81</v>
      </c>
      <c r="AY727" s="20" t="s">
        <v>215</v>
      </c>
      <c r="BE727" s="228">
        <f>IF(N727="základní",J727,0)</f>
        <v>0</v>
      </c>
      <c r="BF727" s="228">
        <f>IF(N727="snížená",J727,0)</f>
        <v>0</v>
      </c>
      <c r="BG727" s="228">
        <f>IF(N727="zákl. přenesená",J727,0)</f>
        <v>0</v>
      </c>
      <c r="BH727" s="228">
        <f>IF(N727="sníž. přenesená",J727,0)</f>
        <v>0</v>
      </c>
      <c r="BI727" s="228">
        <f>IF(N727="nulová",J727,0)</f>
        <v>0</v>
      </c>
      <c r="BJ727" s="20" t="s">
        <v>79</v>
      </c>
      <c r="BK727" s="228">
        <f>ROUND(I727*H727,2)</f>
        <v>0</v>
      </c>
      <c r="BL727" s="20" t="s">
        <v>223</v>
      </c>
      <c r="BM727" s="227" t="s">
        <v>948</v>
      </c>
    </row>
    <row r="728" s="13" customFormat="1">
      <c r="A728" s="13"/>
      <c r="B728" s="234"/>
      <c r="C728" s="235"/>
      <c r="D728" s="236" t="s">
        <v>226</v>
      </c>
      <c r="E728" s="237" t="s">
        <v>19</v>
      </c>
      <c r="F728" s="238" t="s">
        <v>2454</v>
      </c>
      <c r="G728" s="235"/>
      <c r="H728" s="237" t="s">
        <v>19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226</v>
      </c>
      <c r="AU728" s="244" t="s">
        <v>81</v>
      </c>
      <c r="AV728" s="13" t="s">
        <v>79</v>
      </c>
      <c r="AW728" s="13" t="s">
        <v>33</v>
      </c>
      <c r="AX728" s="13" t="s">
        <v>72</v>
      </c>
      <c r="AY728" s="244" t="s">
        <v>215</v>
      </c>
    </row>
    <row r="729" s="13" customFormat="1">
      <c r="A729" s="13"/>
      <c r="B729" s="234"/>
      <c r="C729" s="235"/>
      <c r="D729" s="236" t="s">
        <v>226</v>
      </c>
      <c r="E729" s="237" t="s">
        <v>19</v>
      </c>
      <c r="F729" s="238" t="s">
        <v>2343</v>
      </c>
      <c r="G729" s="235"/>
      <c r="H729" s="237" t="s">
        <v>19</v>
      </c>
      <c r="I729" s="239"/>
      <c r="J729" s="235"/>
      <c r="K729" s="235"/>
      <c r="L729" s="240"/>
      <c r="M729" s="241"/>
      <c r="N729" s="242"/>
      <c r="O729" s="242"/>
      <c r="P729" s="242"/>
      <c r="Q729" s="242"/>
      <c r="R729" s="242"/>
      <c r="S729" s="242"/>
      <c r="T729" s="24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4" t="s">
        <v>226</v>
      </c>
      <c r="AU729" s="244" t="s">
        <v>81</v>
      </c>
      <c r="AV729" s="13" t="s">
        <v>79</v>
      </c>
      <c r="AW729" s="13" t="s">
        <v>33</v>
      </c>
      <c r="AX729" s="13" t="s">
        <v>72</v>
      </c>
      <c r="AY729" s="244" t="s">
        <v>215</v>
      </c>
    </row>
    <row r="730" s="13" customFormat="1">
      <c r="A730" s="13"/>
      <c r="B730" s="234"/>
      <c r="C730" s="235"/>
      <c r="D730" s="236" t="s">
        <v>226</v>
      </c>
      <c r="E730" s="237" t="s">
        <v>19</v>
      </c>
      <c r="F730" s="238" t="s">
        <v>2379</v>
      </c>
      <c r="G730" s="235"/>
      <c r="H730" s="237" t="s">
        <v>19</v>
      </c>
      <c r="I730" s="239"/>
      <c r="J730" s="235"/>
      <c r="K730" s="235"/>
      <c r="L730" s="240"/>
      <c r="M730" s="241"/>
      <c r="N730" s="242"/>
      <c r="O730" s="242"/>
      <c r="P730" s="242"/>
      <c r="Q730" s="242"/>
      <c r="R730" s="242"/>
      <c r="S730" s="242"/>
      <c r="T730" s="24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4" t="s">
        <v>226</v>
      </c>
      <c r="AU730" s="244" t="s">
        <v>81</v>
      </c>
      <c r="AV730" s="13" t="s">
        <v>79</v>
      </c>
      <c r="AW730" s="13" t="s">
        <v>33</v>
      </c>
      <c r="AX730" s="13" t="s">
        <v>72</v>
      </c>
      <c r="AY730" s="244" t="s">
        <v>215</v>
      </c>
    </row>
    <row r="731" s="14" customFormat="1">
      <c r="A731" s="14"/>
      <c r="B731" s="245"/>
      <c r="C731" s="246"/>
      <c r="D731" s="236" t="s">
        <v>226</v>
      </c>
      <c r="E731" s="247" t="s">
        <v>19</v>
      </c>
      <c r="F731" s="248" t="s">
        <v>2380</v>
      </c>
      <c r="G731" s="246"/>
      <c r="H731" s="249">
        <v>0.80000000000000004</v>
      </c>
      <c r="I731" s="250"/>
      <c r="J731" s="246"/>
      <c r="K731" s="246"/>
      <c r="L731" s="251"/>
      <c r="M731" s="252"/>
      <c r="N731" s="253"/>
      <c r="O731" s="253"/>
      <c r="P731" s="253"/>
      <c r="Q731" s="253"/>
      <c r="R731" s="253"/>
      <c r="S731" s="253"/>
      <c r="T731" s="25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5" t="s">
        <v>226</v>
      </c>
      <c r="AU731" s="255" t="s">
        <v>81</v>
      </c>
      <c r="AV731" s="14" t="s">
        <v>81</v>
      </c>
      <c r="AW731" s="14" t="s">
        <v>33</v>
      </c>
      <c r="AX731" s="14" t="s">
        <v>72</v>
      </c>
      <c r="AY731" s="255" t="s">
        <v>215</v>
      </c>
    </row>
    <row r="732" s="13" customFormat="1">
      <c r="A732" s="13"/>
      <c r="B732" s="234"/>
      <c r="C732" s="235"/>
      <c r="D732" s="236" t="s">
        <v>226</v>
      </c>
      <c r="E732" s="237" t="s">
        <v>19</v>
      </c>
      <c r="F732" s="238" t="s">
        <v>2358</v>
      </c>
      <c r="G732" s="235"/>
      <c r="H732" s="237" t="s">
        <v>19</v>
      </c>
      <c r="I732" s="239"/>
      <c r="J732" s="235"/>
      <c r="K732" s="235"/>
      <c r="L732" s="240"/>
      <c r="M732" s="241"/>
      <c r="N732" s="242"/>
      <c r="O732" s="242"/>
      <c r="P732" s="242"/>
      <c r="Q732" s="242"/>
      <c r="R732" s="242"/>
      <c r="S732" s="242"/>
      <c r="T732" s="24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4" t="s">
        <v>226</v>
      </c>
      <c r="AU732" s="244" t="s">
        <v>81</v>
      </c>
      <c r="AV732" s="13" t="s">
        <v>79</v>
      </c>
      <c r="AW732" s="13" t="s">
        <v>33</v>
      </c>
      <c r="AX732" s="13" t="s">
        <v>72</v>
      </c>
      <c r="AY732" s="244" t="s">
        <v>215</v>
      </c>
    </row>
    <row r="733" s="13" customFormat="1">
      <c r="A733" s="13"/>
      <c r="B733" s="234"/>
      <c r="C733" s="235"/>
      <c r="D733" s="236" t="s">
        <v>226</v>
      </c>
      <c r="E733" s="237" t="s">
        <v>19</v>
      </c>
      <c r="F733" s="238" t="s">
        <v>2379</v>
      </c>
      <c r="G733" s="235"/>
      <c r="H733" s="237" t="s">
        <v>19</v>
      </c>
      <c r="I733" s="239"/>
      <c r="J733" s="235"/>
      <c r="K733" s="235"/>
      <c r="L733" s="240"/>
      <c r="M733" s="241"/>
      <c r="N733" s="242"/>
      <c r="O733" s="242"/>
      <c r="P733" s="242"/>
      <c r="Q733" s="242"/>
      <c r="R733" s="242"/>
      <c r="S733" s="242"/>
      <c r="T733" s="24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4" t="s">
        <v>226</v>
      </c>
      <c r="AU733" s="244" t="s">
        <v>81</v>
      </c>
      <c r="AV733" s="13" t="s">
        <v>79</v>
      </c>
      <c r="AW733" s="13" t="s">
        <v>33</v>
      </c>
      <c r="AX733" s="13" t="s">
        <v>72</v>
      </c>
      <c r="AY733" s="244" t="s">
        <v>215</v>
      </c>
    </row>
    <row r="734" s="14" customFormat="1">
      <c r="A734" s="14"/>
      <c r="B734" s="245"/>
      <c r="C734" s="246"/>
      <c r="D734" s="236" t="s">
        <v>226</v>
      </c>
      <c r="E734" s="247" t="s">
        <v>19</v>
      </c>
      <c r="F734" s="248" t="s">
        <v>2381</v>
      </c>
      <c r="G734" s="246"/>
      <c r="H734" s="249">
        <v>0.20000000000000001</v>
      </c>
      <c r="I734" s="250"/>
      <c r="J734" s="246"/>
      <c r="K734" s="246"/>
      <c r="L734" s="251"/>
      <c r="M734" s="252"/>
      <c r="N734" s="253"/>
      <c r="O734" s="253"/>
      <c r="P734" s="253"/>
      <c r="Q734" s="253"/>
      <c r="R734" s="253"/>
      <c r="S734" s="253"/>
      <c r="T734" s="25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55" t="s">
        <v>226</v>
      </c>
      <c r="AU734" s="255" t="s">
        <v>81</v>
      </c>
      <c r="AV734" s="14" t="s">
        <v>81</v>
      </c>
      <c r="AW734" s="14" t="s">
        <v>33</v>
      </c>
      <c r="AX734" s="14" t="s">
        <v>72</v>
      </c>
      <c r="AY734" s="255" t="s">
        <v>215</v>
      </c>
    </row>
    <row r="735" s="15" customFormat="1">
      <c r="A735" s="15"/>
      <c r="B735" s="256"/>
      <c r="C735" s="257"/>
      <c r="D735" s="236" t="s">
        <v>226</v>
      </c>
      <c r="E735" s="258" t="s">
        <v>19</v>
      </c>
      <c r="F735" s="259" t="s">
        <v>233</v>
      </c>
      <c r="G735" s="257"/>
      <c r="H735" s="260">
        <v>1</v>
      </c>
      <c r="I735" s="261"/>
      <c r="J735" s="257"/>
      <c r="K735" s="257"/>
      <c r="L735" s="262"/>
      <c r="M735" s="263"/>
      <c r="N735" s="264"/>
      <c r="O735" s="264"/>
      <c r="P735" s="264"/>
      <c r="Q735" s="264"/>
      <c r="R735" s="264"/>
      <c r="S735" s="264"/>
      <c r="T735" s="26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66" t="s">
        <v>226</v>
      </c>
      <c r="AU735" s="266" t="s">
        <v>81</v>
      </c>
      <c r="AV735" s="15" t="s">
        <v>223</v>
      </c>
      <c r="AW735" s="15" t="s">
        <v>33</v>
      </c>
      <c r="AX735" s="15" t="s">
        <v>79</v>
      </c>
      <c r="AY735" s="266" t="s">
        <v>215</v>
      </c>
    </row>
    <row r="736" s="2" customFormat="1" ht="21.75" customHeight="1">
      <c r="A736" s="41"/>
      <c r="B736" s="42"/>
      <c r="C736" s="216" t="s">
        <v>345</v>
      </c>
      <c r="D736" s="216" t="s">
        <v>218</v>
      </c>
      <c r="E736" s="217" t="s">
        <v>2455</v>
      </c>
      <c r="F736" s="218" t="s">
        <v>2296</v>
      </c>
      <c r="G736" s="219" t="s">
        <v>278</v>
      </c>
      <c r="H736" s="220">
        <v>1</v>
      </c>
      <c r="I736" s="221"/>
      <c r="J736" s="222">
        <f>ROUND(I736*H736,2)</f>
        <v>0</v>
      </c>
      <c r="K736" s="218" t="s">
        <v>222</v>
      </c>
      <c r="L736" s="47"/>
      <c r="M736" s="223" t="s">
        <v>19</v>
      </c>
      <c r="N736" s="224" t="s">
        <v>43</v>
      </c>
      <c r="O736" s="87"/>
      <c r="P736" s="225">
        <f>O736*H736</f>
        <v>0</v>
      </c>
      <c r="Q736" s="225">
        <v>0</v>
      </c>
      <c r="R736" s="225">
        <f>Q736*H736</f>
        <v>0</v>
      </c>
      <c r="S736" s="225">
        <v>0</v>
      </c>
      <c r="T736" s="226">
        <f>S736*H736</f>
        <v>0</v>
      </c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R736" s="227" t="s">
        <v>223</v>
      </c>
      <c r="AT736" s="227" t="s">
        <v>218</v>
      </c>
      <c r="AU736" s="227" t="s">
        <v>81</v>
      </c>
      <c r="AY736" s="20" t="s">
        <v>215</v>
      </c>
      <c r="BE736" s="228">
        <f>IF(N736="základní",J736,0)</f>
        <v>0</v>
      </c>
      <c r="BF736" s="228">
        <f>IF(N736="snížená",J736,0)</f>
        <v>0</v>
      </c>
      <c r="BG736" s="228">
        <f>IF(N736="zákl. přenesená",J736,0)</f>
        <v>0</v>
      </c>
      <c r="BH736" s="228">
        <f>IF(N736="sníž. přenesená",J736,0)</f>
        <v>0</v>
      </c>
      <c r="BI736" s="228">
        <f>IF(N736="nulová",J736,0)</f>
        <v>0</v>
      </c>
      <c r="BJ736" s="20" t="s">
        <v>79</v>
      </c>
      <c r="BK736" s="228">
        <f>ROUND(I736*H736,2)</f>
        <v>0</v>
      </c>
      <c r="BL736" s="20" t="s">
        <v>223</v>
      </c>
      <c r="BM736" s="227" t="s">
        <v>949</v>
      </c>
    </row>
    <row r="737" s="2" customFormat="1">
      <c r="A737" s="41"/>
      <c r="B737" s="42"/>
      <c r="C737" s="43"/>
      <c r="D737" s="229" t="s">
        <v>224</v>
      </c>
      <c r="E737" s="43"/>
      <c r="F737" s="230" t="s">
        <v>2456</v>
      </c>
      <c r="G737" s="43"/>
      <c r="H737" s="43"/>
      <c r="I737" s="231"/>
      <c r="J737" s="43"/>
      <c r="K737" s="43"/>
      <c r="L737" s="47"/>
      <c r="M737" s="232"/>
      <c r="N737" s="233"/>
      <c r="O737" s="87"/>
      <c r="P737" s="87"/>
      <c r="Q737" s="87"/>
      <c r="R737" s="87"/>
      <c r="S737" s="87"/>
      <c r="T737" s="88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T737" s="20" t="s">
        <v>224</v>
      </c>
      <c r="AU737" s="20" t="s">
        <v>81</v>
      </c>
    </row>
    <row r="738" s="13" customFormat="1">
      <c r="A738" s="13"/>
      <c r="B738" s="234"/>
      <c r="C738" s="235"/>
      <c r="D738" s="236" t="s">
        <v>226</v>
      </c>
      <c r="E738" s="237" t="s">
        <v>19</v>
      </c>
      <c r="F738" s="238" t="s">
        <v>2454</v>
      </c>
      <c r="G738" s="235"/>
      <c r="H738" s="237" t="s">
        <v>19</v>
      </c>
      <c r="I738" s="239"/>
      <c r="J738" s="235"/>
      <c r="K738" s="235"/>
      <c r="L738" s="240"/>
      <c r="M738" s="241"/>
      <c r="N738" s="242"/>
      <c r="O738" s="242"/>
      <c r="P738" s="242"/>
      <c r="Q738" s="242"/>
      <c r="R738" s="242"/>
      <c r="S738" s="242"/>
      <c r="T738" s="24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4" t="s">
        <v>226</v>
      </c>
      <c r="AU738" s="244" t="s">
        <v>81</v>
      </c>
      <c r="AV738" s="13" t="s">
        <v>79</v>
      </c>
      <c r="AW738" s="13" t="s">
        <v>33</v>
      </c>
      <c r="AX738" s="13" t="s">
        <v>72</v>
      </c>
      <c r="AY738" s="244" t="s">
        <v>215</v>
      </c>
    </row>
    <row r="739" s="13" customFormat="1">
      <c r="A739" s="13"/>
      <c r="B739" s="234"/>
      <c r="C739" s="235"/>
      <c r="D739" s="236" t="s">
        <v>226</v>
      </c>
      <c r="E739" s="237" t="s">
        <v>19</v>
      </c>
      <c r="F739" s="238" t="s">
        <v>2343</v>
      </c>
      <c r="G739" s="235"/>
      <c r="H739" s="237" t="s">
        <v>19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4" t="s">
        <v>226</v>
      </c>
      <c r="AU739" s="244" t="s">
        <v>81</v>
      </c>
      <c r="AV739" s="13" t="s">
        <v>79</v>
      </c>
      <c r="AW739" s="13" t="s">
        <v>33</v>
      </c>
      <c r="AX739" s="13" t="s">
        <v>72</v>
      </c>
      <c r="AY739" s="244" t="s">
        <v>215</v>
      </c>
    </row>
    <row r="740" s="13" customFormat="1">
      <c r="A740" s="13"/>
      <c r="B740" s="234"/>
      <c r="C740" s="235"/>
      <c r="D740" s="236" t="s">
        <v>226</v>
      </c>
      <c r="E740" s="237" t="s">
        <v>19</v>
      </c>
      <c r="F740" s="238" t="s">
        <v>2379</v>
      </c>
      <c r="G740" s="235"/>
      <c r="H740" s="237" t="s">
        <v>19</v>
      </c>
      <c r="I740" s="239"/>
      <c r="J740" s="235"/>
      <c r="K740" s="235"/>
      <c r="L740" s="240"/>
      <c r="M740" s="241"/>
      <c r="N740" s="242"/>
      <c r="O740" s="242"/>
      <c r="P740" s="242"/>
      <c r="Q740" s="242"/>
      <c r="R740" s="242"/>
      <c r="S740" s="242"/>
      <c r="T740" s="24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4" t="s">
        <v>226</v>
      </c>
      <c r="AU740" s="244" t="s">
        <v>81</v>
      </c>
      <c r="AV740" s="13" t="s">
        <v>79</v>
      </c>
      <c r="AW740" s="13" t="s">
        <v>33</v>
      </c>
      <c r="AX740" s="13" t="s">
        <v>72</v>
      </c>
      <c r="AY740" s="244" t="s">
        <v>215</v>
      </c>
    </row>
    <row r="741" s="14" customFormat="1">
      <c r="A741" s="14"/>
      <c r="B741" s="245"/>
      <c r="C741" s="246"/>
      <c r="D741" s="236" t="s">
        <v>226</v>
      </c>
      <c r="E741" s="247" t="s">
        <v>19</v>
      </c>
      <c r="F741" s="248" t="s">
        <v>2380</v>
      </c>
      <c r="G741" s="246"/>
      <c r="H741" s="249">
        <v>0.80000000000000004</v>
      </c>
      <c r="I741" s="250"/>
      <c r="J741" s="246"/>
      <c r="K741" s="246"/>
      <c r="L741" s="251"/>
      <c r="M741" s="252"/>
      <c r="N741" s="253"/>
      <c r="O741" s="253"/>
      <c r="P741" s="253"/>
      <c r="Q741" s="253"/>
      <c r="R741" s="253"/>
      <c r="S741" s="253"/>
      <c r="T741" s="25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5" t="s">
        <v>226</v>
      </c>
      <c r="AU741" s="255" t="s">
        <v>81</v>
      </c>
      <c r="AV741" s="14" t="s">
        <v>81</v>
      </c>
      <c r="AW741" s="14" t="s">
        <v>33</v>
      </c>
      <c r="AX741" s="14" t="s">
        <v>72</v>
      </c>
      <c r="AY741" s="255" t="s">
        <v>215</v>
      </c>
    </row>
    <row r="742" s="13" customFormat="1">
      <c r="A742" s="13"/>
      <c r="B742" s="234"/>
      <c r="C742" s="235"/>
      <c r="D742" s="236" t="s">
        <v>226</v>
      </c>
      <c r="E742" s="237" t="s">
        <v>19</v>
      </c>
      <c r="F742" s="238" t="s">
        <v>2358</v>
      </c>
      <c r="G742" s="235"/>
      <c r="H742" s="237" t="s">
        <v>19</v>
      </c>
      <c r="I742" s="239"/>
      <c r="J742" s="235"/>
      <c r="K742" s="235"/>
      <c r="L742" s="240"/>
      <c r="M742" s="241"/>
      <c r="N742" s="242"/>
      <c r="O742" s="242"/>
      <c r="P742" s="242"/>
      <c r="Q742" s="242"/>
      <c r="R742" s="242"/>
      <c r="S742" s="242"/>
      <c r="T742" s="24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44" t="s">
        <v>226</v>
      </c>
      <c r="AU742" s="244" t="s">
        <v>81</v>
      </c>
      <c r="AV742" s="13" t="s">
        <v>79</v>
      </c>
      <c r="AW742" s="13" t="s">
        <v>33</v>
      </c>
      <c r="AX742" s="13" t="s">
        <v>72</v>
      </c>
      <c r="AY742" s="244" t="s">
        <v>215</v>
      </c>
    </row>
    <row r="743" s="13" customFormat="1">
      <c r="A743" s="13"/>
      <c r="B743" s="234"/>
      <c r="C743" s="235"/>
      <c r="D743" s="236" t="s">
        <v>226</v>
      </c>
      <c r="E743" s="237" t="s">
        <v>19</v>
      </c>
      <c r="F743" s="238" t="s">
        <v>2379</v>
      </c>
      <c r="G743" s="235"/>
      <c r="H743" s="237" t="s">
        <v>19</v>
      </c>
      <c r="I743" s="239"/>
      <c r="J743" s="235"/>
      <c r="K743" s="235"/>
      <c r="L743" s="240"/>
      <c r="M743" s="241"/>
      <c r="N743" s="242"/>
      <c r="O743" s="242"/>
      <c r="P743" s="242"/>
      <c r="Q743" s="242"/>
      <c r="R743" s="242"/>
      <c r="S743" s="242"/>
      <c r="T743" s="24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4" t="s">
        <v>226</v>
      </c>
      <c r="AU743" s="244" t="s">
        <v>81</v>
      </c>
      <c r="AV743" s="13" t="s">
        <v>79</v>
      </c>
      <c r="AW743" s="13" t="s">
        <v>33</v>
      </c>
      <c r="AX743" s="13" t="s">
        <v>72</v>
      </c>
      <c r="AY743" s="244" t="s">
        <v>215</v>
      </c>
    </row>
    <row r="744" s="14" customFormat="1">
      <c r="A744" s="14"/>
      <c r="B744" s="245"/>
      <c r="C744" s="246"/>
      <c r="D744" s="236" t="s">
        <v>226</v>
      </c>
      <c r="E744" s="247" t="s">
        <v>19</v>
      </c>
      <c r="F744" s="248" t="s">
        <v>2381</v>
      </c>
      <c r="G744" s="246"/>
      <c r="H744" s="249">
        <v>0.20000000000000001</v>
      </c>
      <c r="I744" s="250"/>
      <c r="J744" s="246"/>
      <c r="K744" s="246"/>
      <c r="L744" s="251"/>
      <c r="M744" s="252"/>
      <c r="N744" s="253"/>
      <c r="O744" s="253"/>
      <c r="P744" s="253"/>
      <c r="Q744" s="253"/>
      <c r="R744" s="253"/>
      <c r="S744" s="253"/>
      <c r="T744" s="25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5" t="s">
        <v>226</v>
      </c>
      <c r="AU744" s="255" t="s">
        <v>81</v>
      </c>
      <c r="AV744" s="14" t="s">
        <v>81</v>
      </c>
      <c r="AW744" s="14" t="s">
        <v>33</v>
      </c>
      <c r="AX744" s="14" t="s">
        <v>72</v>
      </c>
      <c r="AY744" s="255" t="s">
        <v>215</v>
      </c>
    </row>
    <row r="745" s="15" customFormat="1">
      <c r="A745" s="15"/>
      <c r="B745" s="256"/>
      <c r="C745" s="257"/>
      <c r="D745" s="236" t="s">
        <v>226</v>
      </c>
      <c r="E745" s="258" t="s">
        <v>19</v>
      </c>
      <c r="F745" s="259" t="s">
        <v>233</v>
      </c>
      <c r="G745" s="257"/>
      <c r="H745" s="260">
        <v>1</v>
      </c>
      <c r="I745" s="261"/>
      <c r="J745" s="257"/>
      <c r="K745" s="257"/>
      <c r="L745" s="262"/>
      <c r="M745" s="263"/>
      <c r="N745" s="264"/>
      <c r="O745" s="264"/>
      <c r="P745" s="264"/>
      <c r="Q745" s="264"/>
      <c r="R745" s="264"/>
      <c r="S745" s="264"/>
      <c r="T745" s="26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66" t="s">
        <v>226</v>
      </c>
      <c r="AU745" s="266" t="s">
        <v>81</v>
      </c>
      <c r="AV745" s="15" t="s">
        <v>223</v>
      </c>
      <c r="AW745" s="15" t="s">
        <v>33</v>
      </c>
      <c r="AX745" s="15" t="s">
        <v>79</v>
      </c>
      <c r="AY745" s="266" t="s">
        <v>215</v>
      </c>
    </row>
    <row r="746" s="2" customFormat="1" ht="24.15" customHeight="1">
      <c r="A746" s="41"/>
      <c r="B746" s="42"/>
      <c r="C746" s="216" t="s">
        <v>951</v>
      </c>
      <c r="D746" s="216" t="s">
        <v>218</v>
      </c>
      <c r="E746" s="217" t="s">
        <v>2457</v>
      </c>
      <c r="F746" s="218" t="s">
        <v>2299</v>
      </c>
      <c r="G746" s="219" t="s">
        <v>278</v>
      </c>
      <c r="H746" s="220">
        <v>10</v>
      </c>
      <c r="I746" s="221"/>
      <c r="J746" s="222">
        <f>ROUND(I746*H746,2)</f>
        <v>0</v>
      </c>
      <c r="K746" s="218" t="s">
        <v>222</v>
      </c>
      <c r="L746" s="47"/>
      <c r="M746" s="223" t="s">
        <v>19</v>
      </c>
      <c r="N746" s="224" t="s">
        <v>43</v>
      </c>
      <c r="O746" s="87"/>
      <c r="P746" s="225">
        <f>O746*H746</f>
        <v>0</v>
      </c>
      <c r="Q746" s="225">
        <v>0</v>
      </c>
      <c r="R746" s="225">
        <f>Q746*H746</f>
        <v>0</v>
      </c>
      <c r="S746" s="225">
        <v>0</v>
      </c>
      <c r="T746" s="226">
        <f>S746*H746</f>
        <v>0</v>
      </c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R746" s="227" t="s">
        <v>223</v>
      </c>
      <c r="AT746" s="227" t="s">
        <v>218</v>
      </c>
      <c r="AU746" s="227" t="s">
        <v>81</v>
      </c>
      <c r="AY746" s="20" t="s">
        <v>215</v>
      </c>
      <c r="BE746" s="228">
        <f>IF(N746="základní",J746,0)</f>
        <v>0</v>
      </c>
      <c r="BF746" s="228">
        <f>IF(N746="snížená",J746,0)</f>
        <v>0</v>
      </c>
      <c r="BG746" s="228">
        <f>IF(N746="zákl. přenesená",J746,0)</f>
        <v>0</v>
      </c>
      <c r="BH746" s="228">
        <f>IF(N746="sníž. přenesená",J746,0)</f>
        <v>0</v>
      </c>
      <c r="BI746" s="228">
        <f>IF(N746="nulová",J746,0)</f>
        <v>0</v>
      </c>
      <c r="BJ746" s="20" t="s">
        <v>79</v>
      </c>
      <c r="BK746" s="228">
        <f>ROUND(I746*H746,2)</f>
        <v>0</v>
      </c>
      <c r="BL746" s="20" t="s">
        <v>223</v>
      </c>
      <c r="BM746" s="227" t="s">
        <v>952</v>
      </c>
    </row>
    <row r="747" s="2" customFormat="1">
      <c r="A747" s="41"/>
      <c r="B747" s="42"/>
      <c r="C747" s="43"/>
      <c r="D747" s="229" t="s">
        <v>224</v>
      </c>
      <c r="E747" s="43"/>
      <c r="F747" s="230" t="s">
        <v>2458</v>
      </c>
      <c r="G747" s="43"/>
      <c r="H747" s="43"/>
      <c r="I747" s="231"/>
      <c r="J747" s="43"/>
      <c r="K747" s="43"/>
      <c r="L747" s="47"/>
      <c r="M747" s="232"/>
      <c r="N747" s="233"/>
      <c r="O747" s="87"/>
      <c r="P747" s="87"/>
      <c r="Q747" s="87"/>
      <c r="R747" s="87"/>
      <c r="S747" s="87"/>
      <c r="T747" s="88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T747" s="20" t="s">
        <v>224</v>
      </c>
      <c r="AU747" s="20" t="s">
        <v>81</v>
      </c>
    </row>
    <row r="748" s="13" customFormat="1">
      <c r="A748" s="13"/>
      <c r="B748" s="234"/>
      <c r="C748" s="235"/>
      <c r="D748" s="236" t="s">
        <v>226</v>
      </c>
      <c r="E748" s="237" t="s">
        <v>19</v>
      </c>
      <c r="F748" s="238" t="s">
        <v>2454</v>
      </c>
      <c r="G748" s="235"/>
      <c r="H748" s="237" t="s">
        <v>19</v>
      </c>
      <c r="I748" s="239"/>
      <c r="J748" s="235"/>
      <c r="K748" s="235"/>
      <c r="L748" s="240"/>
      <c r="M748" s="241"/>
      <c r="N748" s="242"/>
      <c r="O748" s="242"/>
      <c r="P748" s="242"/>
      <c r="Q748" s="242"/>
      <c r="R748" s="242"/>
      <c r="S748" s="242"/>
      <c r="T748" s="24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4" t="s">
        <v>226</v>
      </c>
      <c r="AU748" s="244" t="s">
        <v>81</v>
      </c>
      <c r="AV748" s="13" t="s">
        <v>79</v>
      </c>
      <c r="AW748" s="13" t="s">
        <v>33</v>
      </c>
      <c r="AX748" s="13" t="s">
        <v>72</v>
      </c>
      <c r="AY748" s="244" t="s">
        <v>215</v>
      </c>
    </row>
    <row r="749" s="13" customFormat="1">
      <c r="A749" s="13"/>
      <c r="B749" s="234"/>
      <c r="C749" s="235"/>
      <c r="D749" s="236" t="s">
        <v>226</v>
      </c>
      <c r="E749" s="237" t="s">
        <v>19</v>
      </c>
      <c r="F749" s="238" t="s">
        <v>2343</v>
      </c>
      <c r="G749" s="235"/>
      <c r="H749" s="237" t="s">
        <v>19</v>
      </c>
      <c r="I749" s="239"/>
      <c r="J749" s="235"/>
      <c r="K749" s="235"/>
      <c r="L749" s="240"/>
      <c r="M749" s="241"/>
      <c r="N749" s="242"/>
      <c r="O749" s="242"/>
      <c r="P749" s="242"/>
      <c r="Q749" s="242"/>
      <c r="R749" s="242"/>
      <c r="S749" s="242"/>
      <c r="T749" s="24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44" t="s">
        <v>226</v>
      </c>
      <c r="AU749" s="244" t="s">
        <v>81</v>
      </c>
      <c r="AV749" s="13" t="s">
        <v>79</v>
      </c>
      <c r="AW749" s="13" t="s">
        <v>33</v>
      </c>
      <c r="AX749" s="13" t="s">
        <v>72</v>
      </c>
      <c r="AY749" s="244" t="s">
        <v>215</v>
      </c>
    </row>
    <row r="750" s="13" customFormat="1">
      <c r="A750" s="13"/>
      <c r="B750" s="234"/>
      <c r="C750" s="235"/>
      <c r="D750" s="236" t="s">
        <v>226</v>
      </c>
      <c r="E750" s="237" t="s">
        <v>19</v>
      </c>
      <c r="F750" s="238" t="s">
        <v>2379</v>
      </c>
      <c r="G750" s="235"/>
      <c r="H750" s="237" t="s">
        <v>19</v>
      </c>
      <c r="I750" s="239"/>
      <c r="J750" s="235"/>
      <c r="K750" s="235"/>
      <c r="L750" s="240"/>
      <c r="M750" s="241"/>
      <c r="N750" s="242"/>
      <c r="O750" s="242"/>
      <c r="P750" s="242"/>
      <c r="Q750" s="242"/>
      <c r="R750" s="242"/>
      <c r="S750" s="242"/>
      <c r="T750" s="24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4" t="s">
        <v>226</v>
      </c>
      <c r="AU750" s="244" t="s">
        <v>81</v>
      </c>
      <c r="AV750" s="13" t="s">
        <v>79</v>
      </c>
      <c r="AW750" s="13" t="s">
        <v>33</v>
      </c>
      <c r="AX750" s="13" t="s">
        <v>72</v>
      </c>
      <c r="AY750" s="244" t="s">
        <v>215</v>
      </c>
    </row>
    <row r="751" s="14" customFormat="1">
      <c r="A751" s="14"/>
      <c r="B751" s="245"/>
      <c r="C751" s="246"/>
      <c r="D751" s="236" t="s">
        <v>226</v>
      </c>
      <c r="E751" s="247" t="s">
        <v>19</v>
      </c>
      <c r="F751" s="248" t="s">
        <v>2380</v>
      </c>
      <c r="G751" s="246"/>
      <c r="H751" s="249">
        <v>0.80000000000000004</v>
      </c>
      <c r="I751" s="250"/>
      <c r="J751" s="246"/>
      <c r="K751" s="246"/>
      <c r="L751" s="251"/>
      <c r="M751" s="252"/>
      <c r="N751" s="253"/>
      <c r="O751" s="253"/>
      <c r="P751" s="253"/>
      <c r="Q751" s="253"/>
      <c r="R751" s="253"/>
      <c r="S751" s="253"/>
      <c r="T751" s="25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55" t="s">
        <v>226</v>
      </c>
      <c r="AU751" s="255" t="s">
        <v>81</v>
      </c>
      <c r="AV751" s="14" t="s">
        <v>81</v>
      </c>
      <c r="AW751" s="14" t="s">
        <v>33</v>
      </c>
      <c r="AX751" s="14" t="s">
        <v>72</v>
      </c>
      <c r="AY751" s="255" t="s">
        <v>215</v>
      </c>
    </row>
    <row r="752" s="13" customFormat="1">
      <c r="A752" s="13"/>
      <c r="B752" s="234"/>
      <c r="C752" s="235"/>
      <c r="D752" s="236" t="s">
        <v>226</v>
      </c>
      <c r="E752" s="237" t="s">
        <v>19</v>
      </c>
      <c r="F752" s="238" t="s">
        <v>2358</v>
      </c>
      <c r="G752" s="235"/>
      <c r="H752" s="237" t="s">
        <v>19</v>
      </c>
      <c r="I752" s="239"/>
      <c r="J752" s="235"/>
      <c r="K752" s="235"/>
      <c r="L752" s="240"/>
      <c r="M752" s="241"/>
      <c r="N752" s="242"/>
      <c r="O752" s="242"/>
      <c r="P752" s="242"/>
      <c r="Q752" s="242"/>
      <c r="R752" s="242"/>
      <c r="S752" s="242"/>
      <c r="T752" s="24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4" t="s">
        <v>226</v>
      </c>
      <c r="AU752" s="244" t="s">
        <v>81</v>
      </c>
      <c r="AV752" s="13" t="s">
        <v>79</v>
      </c>
      <c r="AW752" s="13" t="s">
        <v>33</v>
      </c>
      <c r="AX752" s="13" t="s">
        <v>72</v>
      </c>
      <c r="AY752" s="244" t="s">
        <v>215</v>
      </c>
    </row>
    <row r="753" s="13" customFormat="1">
      <c r="A753" s="13"/>
      <c r="B753" s="234"/>
      <c r="C753" s="235"/>
      <c r="D753" s="236" t="s">
        <v>226</v>
      </c>
      <c r="E753" s="237" t="s">
        <v>19</v>
      </c>
      <c r="F753" s="238" t="s">
        <v>2379</v>
      </c>
      <c r="G753" s="235"/>
      <c r="H753" s="237" t="s">
        <v>19</v>
      </c>
      <c r="I753" s="239"/>
      <c r="J753" s="235"/>
      <c r="K753" s="235"/>
      <c r="L753" s="240"/>
      <c r="M753" s="241"/>
      <c r="N753" s="242"/>
      <c r="O753" s="242"/>
      <c r="P753" s="242"/>
      <c r="Q753" s="242"/>
      <c r="R753" s="242"/>
      <c r="S753" s="242"/>
      <c r="T753" s="24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4" t="s">
        <v>226</v>
      </c>
      <c r="AU753" s="244" t="s">
        <v>81</v>
      </c>
      <c r="AV753" s="13" t="s">
        <v>79</v>
      </c>
      <c r="AW753" s="13" t="s">
        <v>33</v>
      </c>
      <c r="AX753" s="13" t="s">
        <v>72</v>
      </c>
      <c r="AY753" s="244" t="s">
        <v>215</v>
      </c>
    </row>
    <row r="754" s="14" customFormat="1">
      <c r="A754" s="14"/>
      <c r="B754" s="245"/>
      <c r="C754" s="246"/>
      <c r="D754" s="236" t="s">
        <v>226</v>
      </c>
      <c r="E754" s="247" t="s">
        <v>19</v>
      </c>
      <c r="F754" s="248" t="s">
        <v>2381</v>
      </c>
      <c r="G754" s="246"/>
      <c r="H754" s="249">
        <v>0.20000000000000001</v>
      </c>
      <c r="I754" s="250"/>
      <c r="J754" s="246"/>
      <c r="K754" s="246"/>
      <c r="L754" s="251"/>
      <c r="M754" s="252"/>
      <c r="N754" s="253"/>
      <c r="O754" s="253"/>
      <c r="P754" s="253"/>
      <c r="Q754" s="253"/>
      <c r="R754" s="253"/>
      <c r="S754" s="253"/>
      <c r="T754" s="25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5" t="s">
        <v>226</v>
      </c>
      <c r="AU754" s="255" t="s">
        <v>81</v>
      </c>
      <c r="AV754" s="14" t="s">
        <v>81</v>
      </c>
      <c r="AW754" s="14" t="s">
        <v>33</v>
      </c>
      <c r="AX754" s="14" t="s">
        <v>72</v>
      </c>
      <c r="AY754" s="255" t="s">
        <v>215</v>
      </c>
    </row>
    <row r="755" s="15" customFormat="1">
      <c r="A755" s="15"/>
      <c r="B755" s="256"/>
      <c r="C755" s="257"/>
      <c r="D755" s="236" t="s">
        <v>226</v>
      </c>
      <c r="E755" s="258" t="s">
        <v>19</v>
      </c>
      <c r="F755" s="259" t="s">
        <v>233</v>
      </c>
      <c r="G755" s="257"/>
      <c r="H755" s="260">
        <v>1</v>
      </c>
      <c r="I755" s="261"/>
      <c r="J755" s="257"/>
      <c r="K755" s="257"/>
      <c r="L755" s="262"/>
      <c r="M755" s="263"/>
      <c r="N755" s="264"/>
      <c r="O755" s="264"/>
      <c r="P755" s="264"/>
      <c r="Q755" s="264"/>
      <c r="R755" s="264"/>
      <c r="S755" s="264"/>
      <c r="T755" s="26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T755" s="266" t="s">
        <v>226</v>
      </c>
      <c r="AU755" s="266" t="s">
        <v>81</v>
      </c>
      <c r="AV755" s="15" t="s">
        <v>223</v>
      </c>
      <c r="AW755" s="15" t="s">
        <v>33</v>
      </c>
      <c r="AX755" s="15" t="s">
        <v>72</v>
      </c>
      <c r="AY755" s="266" t="s">
        <v>215</v>
      </c>
    </row>
    <row r="756" s="14" customFormat="1">
      <c r="A756" s="14"/>
      <c r="B756" s="245"/>
      <c r="C756" s="246"/>
      <c r="D756" s="236" t="s">
        <v>226</v>
      </c>
      <c r="E756" s="247" t="s">
        <v>19</v>
      </c>
      <c r="F756" s="248" t="s">
        <v>1963</v>
      </c>
      <c r="G756" s="246"/>
      <c r="H756" s="249">
        <v>10</v>
      </c>
      <c r="I756" s="250"/>
      <c r="J756" s="246"/>
      <c r="K756" s="246"/>
      <c r="L756" s="251"/>
      <c r="M756" s="252"/>
      <c r="N756" s="253"/>
      <c r="O756" s="253"/>
      <c r="P756" s="253"/>
      <c r="Q756" s="253"/>
      <c r="R756" s="253"/>
      <c r="S756" s="253"/>
      <c r="T756" s="25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55" t="s">
        <v>226</v>
      </c>
      <c r="AU756" s="255" t="s">
        <v>81</v>
      </c>
      <c r="AV756" s="14" t="s">
        <v>81</v>
      </c>
      <c r="AW756" s="14" t="s">
        <v>33</v>
      </c>
      <c r="AX756" s="14" t="s">
        <v>72</v>
      </c>
      <c r="AY756" s="255" t="s">
        <v>215</v>
      </c>
    </row>
    <row r="757" s="15" customFormat="1">
      <c r="A757" s="15"/>
      <c r="B757" s="256"/>
      <c r="C757" s="257"/>
      <c r="D757" s="236" t="s">
        <v>226</v>
      </c>
      <c r="E757" s="258" t="s">
        <v>19</v>
      </c>
      <c r="F757" s="259" t="s">
        <v>233</v>
      </c>
      <c r="G757" s="257"/>
      <c r="H757" s="260">
        <v>10</v>
      </c>
      <c r="I757" s="261"/>
      <c r="J757" s="257"/>
      <c r="K757" s="257"/>
      <c r="L757" s="262"/>
      <c r="M757" s="263"/>
      <c r="N757" s="264"/>
      <c r="O757" s="264"/>
      <c r="P757" s="264"/>
      <c r="Q757" s="264"/>
      <c r="R757" s="264"/>
      <c r="S757" s="264"/>
      <c r="T757" s="26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T757" s="266" t="s">
        <v>226</v>
      </c>
      <c r="AU757" s="266" t="s">
        <v>81</v>
      </c>
      <c r="AV757" s="15" t="s">
        <v>223</v>
      </c>
      <c r="AW757" s="15" t="s">
        <v>33</v>
      </c>
      <c r="AX757" s="15" t="s">
        <v>79</v>
      </c>
      <c r="AY757" s="266" t="s">
        <v>215</v>
      </c>
    </row>
    <row r="758" s="2" customFormat="1" ht="33" customHeight="1">
      <c r="A758" s="41"/>
      <c r="B758" s="42"/>
      <c r="C758" s="216" t="s">
        <v>350</v>
      </c>
      <c r="D758" s="216" t="s">
        <v>218</v>
      </c>
      <c r="E758" s="217" t="s">
        <v>2459</v>
      </c>
      <c r="F758" s="218" t="s">
        <v>2460</v>
      </c>
      <c r="G758" s="219" t="s">
        <v>278</v>
      </c>
      <c r="H758" s="220">
        <v>28</v>
      </c>
      <c r="I758" s="221"/>
      <c r="J758" s="222">
        <f>ROUND(I758*H758,2)</f>
        <v>0</v>
      </c>
      <c r="K758" s="218" t="s">
        <v>19</v>
      </c>
      <c r="L758" s="47"/>
      <c r="M758" s="223" t="s">
        <v>19</v>
      </c>
      <c r="N758" s="224" t="s">
        <v>43</v>
      </c>
      <c r="O758" s="87"/>
      <c r="P758" s="225">
        <f>O758*H758</f>
        <v>0</v>
      </c>
      <c r="Q758" s="225">
        <v>0</v>
      </c>
      <c r="R758" s="225">
        <f>Q758*H758</f>
        <v>0</v>
      </c>
      <c r="S758" s="225">
        <v>0</v>
      </c>
      <c r="T758" s="226">
        <f>S758*H758</f>
        <v>0</v>
      </c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R758" s="227" t="s">
        <v>223</v>
      </c>
      <c r="AT758" s="227" t="s">
        <v>218</v>
      </c>
      <c r="AU758" s="227" t="s">
        <v>81</v>
      </c>
      <c r="AY758" s="20" t="s">
        <v>215</v>
      </c>
      <c r="BE758" s="228">
        <f>IF(N758="základní",J758,0)</f>
        <v>0</v>
      </c>
      <c r="BF758" s="228">
        <f>IF(N758="snížená",J758,0)</f>
        <v>0</v>
      </c>
      <c r="BG758" s="228">
        <f>IF(N758="zákl. přenesená",J758,0)</f>
        <v>0</v>
      </c>
      <c r="BH758" s="228">
        <f>IF(N758="sníž. přenesená",J758,0)</f>
        <v>0</v>
      </c>
      <c r="BI758" s="228">
        <f>IF(N758="nulová",J758,0)</f>
        <v>0</v>
      </c>
      <c r="BJ758" s="20" t="s">
        <v>79</v>
      </c>
      <c r="BK758" s="228">
        <f>ROUND(I758*H758,2)</f>
        <v>0</v>
      </c>
      <c r="BL758" s="20" t="s">
        <v>223</v>
      </c>
      <c r="BM758" s="227" t="s">
        <v>955</v>
      </c>
    </row>
    <row r="759" s="13" customFormat="1">
      <c r="A759" s="13"/>
      <c r="B759" s="234"/>
      <c r="C759" s="235"/>
      <c r="D759" s="236" t="s">
        <v>226</v>
      </c>
      <c r="E759" s="237" t="s">
        <v>19</v>
      </c>
      <c r="F759" s="238" t="s">
        <v>2461</v>
      </c>
      <c r="G759" s="235"/>
      <c r="H759" s="237" t="s">
        <v>19</v>
      </c>
      <c r="I759" s="239"/>
      <c r="J759" s="235"/>
      <c r="K759" s="235"/>
      <c r="L759" s="240"/>
      <c r="M759" s="241"/>
      <c r="N759" s="242"/>
      <c r="O759" s="242"/>
      <c r="P759" s="242"/>
      <c r="Q759" s="242"/>
      <c r="R759" s="242"/>
      <c r="S759" s="242"/>
      <c r="T759" s="24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4" t="s">
        <v>226</v>
      </c>
      <c r="AU759" s="244" t="s">
        <v>81</v>
      </c>
      <c r="AV759" s="13" t="s">
        <v>79</v>
      </c>
      <c r="AW759" s="13" t="s">
        <v>33</v>
      </c>
      <c r="AX759" s="13" t="s">
        <v>72</v>
      </c>
      <c r="AY759" s="244" t="s">
        <v>215</v>
      </c>
    </row>
    <row r="760" s="13" customFormat="1">
      <c r="A760" s="13"/>
      <c r="B760" s="234"/>
      <c r="C760" s="235"/>
      <c r="D760" s="236" t="s">
        <v>226</v>
      </c>
      <c r="E760" s="237" t="s">
        <v>19</v>
      </c>
      <c r="F760" s="238" t="s">
        <v>2462</v>
      </c>
      <c r="G760" s="235"/>
      <c r="H760" s="237" t="s">
        <v>19</v>
      </c>
      <c r="I760" s="239"/>
      <c r="J760" s="235"/>
      <c r="K760" s="235"/>
      <c r="L760" s="240"/>
      <c r="M760" s="241"/>
      <c r="N760" s="242"/>
      <c r="O760" s="242"/>
      <c r="P760" s="242"/>
      <c r="Q760" s="242"/>
      <c r="R760" s="242"/>
      <c r="S760" s="242"/>
      <c r="T760" s="24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4" t="s">
        <v>226</v>
      </c>
      <c r="AU760" s="244" t="s">
        <v>81</v>
      </c>
      <c r="AV760" s="13" t="s">
        <v>79</v>
      </c>
      <c r="AW760" s="13" t="s">
        <v>33</v>
      </c>
      <c r="AX760" s="13" t="s">
        <v>72</v>
      </c>
      <c r="AY760" s="244" t="s">
        <v>215</v>
      </c>
    </row>
    <row r="761" s="13" customFormat="1">
      <c r="A761" s="13"/>
      <c r="B761" s="234"/>
      <c r="C761" s="235"/>
      <c r="D761" s="236" t="s">
        <v>226</v>
      </c>
      <c r="E761" s="237" t="s">
        <v>19</v>
      </c>
      <c r="F761" s="238" t="s">
        <v>2343</v>
      </c>
      <c r="G761" s="235"/>
      <c r="H761" s="237" t="s">
        <v>19</v>
      </c>
      <c r="I761" s="239"/>
      <c r="J761" s="235"/>
      <c r="K761" s="235"/>
      <c r="L761" s="240"/>
      <c r="M761" s="241"/>
      <c r="N761" s="242"/>
      <c r="O761" s="242"/>
      <c r="P761" s="242"/>
      <c r="Q761" s="242"/>
      <c r="R761" s="242"/>
      <c r="S761" s="242"/>
      <c r="T761" s="24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4" t="s">
        <v>226</v>
      </c>
      <c r="AU761" s="244" t="s">
        <v>81</v>
      </c>
      <c r="AV761" s="13" t="s">
        <v>79</v>
      </c>
      <c r="AW761" s="13" t="s">
        <v>33</v>
      </c>
      <c r="AX761" s="13" t="s">
        <v>72</v>
      </c>
      <c r="AY761" s="244" t="s">
        <v>215</v>
      </c>
    </row>
    <row r="762" s="13" customFormat="1">
      <c r="A762" s="13"/>
      <c r="B762" s="234"/>
      <c r="C762" s="235"/>
      <c r="D762" s="236" t="s">
        <v>226</v>
      </c>
      <c r="E762" s="237" t="s">
        <v>19</v>
      </c>
      <c r="F762" s="238" t="s">
        <v>2379</v>
      </c>
      <c r="G762" s="235"/>
      <c r="H762" s="237" t="s">
        <v>19</v>
      </c>
      <c r="I762" s="239"/>
      <c r="J762" s="235"/>
      <c r="K762" s="235"/>
      <c r="L762" s="240"/>
      <c r="M762" s="241"/>
      <c r="N762" s="242"/>
      <c r="O762" s="242"/>
      <c r="P762" s="242"/>
      <c r="Q762" s="242"/>
      <c r="R762" s="242"/>
      <c r="S762" s="242"/>
      <c r="T762" s="24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44" t="s">
        <v>226</v>
      </c>
      <c r="AU762" s="244" t="s">
        <v>81</v>
      </c>
      <c r="AV762" s="13" t="s">
        <v>79</v>
      </c>
      <c r="AW762" s="13" t="s">
        <v>33</v>
      </c>
      <c r="AX762" s="13" t="s">
        <v>72</v>
      </c>
      <c r="AY762" s="244" t="s">
        <v>215</v>
      </c>
    </row>
    <row r="763" s="14" customFormat="1">
      <c r="A763" s="14"/>
      <c r="B763" s="245"/>
      <c r="C763" s="246"/>
      <c r="D763" s="236" t="s">
        <v>226</v>
      </c>
      <c r="E763" s="247" t="s">
        <v>19</v>
      </c>
      <c r="F763" s="248" t="s">
        <v>2463</v>
      </c>
      <c r="G763" s="246"/>
      <c r="H763" s="249">
        <v>22.399999999999999</v>
      </c>
      <c r="I763" s="250"/>
      <c r="J763" s="246"/>
      <c r="K763" s="246"/>
      <c r="L763" s="251"/>
      <c r="M763" s="252"/>
      <c r="N763" s="253"/>
      <c r="O763" s="253"/>
      <c r="P763" s="253"/>
      <c r="Q763" s="253"/>
      <c r="R763" s="253"/>
      <c r="S763" s="253"/>
      <c r="T763" s="25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5" t="s">
        <v>226</v>
      </c>
      <c r="AU763" s="255" t="s">
        <v>81</v>
      </c>
      <c r="AV763" s="14" t="s">
        <v>81</v>
      </c>
      <c r="AW763" s="14" t="s">
        <v>33</v>
      </c>
      <c r="AX763" s="14" t="s">
        <v>72</v>
      </c>
      <c r="AY763" s="255" t="s">
        <v>215</v>
      </c>
    </row>
    <row r="764" s="13" customFormat="1">
      <c r="A764" s="13"/>
      <c r="B764" s="234"/>
      <c r="C764" s="235"/>
      <c r="D764" s="236" t="s">
        <v>226</v>
      </c>
      <c r="E764" s="237" t="s">
        <v>19</v>
      </c>
      <c r="F764" s="238" t="s">
        <v>2358</v>
      </c>
      <c r="G764" s="235"/>
      <c r="H764" s="237" t="s">
        <v>19</v>
      </c>
      <c r="I764" s="239"/>
      <c r="J764" s="235"/>
      <c r="K764" s="235"/>
      <c r="L764" s="240"/>
      <c r="M764" s="241"/>
      <c r="N764" s="242"/>
      <c r="O764" s="242"/>
      <c r="P764" s="242"/>
      <c r="Q764" s="242"/>
      <c r="R764" s="242"/>
      <c r="S764" s="242"/>
      <c r="T764" s="24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4" t="s">
        <v>226</v>
      </c>
      <c r="AU764" s="244" t="s">
        <v>81</v>
      </c>
      <c r="AV764" s="13" t="s">
        <v>79</v>
      </c>
      <c r="AW764" s="13" t="s">
        <v>33</v>
      </c>
      <c r="AX764" s="13" t="s">
        <v>72</v>
      </c>
      <c r="AY764" s="244" t="s">
        <v>215</v>
      </c>
    </row>
    <row r="765" s="13" customFormat="1">
      <c r="A765" s="13"/>
      <c r="B765" s="234"/>
      <c r="C765" s="235"/>
      <c r="D765" s="236" t="s">
        <v>226</v>
      </c>
      <c r="E765" s="237" t="s">
        <v>19</v>
      </c>
      <c r="F765" s="238" t="s">
        <v>2379</v>
      </c>
      <c r="G765" s="235"/>
      <c r="H765" s="237" t="s">
        <v>19</v>
      </c>
      <c r="I765" s="239"/>
      <c r="J765" s="235"/>
      <c r="K765" s="235"/>
      <c r="L765" s="240"/>
      <c r="M765" s="241"/>
      <c r="N765" s="242"/>
      <c r="O765" s="242"/>
      <c r="P765" s="242"/>
      <c r="Q765" s="242"/>
      <c r="R765" s="242"/>
      <c r="S765" s="242"/>
      <c r="T765" s="24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4" t="s">
        <v>226</v>
      </c>
      <c r="AU765" s="244" t="s">
        <v>81</v>
      </c>
      <c r="AV765" s="13" t="s">
        <v>79</v>
      </c>
      <c r="AW765" s="13" t="s">
        <v>33</v>
      </c>
      <c r="AX765" s="13" t="s">
        <v>72</v>
      </c>
      <c r="AY765" s="244" t="s">
        <v>215</v>
      </c>
    </row>
    <row r="766" s="14" customFormat="1">
      <c r="A766" s="14"/>
      <c r="B766" s="245"/>
      <c r="C766" s="246"/>
      <c r="D766" s="236" t="s">
        <v>226</v>
      </c>
      <c r="E766" s="247" t="s">
        <v>19</v>
      </c>
      <c r="F766" s="248" t="s">
        <v>2464</v>
      </c>
      <c r="G766" s="246"/>
      <c r="H766" s="249">
        <v>5.5999999999999996</v>
      </c>
      <c r="I766" s="250"/>
      <c r="J766" s="246"/>
      <c r="K766" s="246"/>
      <c r="L766" s="251"/>
      <c r="M766" s="252"/>
      <c r="N766" s="253"/>
      <c r="O766" s="253"/>
      <c r="P766" s="253"/>
      <c r="Q766" s="253"/>
      <c r="R766" s="253"/>
      <c r="S766" s="253"/>
      <c r="T766" s="25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5" t="s">
        <v>226</v>
      </c>
      <c r="AU766" s="255" t="s">
        <v>81</v>
      </c>
      <c r="AV766" s="14" t="s">
        <v>81</v>
      </c>
      <c r="AW766" s="14" t="s">
        <v>33</v>
      </c>
      <c r="AX766" s="14" t="s">
        <v>72</v>
      </c>
      <c r="AY766" s="255" t="s">
        <v>215</v>
      </c>
    </row>
    <row r="767" s="15" customFormat="1">
      <c r="A767" s="15"/>
      <c r="B767" s="256"/>
      <c r="C767" s="257"/>
      <c r="D767" s="236" t="s">
        <v>226</v>
      </c>
      <c r="E767" s="258" t="s">
        <v>19</v>
      </c>
      <c r="F767" s="259" t="s">
        <v>233</v>
      </c>
      <c r="G767" s="257"/>
      <c r="H767" s="260">
        <v>28</v>
      </c>
      <c r="I767" s="261"/>
      <c r="J767" s="257"/>
      <c r="K767" s="257"/>
      <c r="L767" s="262"/>
      <c r="M767" s="263"/>
      <c r="N767" s="264"/>
      <c r="O767" s="264"/>
      <c r="P767" s="264"/>
      <c r="Q767" s="264"/>
      <c r="R767" s="264"/>
      <c r="S767" s="264"/>
      <c r="T767" s="26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T767" s="266" t="s">
        <v>226</v>
      </c>
      <c r="AU767" s="266" t="s">
        <v>81</v>
      </c>
      <c r="AV767" s="15" t="s">
        <v>223</v>
      </c>
      <c r="AW767" s="15" t="s">
        <v>33</v>
      </c>
      <c r="AX767" s="15" t="s">
        <v>79</v>
      </c>
      <c r="AY767" s="266" t="s">
        <v>215</v>
      </c>
    </row>
    <row r="768" s="2" customFormat="1" ht="21.75" customHeight="1">
      <c r="A768" s="41"/>
      <c r="B768" s="42"/>
      <c r="C768" s="216" t="s">
        <v>470</v>
      </c>
      <c r="D768" s="216" t="s">
        <v>218</v>
      </c>
      <c r="E768" s="217" t="s">
        <v>2465</v>
      </c>
      <c r="F768" s="218" t="s">
        <v>2296</v>
      </c>
      <c r="G768" s="219" t="s">
        <v>278</v>
      </c>
      <c r="H768" s="220">
        <v>28</v>
      </c>
      <c r="I768" s="221"/>
      <c r="J768" s="222">
        <f>ROUND(I768*H768,2)</f>
        <v>0</v>
      </c>
      <c r="K768" s="218" t="s">
        <v>222</v>
      </c>
      <c r="L768" s="47"/>
      <c r="M768" s="223" t="s">
        <v>19</v>
      </c>
      <c r="N768" s="224" t="s">
        <v>43</v>
      </c>
      <c r="O768" s="87"/>
      <c r="P768" s="225">
        <f>O768*H768</f>
        <v>0</v>
      </c>
      <c r="Q768" s="225">
        <v>0</v>
      </c>
      <c r="R768" s="225">
        <f>Q768*H768</f>
        <v>0</v>
      </c>
      <c r="S768" s="225">
        <v>0</v>
      </c>
      <c r="T768" s="226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227" t="s">
        <v>223</v>
      </c>
      <c r="AT768" s="227" t="s">
        <v>218</v>
      </c>
      <c r="AU768" s="227" t="s">
        <v>81</v>
      </c>
      <c r="AY768" s="20" t="s">
        <v>215</v>
      </c>
      <c r="BE768" s="228">
        <f>IF(N768="základní",J768,0)</f>
        <v>0</v>
      </c>
      <c r="BF768" s="228">
        <f>IF(N768="snížená",J768,0)</f>
        <v>0</v>
      </c>
      <c r="BG768" s="228">
        <f>IF(N768="zákl. přenesená",J768,0)</f>
        <v>0</v>
      </c>
      <c r="BH768" s="228">
        <f>IF(N768="sníž. přenesená",J768,0)</f>
        <v>0</v>
      </c>
      <c r="BI768" s="228">
        <f>IF(N768="nulová",J768,0)</f>
        <v>0</v>
      </c>
      <c r="BJ768" s="20" t="s">
        <v>79</v>
      </c>
      <c r="BK768" s="228">
        <f>ROUND(I768*H768,2)</f>
        <v>0</v>
      </c>
      <c r="BL768" s="20" t="s">
        <v>223</v>
      </c>
      <c r="BM768" s="227" t="s">
        <v>471</v>
      </c>
    </row>
    <row r="769" s="2" customFormat="1">
      <c r="A769" s="41"/>
      <c r="B769" s="42"/>
      <c r="C769" s="43"/>
      <c r="D769" s="229" t="s">
        <v>224</v>
      </c>
      <c r="E769" s="43"/>
      <c r="F769" s="230" t="s">
        <v>2466</v>
      </c>
      <c r="G769" s="43"/>
      <c r="H769" s="43"/>
      <c r="I769" s="231"/>
      <c r="J769" s="43"/>
      <c r="K769" s="43"/>
      <c r="L769" s="47"/>
      <c r="M769" s="232"/>
      <c r="N769" s="233"/>
      <c r="O769" s="87"/>
      <c r="P769" s="87"/>
      <c r="Q769" s="87"/>
      <c r="R769" s="87"/>
      <c r="S769" s="87"/>
      <c r="T769" s="88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T769" s="20" t="s">
        <v>224</v>
      </c>
      <c r="AU769" s="20" t="s">
        <v>81</v>
      </c>
    </row>
    <row r="770" s="13" customFormat="1">
      <c r="A770" s="13"/>
      <c r="B770" s="234"/>
      <c r="C770" s="235"/>
      <c r="D770" s="236" t="s">
        <v>226</v>
      </c>
      <c r="E770" s="237" t="s">
        <v>19</v>
      </c>
      <c r="F770" s="238" t="s">
        <v>2461</v>
      </c>
      <c r="G770" s="235"/>
      <c r="H770" s="237" t="s">
        <v>19</v>
      </c>
      <c r="I770" s="239"/>
      <c r="J770" s="235"/>
      <c r="K770" s="235"/>
      <c r="L770" s="240"/>
      <c r="M770" s="241"/>
      <c r="N770" s="242"/>
      <c r="O770" s="242"/>
      <c r="P770" s="242"/>
      <c r="Q770" s="242"/>
      <c r="R770" s="242"/>
      <c r="S770" s="242"/>
      <c r="T770" s="24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4" t="s">
        <v>226</v>
      </c>
      <c r="AU770" s="244" t="s">
        <v>81</v>
      </c>
      <c r="AV770" s="13" t="s">
        <v>79</v>
      </c>
      <c r="AW770" s="13" t="s">
        <v>33</v>
      </c>
      <c r="AX770" s="13" t="s">
        <v>72</v>
      </c>
      <c r="AY770" s="244" t="s">
        <v>215</v>
      </c>
    </row>
    <row r="771" s="13" customFormat="1">
      <c r="A771" s="13"/>
      <c r="B771" s="234"/>
      <c r="C771" s="235"/>
      <c r="D771" s="236" t="s">
        <v>226</v>
      </c>
      <c r="E771" s="237" t="s">
        <v>19</v>
      </c>
      <c r="F771" s="238" t="s">
        <v>2343</v>
      </c>
      <c r="G771" s="235"/>
      <c r="H771" s="237" t="s">
        <v>19</v>
      </c>
      <c r="I771" s="239"/>
      <c r="J771" s="235"/>
      <c r="K771" s="235"/>
      <c r="L771" s="240"/>
      <c r="M771" s="241"/>
      <c r="N771" s="242"/>
      <c r="O771" s="242"/>
      <c r="P771" s="242"/>
      <c r="Q771" s="242"/>
      <c r="R771" s="242"/>
      <c r="S771" s="242"/>
      <c r="T771" s="24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4" t="s">
        <v>226</v>
      </c>
      <c r="AU771" s="244" t="s">
        <v>81</v>
      </c>
      <c r="AV771" s="13" t="s">
        <v>79</v>
      </c>
      <c r="AW771" s="13" t="s">
        <v>33</v>
      </c>
      <c r="AX771" s="13" t="s">
        <v>72</v>
      </c>
      <c r="AY771" s="244" t="s">
        <v>215</v>
      </c>
    </row>
    <row r="772" s="13" customFormat="1">
      <c r="A772" s="13"/>
      <c r="B772" s="234"/>
      <c r="C772" s="235"/>
      <c r="D772" s="236" t="s">
        <v>226</v>
      </c>
      <c r="E772" s="237" t="s">
        <v>19</v>
      </c>
      <c r="F772" s="238" t="s">
        <v>2379</v>
      </c>
      <c r="G772" s="235"/>
      <c r="H772" s="237" t="s">
        <v>19</v>
      </c>
      <c r="I772" s="239"/>
      <c r="J772" s="235"/>
      <c r="K772" s="235"/>
      <c r="L772" s="240"/>
      <c r="M772" s="241"/>
      <c r="N772" s="242"/>
      <c r="O772" s="242"/>
      <c r="P772" s="242"/>
      <c r="Q772" s="242"/>
      <c r="R772" s="242"/>
      <c r="S772" s="242"/>
      <c r="T772" s="24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4" t="s">
        <v>226</v>
      </c>
      <c r="AU772" s="244" t="s">
        <v>81</v>
      </c>
      <c r="AV772" s="13" t="s">
        <v>79</v>
      </c>
      <c r="AW772" s="13" t="s">
        <v>33</v>
      </c>
      <c r="AX772" s="13" t="s">
        <v>72</v>
      </c>
      <c r="AY772" s="244" t="s">
        <v>215</v>
      </c>
    </row>
    <row r="773" s="14" customFormat="1">
      <c r="A773" s="14"/>
      <c r="B773" s="245"/>
      <c r="C773" s="246"/>
      <c r="D773" s="236" t="s">
        <v>226</v>
      </c>
      <c r="E773" s="247" t="s">
        <v>19</v>
      </c>
      <c r="F773" s="248" t="s">
        <v>2463</v>
      </c>
      <c r="G773" s="246"/>
      <c r="H773" s="249">
        <v>22.399999999999999</v>
      </c>
      <c r="I773" s="250"/>
      <c r="J773" s="246"/>
      <c r="K773" s="246"/>
      <c r="L773" s="251"/>
      <c r="M773" s="252"/>
      <c r="N773" s="253"/>
      <c r="O773" s="253"/>
      <c r="P773" s="253"/>
      <c r="Q773" s="253"/>
      <c r="R773" s="253"/>
      <c r="S773" s="253"/>
      <c r="T773" s="25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55" t="s">
        <v>226</v>
      </c>
      <c r="AU773" s="255" t="s">
        <v>81</v>
      </c>
      <c r="AV773" s="14" t="s">
        <v>81</v>
      </c>
      <c r="AW773" s="14" t="s">
        <v>33</v>
      </c>
      <c r="AX773" s="14" t="s">
        <v>72</v>
      </c>
      <c r="AY773" s="255" t="s">
        <v>215</v>
      </c>
    </row>
    <row r="774" s="13" customFormat="1">
      <c r="A774" s="13"/>
      <c r="B774" s="234"/>
      <c r="C774" s="235"/>
      <c r="D774" s="236" t="s">
        <v>226</v>
      </c>
      <c r="E774" s="237" t="s">
        <v>19</v>
      </c>
      <c r="F774" s="238" t="s">
        <v>2358</v>
      </c>
      <c r="G774" s="235"/>
      <c r="H774" s="237" t="s">
        <v>19</v>
      </c>
      <c r="I774" s="239"/>
      <c r="J774" s="235"/>
      <c r="K774" s="235"/>
      <c r="L774" s="240"/>
      <c r="M774" s="241"/>
      <c r="N774" s="242"/>
      <c r="O774" s="242"/>
      <c r="P774" s="242"/>
      <c r="Q774" s="242"/>
      <c r="R774" s="242"/>
      <c r="S774" s="242"/>
      <c r="T774" s="24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4" t="s">
        <v>226</v>
      </c>
      <c r="AU774" s="244" t="s">
        <v>81</v>
      </c>
      <c r="AV774" s="13" t="s">
        <v>79</v>
      </c>
      <c r="AW774" s="13" t="s">
        <v>33</v>
      </c>
      <c r="AX774" s="13" t="s">
        <v>72</v>
      </c>
      <c r="AY774" s="244" t="s">
        <v>215</v>
      </c>
    </row>
    <row r="775" s="13" customFormat="1">
      <c r="A775" s="13"/>
      <c r="B775" s="234"/>
      <c r="C775" s="235"/>
      <c r="D775" s="236" t="s">
        <v>226</v>
      </c>
      <c r="E775" s="237" t="s">
        <v>19</v>
      </c>
      <c r="F775" s="238" t="s">
        <v>2379</v>
      </c>
      <c r="G775" s="235"/>
      <c r="H775" s="237" t="s">
        <v>19</v>
      </c>
      <c r="I775" s="239"/>
      <c r="J775" s="235"/>
      <c r="K775" s="235"/>
      <c r="L775" s="240"/>
      <c r="M775" s="241"/>
      <c r="N775" s="242"/>
      <c r="O775" s="242"/>
      <c r="P775" s="242"/>
      <c r="Q775" s="242"/>
      <c r="R775" s="242"/>
      <c r="S775" s="242"/>
      <c r="T775" s="24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4" t="s">
        <v>226</v>
      </c>
      <c r="AU775" s="244" t="s">
        <v>81</v>
      </c>
      <c r="AV775" s="13" t="s">
        <v>79</v>
      </c>
      <c r="AW775" s="13" t="s">
        <v>33</v>
      </c>
      <c r="AX775" s="13" t="s">
        <v>72</v>
      </c>
      <c r="AY775" s="244" t="s">
        <v>215</v>
      </c>
    </row>
    <row r="776" s="14" customFormat="1">
      <c r="A776" s="14"/>
      <c r="B776" s="245"/>
      <c r="C776" s="246"/>
      <c r="D776" s="236" t="s">
        <v>226</v>
      </c>
      <c r="E776" s="247" t="s">
        <v>19</v>
      </c>
      <c r="F776" s="248" t="s">
        <v>2464</v>
      </c>
      <c r="G776" s="246"/>
      <c r="H776" s="249">
        <v>5.5999999999999996</v>
      </c>
      <c r="I776" s="250"/>
      <c r="J776" s="246"/>
      <c r="K776" s="246"/>
      <c r="L776" s="251"/>
      <c r="M776" s="252"/>
      <c r="N776" s="253"/>
      <c r="O776" s="253"/>
      <c r="P776" s="253"/>
      <c r="Q776" s="253"/>
      <c r="R776" s="253"/>
      <c r="S776" s="253"/>
      <c r="T776" s="25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5" t="s">
        <v>226</v>
      </c>
      <c r="AU776" s="255" t="s">
        <v>81</v>
      </c>
      <c r="AV776" s="14" t="s">
        <v>81</v>
      </c>
      <c r="AW776" s="14" t="s">
        <v>33</v>
      </c>
      <c r="AX776" s="14" t="s">
        <v>72</v>
      </c>
      <c r="AY776" s="255" t="s">
        <v>215</v>
      </c>
    </row>
    <row r="777" s="15" customFormat="1">
      <c r="A777" s="15"/>
      <c r="B777" s="256"/>
      <c r="C777" s="257"/>
      <c r="D777" s="236" t="s">
        <v>226</v>
      </c>
      <c r="E777" s="258" t="s">
        <v>19</v>
      </c>
      <c r="F777" s="259" t="s">
        <v>233</v>
      </c>
      <c r="G777" s="257"/>
      <c r="H777" s="260">
        <v>28</v>
      </c>
      <c r="I777" s="261"/>
      <c r="J777" s="257"/>
      <c r="K777" s="257"/>
      <c r="L777" s="262"/>
      <c r="M777" s="263"/>
      <c r="N777" s="264"/>
      <c r="O777" s="264"/>
      <c r="P777" s="264"/>
      <c r="Q777" s="264"/>
      <c r="R777" s="264"/>
      <c r="S777" s="264"/>
      <c r="T777" s="26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T777" s="266" t="s">
        <v>226</v>
      </c>
      <c r="AU777" s="266" t="s">
        <v>81</v>
      </c>
      <c r="AV777" s="15" t="s">
        <v>223</v>
      </c>
      <c r="AW777" s="15" t="s">
        <v>33</v>
      </c>
      <c r="AX777" s="15" t="s">
        <v>79</v>
      </c>
      <c r="AY777" s="266" t="s">
        <v>215</v>
      </c>
    </row>
    <row r="778" s="2" customFormat="1" ht="24.15" customHeight="1">
      <c r="A778" s="41"/>
      <c r="B778" s="42"/>
      <c r="C778" s="216" t="s">
        <v>354</v>
      </c>
      <c r="D778" s="216" t="s">
        <v>218</v>
      </c>
      <c r="E778" s="217" t="s">
        <v>2467</v>
      </c>
      <c r="F778" s="218" t="s">
        <v>2299</v>
      </c>
      <c r="G778" s="219" t="s">
        <v>278</v>
      </c>
      <c r="H778" s="220">
        <v>280</v>
      </c>
      <c r="I778" s="221"/>
      <c r="J778" s="222">
        <f>ROUND(I778*H778,2)</f>
        <v>0</v>
      </c>
      <c r="K778" s="218" t="s">
        <v>222</v>
      </c>
      <c r="L778" s="47"/>
      <c r="M778" s="223" t="s">
        <v>19</v>
      </c>
      <c r="N778" s="224" t="s">
        <v>43</v>
      </c>
      <c r="O778" s="87"/>
      <c r="P778" s="225">
        <f>O778*H778</f>
        <v>0</v>
      </c>
      <c r="Q778" s="225">
        <v>0</v>
      </c>
      <c r="R778" s="225">
        <f>Q778*H778</f>
        <v>0</v>
      </c>
      <c r="S778" s="225">
        <v>0</v>
      </c>
      <c r="T778" s="226">
        <f>S778*H778</f>
        <v>0</v>
      </c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R778" s="227" t="s">
        <v>223</v>
      </c>
      <c r="AT778" s="227" t="s">
        <v>218</v>
      </c>
      <c r="AU778" s="227" t="s">
        <v>81</v>
      </c>
      <c r="AY778" s="20" t="s">
        <v>215</v>
      </c>
      <c r="BE778" s="228">
        <f>IF(N778="základní",J778,0)</f>
        <v>0</v>
      </c>
      <c r="BF778" s="228">
        <f>IF(N778="snížená",J778,0)</f>
        <v>0</v>
      </c>
      <c r="BG778" s="228">
        <f>IF(N778="zákl. přenesená",J778,0)</f>
        <v>0</v>
      </c>
      <c r="BH778" s="228">
        <f>IF(N778="sníž. přenesená",J778,0)</f>
        <v>0</v>
      </c>
      <c r="BI778" s="228">
        <f>IF(N778="nulová",J778,0)</f>
        <v>0</v>
      </c>
      <c r="BJ778" s="20" t="s">
        <v>79</v>
      </c>
      <c r="BK778" s="228">
        <f>ROUND(I778*H778,2)</f>
        <v>0</v>
      </c>
      <c r="BL778" s="20" t="s">
        <v>223</v>
      </c>
      <c r="BM778" s="227" t="s">
        <v>478</v>
      </c>
    </row>
    <row r="779" s="2" customFormat="1">
      <c r="A779" s="41"/>
      <c r="B779" s="42"/>
      <c r="C779" s="43"/>
      <c r="D779" s="229" t="s">
        <v>224</v>
      </c>
      <c r="E779" s="43"/>
      <c r="F779" s="230" t="s">
        <v>2468</v>
      </c>
      <c r="G779" s="43"/>
      <c r="H779" s="43"/>
      <c r="I779" s="231"/>
      <c r="J779" s="43"/>
      <c r="K779" s="43"/>
      <c r="L779" s="47"/>
      <c r="M779" s="232"/>
      <c r="N779" s="233"/>
      <c r="O779" s="87"/>
      <c r="P779" s="87"/>
      <c r="Q779" s="87"/>
      <c r="R779" s="87"/>
      <c r="S779" s="87"/>
      <c r="T779" s="88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T779" s="20" t="s">
        <v>224</v>
      </c>
      <c r="AU779" s="20" t="s">
        <v>81</v>
      </c>
    </row>
    <row r="780" s="13" customFormat="1">
      <c r="A780" s="13"/>
      <c r="B780" s="234"/>
      <c r="C780" s="235"/>
      <c r="D780" s="236" t="s">
        <v>226</v>
      </c>
      <c r="E780" s="237" t="s">
        <v>19</v>
      </c>
      <c r="F780" s="238" t="s">
        <v>2461</v>
      </c>
      <c r="G780" s="235"/>
      <c r="H780" s="237" t="s">
        <v>19</v>
      </c>
      <c r="I780" s="239"/>
      <c r="J780" s="235"/>
      <c r="K780" s="235"/>
      <c r="L780" s="240"/>
      <c r="M780" s="241"/>
      <c r="N780" s="242"/>
      <c r="O780" s="242"/>
      <c r="P780" s="242"/>
      <c r="Q780" s="242"/>
      <c r="R780" s="242"/>
      <c r="S780" s="242"/>
      <c r="T780" s="24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4" t="s">
        <v>226</v>
      </c>
      <c r="AU780" s="244" t="s">
        <v>81</v>
      </c>
      <c r="AV780" s="13" t="s">
        <v>79</v>
      </c>
      <c r="AW780" s="13" t="s">
        <v>33</v>
      </c>
      <c r="AX780" s="13" t="s">
        <v>72</v>
      </c>
      <c r="AY780" s="244" t="s">
        <v>215</v>
      </c>
    </row>
    <row r="781" s="13" customFormat="1">
      <c r="A781" s="13"/>
      <c r="B781" s="234"/>
      <c r="C781" s="235"/>
      <c r="D781" s="236" t="s">
        <v>226</v>
      </c>
      <c r="E781" s="237" t="s">
        <v>19</v>
      </c>
      <c r="F781" s="238" t="s">
        <v>2462</v>
      </c>
      <c r="G781" s="235"/>
      <c r="H781" s="237" t="s">
        <v>19</v>
      </c>
      <c r="I781" s="239"/>
      <c r="J781" s="235"/>
      <c r="K781" s="235"/>
      <c r="L781" s="240"/>
      <c r="M781" s="241"/>
      <c r="N781" s="242"/>
      <c r="O781" s="242"/>
      <c r="P781" s="242"/>
      <c r="Q781" s="242"/>
      <c r="R781" s="242"/>
      <c r="S781" s="242"/>
      <c r="T781" s="24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4" t="s">
        <v>226</v>
      </c>
      <c r="AU781" s="244" t="s">
        <v>81</v>
      </c>
      <c r="AV781" s="13" t="s">
        <v>79</v>
      </c>
      <c r="AW781" s="13" t="s">
        <v>33</v>
      </c>
      <c r="AX781" s="13" t="s">
        <v>72</v>
      </c>
      <c r="AY781" s="244" t="s">
        <v>215</v>
      </c>
    </row>
    <row r="782" s="13" customFormat="1">
      <c r="A782" s="13"/>
      <c r="B782" s="234"/>
      <c r="C782" s="235"/>
      <c r="D782" s="236" t="s">
        <v>226</v>
      </c>
      <c r="E782" s="237" t="s">
        <v>19</v>
      </c>
      <c r="F782" s="238" t="s">
        <v>2343</v>
      </c>
      <c r="G782" s="235"/>
      <c r="H782" s="237" t="s">
        <v>19</v>
      </c>
      <c r="I782" s="239"/>
      <c r="J782" s="235"/>
      <c r="K782" s="235"/>
      <c r="L782" s="240"/>
      <c r="M782" s="241"/>
      <c r="N782" s="242"/>
      <c r="O782" s="242"/>
      <c r="P782" s="242"/>
      <c r="Q782" s="242"/>
      <c r="R782" s="242"/>
      <c r="S782" s="242"/>
      <c r="T782" s="24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4" t="s">
        <v>226</v>
      </c>
      <c r="AU782" s="244" t="s">
        <v>81</v>
      </c>
      <c r="AV782" s="13" t="s">
        <v>79</v>
      </c>
      <c r="AW782" s="13" t="s">
        <v>33</v>
      </c>
      <c r="AX782" s="13" t="s">
        <v>72</v>
      </c>
      <c r="AY782" s="244" t="s">
        <v>215</v>
      </c>
    </row>
    <row r="783" s="13" customFormat="1">
      <c r="A783" s="13"/>
      <c r="B783" s="234"/>
      <c r="C783" s="235"/>
      <c r="D783" s="236" t="s">
        <v>226</v>
      </c>
      <c r="E783" s="237" t="s">
        <v>19</v>
      </c>
      <c r="F783" s="238" t="s">
        <v>2379</v>
      </c>
      <c r="G783" s="235"/>
      <c r="H783" s="237" t="s">
        <v>19</v>
      </c>
      <c r="I783" s="239"/>
      <c r="J783" s="235"/>
      <c r="K783" s="235"/>
      <c r="L783" s="240"/>
      <c r="M783" s="241"/>
      <c r="N783" s="242"/>
      <c r="O783" s="242"/>
      <c r="P783" s="242"/>
      <c r="Q783" s="242"/>
      <c r="R783" s="242"/>
      <c r="S783" s="242"/>
      <c r="T783" s="24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4" t="s">
        <v>226</v>
      </c>
      <c r="AU783" s="244" t="s">
        <v>81</v>
      </c>
      <c r="AV783" s="13" t="s">
        <v>79</v>
      </c>
      <c r="AW783" s="13" t="s">
        <v>33</v>
      </c>
      <c r="AX783" s="13" t="s">
        <v>72</v>
      </c>
      <c r="AY783" s="244" t="s">
        <v>215</v>
      </c>
    </row>
    <row r="784" s="14" customFormat="1">
      <c r="A784" s="14"/>
      <c r="B784" s="245"/>
      <c r="C784" s="246"/>
      <c r="D784" s="236" t="s">
        <v>226</v>
      </c>
      <c r="E784" s="247" t="s">
        <v>19</v>
      </c>
      <c r="F784" s="248" t="s">
        <v>2463</v>
      </c>
      <c r="G784" s="246"/>
      <c r="H784" s="249">
        <v>22.399999999999999</v>
      </c>
      <c r="I784" s="250"/>
      <c r="J784" s="246"/>
      <c r="K784" s="246"/>
      <c r="L784" s="251"/>
      <c r="M784" s="252"/>
      <c r="N784" s="253"/>
      <c r="O784" s="253"/>
      <c r="P784" s="253"/>
      <c r="Q784" s="253"/>
      <c r="R784" s="253"/>
      <c r="S784" s="253"/>
      <c r="T784" s="25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5" t="s">
        <v>226</v>
      </c>
      <c r="AU784" s="255" t="s">
        <v>81</v>
      </c>
      <c r="AV784" s="14" t="s">
        <v>81</v>
      </c>
      <c r="AW784" s="14" t="s">
        <v>33</v>
      </c>
      <c r="AX784" s="14" t="s">
        <v>72</v>
      </c>
      <c r="AY784" s="255" t="s">
        <v>215</v>
      </c>
    </row>
    <row r="785" s="13" customFormat="1">
      <c r="A785" s="13"/>
      <c r="B785" s="234"/>
      <c r="C785" s="235"/>
      <c r="D785" s="236" t="s">
        <v>226</v>
      </c>
      <c r="E785" s="237" t="s">
        <v>19</v>
      </c>
      <c r="F785" s="238" t="s">
        <v>2358</v>
      </c>
      <c r="G785" s="235"/>
      <c r="H785" s="237" t="s">
        <v>19</v>
      </c>
      <c r="I785" s="239"/>
      <c r="J785" s="235"/>
      <c r="K785" s="235"/>
      <c r="L785" s="240"/>
      <c r="M785" s="241"/>
      <c r="N785" s="242"/>
      <c r="O785" s="242"/>
      <c r="P785" s="242"/>
      <c r="Q785" s="242"/>
      <c r="R785" s="242"/>
      <c r="S785" s="242"/>
      <c r="T785" s="24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4" t="s">
        <v>226</v>
      </c>
      <c r="AU785" s="244" t="s">
        <v>81</v>
      </c>
      <c r="AV785" s="13" t="s">
        <v>79</v>
      </c>
      <c r="AW785" s="13" t="s">
        <v>33</v>
      </c>
      <c r="AX785" s="13" t="s">
        <v>72</v>
      </c>
      <c r="AY785" s="244" t="s">
        <v>215</v>
      </c>
    </row>
    <row r="786" s="13" customFormat="1">
      <c r="A786" s="13"/>
      <c r="B786" s="234"/>
      <c r="C786" s="235"/>
      <c r="D786" s="236" t="s">
        <v>226</v>
      </c>
      <c r="E786" s="237" t="s">
        <v>19</v>
      </c>
      <c r="F786" s="238" t="s">
        <v>2379</v>
      </c>
      <c r="G786" s="235"/>
      <c r="H786" s="237" t="s">
        <v>19</v>
      </c>
      <c r="I786" s="239"/>
      <c r="J786" s="235"/>
      <c r="K786" s="235"/>
      <c r="L786" s="240"/>
      <c r="M786" s="241"/>
      <c r="N786" s="242"/>
      <c r="O786" s="242"/>
      <c r="P786" s="242"/>
      <c r="Q786" s="242"/>
      <c r="R786" s="242"/>
      <c r="S786" s="242"/>
      <c r="T786" s="24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44" t="s">
        <v>226</v>
      </c>
      <c r="AU786" s="244" t="s">
        <v>81</v>
      </c>
      <c r="AV786" s="13" t="s">
        <v>79</v>
      </c>
      <c r="AW786" s="13" t="s">
        <v>33</v>
      </c>
      <c r="AX786" s="13" t="s">
        <v>72</v>
      </c>
      <c r="AY786" s="244" t="s">
        <v>215</v>
      </c>
    </row>
    <row r="787" s="14" customFormat="1">
      <c r="A787" s="14"/>
      <c r="B787" s="245"/>
      <c r="C787" s="246"/>
      <c r="D787" s="236" t="s">
        <v>226</v>
      </c>
      <c r="E787" s="247" t="s">
        <v>19</v>
      </c>
      <c r="F787" s="248" t="s">
        <v>2464</v>
      </c>
      <c r="G787" s="246"/>
      <c r="H787" s="249">
        <v>5.5999999999999996</v>
      </c>
      <c r="I787" s="250"/>
      <c r="J787" s="246"/>
      <c r="K787" s="246"/>
      <c r="L787" s="251"/>
      <c r="M787" s="252"/>
      <c r="N787" s="253"/>
      <c r="O787" s="253"/>
      <c r="P787" s="253"/>
      <c r="Q787" s="253"/>
      <c r="R787" s="253"/>
      <c r="S787" s="253"/>
      <c r="T787" s="25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55" t="s">
        <v>226</v>
      </c>
      <c r="AU787" s="255" t="s">
        <v>81</v>
      </c>
      <c r="AV787" s="14" t="s">
        <v>81</v>
      </c>
      <c r="AW787" s="14" t="s">
        <v>33</v>
      </c>
      <c r="AX787" s="14" t="s">
        <v>72</v>
      </c>
      <c r="AY787" s="255" t="s">
        <v>215</v>
      </c>
    </row>
    <row r="788" s="15" customFormat="1">
      <c r="A788" s="15"/>
      <c r="B788" s="256"/>
      <c r="C788" s="257"/>
      <c r="D788" s="236" t="s">
        <v>226</v>
      </c>
      <c r="E788" s="258" t="s">
        <v>19</v>
      </c>
      <c r="F788" s="259" t="s">
        <v>233</v>
      </c>
      <c r="G788" s="257"/>
      <c r="H788" s="260">
        <v>28</v>
      </c>
      <c r="I788" s="261"/>
      <c r="J788" s="257"/>
      <c r="K788" s="257"/>
      <c r="L788" s="262"/>
      <c r="M788" s="263"/>
      <c r="N788" s="264"/>
      <c r="O788" s="264"/>
      <c r="P788" s="264"/>
      <c r="Q788" s="264"/>
      <c r="R788" s="264"/>
      <c r="S788" s="264"/>
      <c r="T788" s="26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T788" s="266" t="s">
        <v>226</v>
      </c>
      <c r="AU788" s="266" t="s">
        <v>81</v>
      </c>
      <c r="AV788" s="15" t="s">
        <v>223</v>
      </c>
      <c r="AW788" s="15" t="s">
        <v>33</v>
      </c>
      <c r="AX788" s="15" t="s">
        <v>72</v>
      </c>
      <c r="AY788" s="266" t="s">
        <v>215</v>
      </c>
    </row>
    <row r="789" s="14" customFormat="1">
      <c r="A789" s="14"/>
      <c r="B789" s="245"/>
      <c r="C789" s="246"/>
      <c r="D789" s="236" t="s">
        <v>226</v>
      </c>
      <c r="E789" s="247" t="s">
        <v>19</v>
      </c>
      <c r="F789" s="248" t="s">
        <v>2469</v>
      </c>
      <c r="G789" s="246"/>
      <c r="H789" s="249">
        <v>280</v>
      </c>
      <c r="I789" s="250"/>
      <c r="J789" s="246"/>
      <c r="K789" s="246"/>
      <c r="L789" s="251"/>
      <c r="M789" s="252"/>
      <c r="N789" s="253"/>
      <c r="O789" s="253"/>
      <c r="P789" s="253"/>
      <c r="Q789" s="253"/>
      <c r="R789" s="253"/>
      <c r="S789" s="253"/>
      <c r="T789" s="25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5" t="s">
        <v>226</v>
      </c>
      <c r="AU789" s="255" t="s">
        <v>81</v>
      </c>
      <c r="AV789" s="14" t="s">
        <v>81</v>
      </c>
      <c r="AW789" s="14" t="s">
        <v>33</v>
      </c>
      <c r="AX789" s="14" t="s">
        <v>72</v>
      </c>
      <c r="AY789" s="255" t="s">
        <v>215</v>
      </c>
    </row>
    <row r="790" s="15" customFormat="1">
      <c r="A790" s="15"/>
      <c r="B790" s="256"/>
      <c r="C790" s="257"/>
      <c r="D790" s="236" t="s">
        <v>226</v>
      </c>
      <c r="E790" s="258" t="s">
        <v>19</v>
      </c>
      <c r="F790" s="259" t="s">
        <v>233</v>
      </c>
      <c r="G790" s="257"/>
      <c r="H790" s="260">
        <v>280</v>
      </c>
      <c r="I790" s="261"/>
      <c r="J790" s="257"/>
      <c r="K790" s="257"/>
      <c r="L790" s="262"/>
      <c r="M790" s="263"/>
      <c r="N790" s="264"/>
      <c r="O790" s="264"/>
      <c r="P790" s="264"/>
      <c r="Q790" s="264"/>
      <c r="R790" s="264"/>
      <c r="S790" s="264"/>
      <c r="T790" s="26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T790" s="266" t="s">
        <v>226</v>
      </c>
      <c r="AU790" s="266" t="s">
        <v>81</v>
      </c>
      <c r="AV790" s="15" t="s">
        <v>223</v>
      </c>
      <c r="AW790" s="15" t="s">
        <v>33</v>
      </c>
      <c r="AX790" s="15" t="s">
        <v>79</v>
      </c>
      <c r="AY790" s="266" t="s">
        <v>215</v>
      </c>
    </row>
    <row r="791" s="12" customFormat="1" ht="22.8" customHeight="1">
      <c r="A791" s="12"/>
      <c r="B791" s="200"/>
      <c r="C791" s="201"/>
      <c r="D791" s="202" t="s">
        <v>71</v>
      </c>
      <c r="E791" s="214" t="s">
        <v>594</v>
      </c>
      <c r="F791" s="214" t="s">
        <v>595</v>
      </c>
      <c r="G791" s="201"/>
      <c r="H791" s="201"/>
      <c r="I791" s="204"/>
      <c r="J791" s="215">
        <f>BK791</f>
        <v>0</v>
      </c>
      <c r="K791" s="201"/>
      <c r="L791" s="206"/>
      <c r="M791" s="207"/>
      <c r="N791" s="208"/>
      <c r="O791" s="208"/>
      <c r="P791" s="209">
        <f>SUM(P792:P795)</f>
        <v>0</v>
      </c>
      <c r="Q791" s="208"/>
      <c r="R791" s="209">
        <f>SUM(R792:R795)</f>
        <v>0</v>
      </c>
      <c r="S791" s="208"/>
      <c r="T791" s="210">
        <f>SUM(T792:T795)</f>
        <v>0</v>
      </c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R791" s="211" t="s">
        <v>79</v>
      </c>
      <c r="AT791" s="212" t="s">
        <v>71</v>
      </c>
      <c r="AU791" s="212" t="s">
        <v>79</v>
      </c>
      <c r="AY791" s="211" t="s">
        <v>215</v>
      </c>
      <c r="BK791" s="213">
        <f>SUM(BK792:BK795)</f>
        <v>0</v>
      </c>
    </row>
    <row r="792" s="2" customFormat="1" ht="37.8" customHeight="1">
      <c r="A792" s="41"/>
      <c r="B792" s="42"/>
      <c r="C792" s="216" t="s">
        <v>481</v>
      </c>
      <c r="D792" s="216" t="s">
        <v>218</v>
      </c>
      <c r="E792" s="217" t="s">
        <v>931</v>
      </c>
      <c r="F792" s="218" t="s">
        <v>932</v>
      </c>
      <c r="G792" s="219" t="s">
        <v>331</v>
      </c>
      <c r="H792" s="220">
        <v>31.989999999999998</v>
      </c>
      <c r="I792" s="221"/>
      <c r="J792" s="222">
        <f>ROUND(I792*H792,2)</f>
        <v>0</v>
      </c>
      <c r="K792" s="218" t="s">
        <v>222</v>
      </c>
      <c r="L792" s="47"/>
      <c r="M792" s="223" t="s">
        <v>19</v>
      </c>
      <c r="N792" s="224" t="s">
        <v>43</v>
      </c>
      <c r="O792" s="87"/>
      <c r="P792" s="225">
        <f>O792*H792</f>
        <v>0</v>
      </c>
      <c r="Q792" s="225">
        <v>0</v>
      </c>
      <c r="R792" s="225">
        <f>Q792*H792</f>
        <v>0</v>
      </c>
      <c r="S792" s="225">
        <v>0</v>
      </c>
      <c r="T792" s="226">
        <f>S792*H792</f>
        <v>0</v>
      </c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R792" s="227" t="s">
        <v>223</v>
      </c>
      <c r="AT792" s="227" t="s">
        <v>218</v>
      </c>
      <c r="AU792" s="227" t="s">
        <v>81</v>
      </c>
      <c r="AY792" s="20" t="s">
        <v>215</v>
      </c>
      <c r="BE792" s="228">
        <f>IF(N792="základní",J792,0)</f>
        <v>0</v>
      </c>
      <c r="BF792" s="228">
        <f>IF(N792="snížená",J792,0)</f>
        <v>0</v>
      </c>
      <c r="BG792" s="228">
        <f>IF(N792="zákl. přenesená",J792,0)</f>
        <v>0</v>
      </c>
      <c r="BH792" s="228">
        <f>IF(N792="sníž. přenesená",J792,0)</f>
        <v>0</v>
      </c>
      <c r="BI792" s="228">
        <f>IF(N792="nulová",J792,0)</f>
        <v>0</v>
      </c>
      <c r="BJ792" s="20" t="s">
        <v>79</v>
      </c>
      <c r="BK792" s="228">
        <f>ROUND(I792*H792,2)</f>
        <v>0</v>
      </c>
      <c r="BL792" s="20" t="s">
        <v>223</v>
      </c>
      <c r="BM792" s="227" t="s">
        <v>484</v>
      </c>
    </row>
    <row r="793" s="2" customFormat="1">
      <c r="A793" s="41"/>
      <c r="B793" s="42"/>
      <c r="C793" s="43"/>
      <c r="D793" s="229" t="s">
        <v>224</v>
      </c>
      <c r="E793" s="43"/>
      <c r="F793" s="230" t="s">
        <v>933</v>
      </c>
      <c r="G793" s="43"/>
      <c r="H793" s="43"/>
      <c r="I793" s="231"/>
      <c r="J793" s="43"/>
      <c r="K793" s="43"/>
      <c r="L793" s="47"/>
      <c r="M793" s="232"/>
      <c r="N793" s="233"/>
      <c r="O793" s="87"/>
      <c r="P793" s="87"/>
      <c r="Q793" s="87"/>
      <c r="R793" s="87"/>
      <c r="S793" s="87"/>
      <c r="T793" s="88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T793" s="20" t="s">
        <v>224</v>
      </c>
      <c r="AU793" s="20" t="s">
        <v>81</v>
      </c>
    </row>
    <row r="794" s="2" customFormat="1" ht="55.5" customHeight="1">
      <c r="A794" s="41"/>
      <c r="B794" s="42"/>
      <c r="C794" s="216" t="s">
        <v>487</v>
      </c>
      <c r="D794" s="216" t="s">
        <v>218</v>
      </c>
      <c r="E794" s="217" t="s">
        <v>2125</v>
      </c>
      <c r="F794" s="218" t="s">
        <v>2126</v>
      </c>
      <c r="G794" s="219" t="s">
        <v>331</v>
      </c>
      <c r="H794" s="220">
        <v>31.989999999999998</v>
      </c>
      <c r="I794" s="221"/>
      <c r="J794" s="222">
        <f>ROUND(I794*H794,2)</f>
        <v>0</v>
      </c>
      <c r="K794" s="218" t="s">
        <v>222</v>
      </c>
      <c r="L794" s="47"/>
      <c r="M794" s="223" t="s">
        <v>19</v>
      </c>
      <c r="N794" s="224" t="s">
        <v>43</v>
      </c>
      <c r="O794" s="87"/>
      <c r="P794" s="225">
        <f>O794*H794</f>
        <v>0</v>
      </c>
      <c r="Q794" s="225">
        <v>0</v>
      </c>
      <c r="R794" s="225">
        <f>Q794*H794</f>
        <v>0</v>
      </c>
      <c r="S794" s="225">
        <v>0</v>
      </c>
      <c r="T794" s="226">
        <f>S794*H794</f>
        <v>0</v>
      </c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R794" s="227" t="s">
        <v>223</v>
      </c>
      <c r="AT794" s="227" t="s">
        <v>218</v>
      </c>
      <c r="AU794" s="227" t="s">
        <v>81</v>
      </c>
      <c r="AY794" s="20" t="s">
        <v>215</v>
      </c>
      <c r="BE794" s="228">
        <f>IF(N794="základní",J794,0)</f>
        <v>0</v>
      </c>
      <c r="BF794" s="228">
        <f>IF(N794="snížená",J794,0)</f>
        <v>0</v>
      </c>
      <c r="BG794" s="228">
        <f>IF(N794="zákl. přenesená",J794,0)</f>
        <v>0</v>
      </c>
      <c r="BH794" s="228">
        <f>IF(N794="sníž. přenesená",J794,0)</f>
        <v>0</v>
      </c>
      <c r="BI794" s="228">
        <f>IF(N794="nulová",J794,0)</f>
        <v>0</v>
      </c>
      <c r="BJ794" s="20" t="s">
        <v>79</v>
      </c>
      <c r="BK794" s="228">
        <f>ROUND(I794*H794,2)</f>
        <v>0</v>
      </c>
      <c r="BL794" s="20" t="s">
        <v>223</v>
      </c>
      <c r="BM794" s="227" t="s">
        <v>490</v>
      </c>
    </row>
    <row r="795" s="2" customFormat="1">
      <c r="A795" s="41"/>
      <c r="B795" s="42"/>
      <c r="C795" s="43"/>
      <c r="D795" s="229" t="s">
        <v>224</v>
      </c>
      <c r="E795" s="43"/>
      <c r="F795" s="230" t="s">
        <v>2127</v>
      </c>
      <c r="G795" s="43"/>
      <c r="H795" s="43"/>
      <c r="I795" s="231"/>
      <c r="J795" s="43"/>
      <c r="K795" s="43"/>
      <c r="L795" s="47"/>
      <c r="M795" s="291"/>
      <c r="N795" s="292"/>
      <c r="O795" s="293"/>
      <c r="P795" s="293"/>
      <c r="Q795" s="293"/>
      <c r="R795" s="293"/>
      <c r="S795" s="293"/>
      <c r="T795" s="294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T795" s="20" t="s">
        <v>224</v>
      </c>
      <c r="AU795" s="20" t="s">
        <v>81</v>
      </c>
    </row>
    <row r="796" s="2" customFormat="1" ht="6.96" customHeight="1">
      <c r="A796" s="41"/>
      <c r="B796" s="62"/>
      <c r="C796" s="63"/>
      <c r="D796" s="63"/>
      <c r="E796" s="63"/>
      <c r="F796" s="63"/>
      <c r="G796" s="63"/>
      <c r="H796" s="63"/>
      <c r="I796" s="63"/>
      <c r="J796" s="63"/>
      <c r="K796" s="63"/>
      <c r="L796" s="47"/>
      <c r="M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</row>
  </sheetData>
  <sheetProtection sheet="1" autoFilter="0" formatColumns="0" formatRows="0" objects="1" scenarios="1" spinCount="100000" saltValue="VaxXTtrMk6lTXwkZQ1Hqwv9m8e9Y670oX9mOrQLTyo/1MoYQiLnLe/C62BYVSTbWJZhZCQlloSRVhtW4oM7KfQ==" hashValue="abqK+f2ha3kngmsNpv30NrhXO0MAZDWclDTIh43JAEXoMpjxOh6ht1kAzD3zzd1yNhVzvPvkAd/T6w9J7DCKjg==" algorithmName="SHA-512" password="CC35"/>
  <autoFilter ref="C87:K79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83101221"/>
    <hyperlink ref="F186" r:id="rId2" display="https://podminky.urs.cz/item/CS_URS_2023_02/162211311"/>
    <hyperlink ref="F196" r:id="rId3" display="https://podminky.urs.cz/item/CS_URS_2023_02/162751117"/>
    <hyperlink ref="F206" r:id="rId4" display="https://podminky.urs.cz/item/CS_URS_2023_02/162751119"/>
    <hyperlink ref="F216" r:id="rId5" display="https://podminky.urs.cz/item/CS_URS_2023_02/167111101"/>
    <hyperlink ref="F226" r:id="rId6" display="https://podminky.urs.cz/item/CS_URS_2023_02/171251201"/>
    <hyperlink ref="F236" r:id="rId7" display="https://podminky.urs.cz/item/CS_URS_2023_02/171201221"/>
    <hyperlink ref="F255" r:id="rId8" display="https://podminky.urs.cz/item/CS_URS_2023_02/185851121.1"/>
    <hyperlink ref="F265" r:id="rId9" display="https://podminky.urs.cz/item/CS_URS_2023_02/185851129.1"/>
    <hyperlink ref="F277" r:id="rId10" display="https://podminky.urs.cz/item/CS_URS_2023_02/184102115"/>
    <hyperlink ref="F430" r:id="rId11" display="https://podminky.urs.cz/item/CS_URS_2023_02/185802114"/>
    <hyperlink ref="F508" r:id="rId12" display="https://podminky.urs.cz/item/CS_URS_2023_02/184501141"/>
    <hyperlink ref="F655" r:id="rId13" display="https://podminky.urs.cz/item/CS_URS_2023_02/184215132"/>
    <hyperlink ref="F658" r:id="rId14" display="https://podminky.urs.cz/item/CS_URS_2023_02/184852321"/>
    <hyperlink ref="F737" r:id="rId15" display="https://podminky.urs.cz/item/CS_URS_2023_02/185851121.2"/>
    <hyperlink ref="F747" r:id="rId16" display="https://podminky.urs.cz/item/CS_URS_2023_02/185851129.2"/>
    <hyperlink ref="F769" r:id="rId17" display="https://podminky.urs.cz/item/CS_URS_2023_02/185851121.3"/>
    <hyperlink ref="F779" r:id="rId18" display="https://podminky.urs.cz/item/CS_URS_2023_02/185851129.3"/>
    <hyperlink ref="F793" r:id="rId19" display="https://podminky.urs.cz/item/CS_URS_2023_02/998231411"/>
    <hyperlink ref="F795" r:id="rId20" display="https://podminky.urs.cz/item/CS_URS_2023_02/99823143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175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2470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ROUND((SUM(BE88:BE331)),  2)</f>
        <v>0</v>
      </c>
      <c r="G35" s="41"/>
      <c r="H35" s="41"/>
      <c r="I35" s="161">
        <v>0.20999999999999999</v>
      </c>
      <c r="J35" s="160">
        <f>ROUND(((SUM(BE88:BE331))*I35),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ROUND((SUM(BF88:BF331)),  2)</f>
        <v>0</v>
      </c>
      <c r="G36" s="41"/>
      <c r="H36" s="41"/>
      <c r="I36" s="161">
        <v>0.12</v>
      </c>
      <c r="J36" s="160">
        <f>ROUND(((SUM(BF88:BF331))*I36),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ROUND((SUM(BG88:BG331)),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ROUND((SUM(BH88:BH331)),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ROUND((SUM(BI88:BI331)),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2023-065-04-09 - SO-04 - Krajinářské úpravy- výsadba - keřů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J89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669</v>
      </c>
      <c r="E65" s="186"/>
      <c r="F65" s="186"/>
      <c r="G65" s="186"/>
      <c r="H65" s="186"/>
      <c r="I65" s="186"/>
      <c r="J65" s="187">
        <f>J90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548</v>
      </c>
      <c r="E66" s="186"/>
      <c r="F66" s="186"/>
      <c r="G66" s="186"/>
      <c r="H66" s="186"/>
      <c r="I66" s="186"/>
      <c r="J66" s="187">
        <f>J329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200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Vědomice - Úprava ulice Na Zavadilce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186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3" t="s">
        <v>1852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188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30" customHeight="1">
      <c r="A80" s="41"/>
      <c r="B80" s="42"/>
      <c r="C80" s="43"/>
      <c r="D80" s="43"/>
      <c r="E80" s="72" t="str">
        <f>E11</f>
        <v>2023-065-04-09 - SO-04 - Krajinářské úpravy- výsadba - keřů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16. 4. 2024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201</v>
      </c>
      <c r="D87" s="192" t="s">
        <v>57</v>
      </c>
      <c r="E87" s="192" t="s">
        <v>53</v>
      </c>
      <c r="F87" s="192" t="s">
        <v>54</v>
      </c>
      <c r="G87" s="192" t="s">
        <v>202</v>
      </c>
      <c r="H87" s="192" t="s">
        <v>203</v>
      </c>
      <c r="I87" s="192" t="s">
        <v>204</v>
      </c>
      <c r="J87" s="192" t="s">
        <v>192</v>
      </c>
      <c r="K87" s="193" t="s">
        <v>205</v>
      </c>
      <c r="L87" s="194"/>
      <c r="M87" s="95" t="s">
        <v>19</v>
      </c>
      <c r="N87" s="96" t="s">
        <v>42</v>
      </c>
      <c r="O87" s="96" t="s">
        <v>206</v>
      </c>
      <c r="P87" s="96" t="s">
        <v>207</v>
      </c>
      <c r="Q87" s="96" t="s">
        <v>208</v>
      </c>
      <c r="R87" s="96" t="s">
        <v>209</v>
      </c>
      <c r="S87" s="96" t="s">
        <v>210</v>
      </c>
      <c r="T87" s="97" t="s">
        <v>211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212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</f>
        <v>0</v>
      </c>
      <c r="Q88" s="99"/>
      <c r="R88" s="197">
        <f>R89</f>
        <v>0</v>
      </c>
      <c r="S88" s="99"/>
      <c r="T88" s="198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193</v>
      </c>
      <c r="BK88" s="199">
        <f>BK89</f>
        <v>0</v>
      </c>
    </row>
    <row r="89" s="12" customFormat="1" ht="25.92" customHeight="1">
      <c r="A89" s="12"/>
      <c r="B89" s="200"/>
      <c r="C89" s="201"/>
      <c r="D89" s="202" t="s">
        <v>71</v>
      </c>
      <c r="E89" s="203" t="s">
        <v>213</v>
      </c>
      <c r="F89" s="203" t="s">
        <v>214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P90+P329</f>
        <v>0</v>
      </c>
      <c r="Q89" s="208"/>
      <c r="R89" s="209">
        <f>R90+R329</f>
        <v>0</v>
      </c>
      <c r="S89" s="208"/>
      <c r="T89" s="210">
        <f>T90+T329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71</v>
      </c>
      <c r="AU89" s="212" t="s">
        <v>72</v>
      </c>
      <c r="AY89" s="211" t="s">
        <v>215</v>
      </c>
      <c r="BK89" s="213">
        <f>BK90+BK329</f>
        <v>0</v>
      </c>
    </row>
    <row r="90" s="12" customFormat="1" ht="22.8" customHeight="1">
      <c r="A90" s="12"/>
      <c r="B90" s="200"/>
      <c r="C90" s="201"/>
      <c r="D90" s="202" t="s">
        <v>71</v>
      </c>
      <c r="E90" s="214" t="s">
        <v>79</v>
      </c>
      <c r="F90" s="214" t="s">
        <v>672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SUM(P91:P328)</f>
        <v>0</v>
      </c>
      <c r="Q90" s="208"/>
      <c r="R90" s="209">
        <f>SUM(R91:R328)</f>
        <v>0</v>
      </c>
      <c r="S90" s="208"/>
      <c r="T90" s="210">
        <f>SUM(T91:T328)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79</v>
      </c>
      <c r="AY90" s="211" t="s">
        <v>215</v>
      </c>
      <c r="BK90" s="213">
        <f>SUM(BK91:BK328)</f>
        <v>0</v>
      </c>
    </row>
    <row r="91" s="2" customFormat="1" ht="44.25" customHeight="1">
      <c r="A91" s="41"/>
      <c r="B91" s="42"/>
      <c r="C91" s="216" t="s">
        <v>79</v>
      </c>
      <c r="D91" s="216" t="s">
        <v>218</v>
      </c>
      <c r="E91" s="217" t="s">
        <v>2471</v>
      </c>
      <c r="F91" s="218" t="s">
        <v>2472</v>
      </c>
      <c r="G91" s="219" t="s">
        <v>692</v>
      </c>
      <c r="H91" s="220">
        <v>63</v>
      </c>
      <c r="I91" s="221"/>
      <c r="J91" s="222">
        <f>ROUND(I91*H91,2)</f>
        <v>0</v>
      </c>
      <c r="K91" s="218" t="s">
        <v>222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81</v>
      </c>
    </row>
    <row r="92" s="2" customFormat="1">
      <c r="A92" s="41"/>
      <c r="B92" s="42"/>
      <c r="C92" s="43"/>
      <c r="D92" s="229" t="s">
        <v>224</v>
      </c>
      <c r="E92" s="43"/>
      <c r="F92" s="230" t="s">
        <v>2473</v>
      </c>
      <c r="G92" s="43"/>
      <c r="H92" s="43"/>
      <c r="I92" s="231"/>
      <c r="J92" s="43"/>
      <c r="K92" s="43"/>
      <c r="L92" s="47"/>
      <c r="M92" s="232"/>
      <c r="N92" s="233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224</v>
      </c>
      <c r="AU92" s="20" t="s">
        <v>81</v>
      </c>
    </row>
    <row r="93" s="13" customFormat="1">
      <c r="A93" s="13"/>
      <c r="B93" s="234"/>
      <c r="C93" s="235"/>
      <c r="D93" s="236" t="s">
        <v>226</v>
      </c>
      <c r="E93" s="237" t="s">
        <v>19</v>
      </c>
      <c r="F93" s="238" t="s">
        <v>2474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226</v>
      </c>
      <c r="AU93" s="244" t="s">
        <v>81</v>
      </c>
      <c r="AV93" s="13" t="s">
        <v>79</v>
      </c>
      <c r="AW93" s="13" t="s">
        <v>33</v>
      </c>
      <c r="AX93" s="13" t="s">
        <v>72</v>
      </c>
      <c r="AY93" s="244" t="s">
        <v>215</v>
      </c>
    </row>
    <row r="94" s="13" customFormat="1">
      <c r="A94" s="13"/>
      <c r="B94" s="234"/>
      <c r="C94" s="235"/>
      <c r="D94" s="236" t="s">
        <v>226</v>
      </c>
      <c r="E94" s="237" t="s">
        <v>19</v>
      </c>
      <c r="F94" s="238" t="s">
        <v>2475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226</v>
      </c>
      <c r="AU94" s="244" t="s">
        <v>81</v>
      </c>
      <c r="AV94" s="13" t="s">
        <v>79</v>
      </c>
      <c r="AW94" s="13" t="s">
        <v>33</v>
      </c>
      <c r="AX94" s="13" t="s">
        <v>72</v>
      </c>
      <c r="AY94" s="244" t="s">
        <v>215</v>
      </c>
    </row>
    <row r="95" s="13" customFormat="1">
      <c r="A95" s="13"/>
      <c r="B95" s="234"/>
      <c r="C95" s="235"/>
      <c r="D95" s="236" t="s">
        <v>226</v>
      </c>
      <c r="E95" s="237" t="s">
        <v>19</v>
      </c>
      <c r="F95" s="238" t="s">
        <v>2476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226</v>
      </c>
      <c r="AU95" s="244" t="s">
        <v>81</v>
      </c>
      <c r="AV95" s="13" t="s">
        <v>79</v>
      </c>
      <c r="AW95" s="13" t="s">
        <v>33</v>
      </c>
      <c r="AX95" s="13" t="s">
        <v>72</v>
      </c>
      <c r="AY95" s="244" t="s">
        <v>215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2477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407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4" customFormat="1">
      <c r="A98" s="14"/>
      <c r="B98" s="245"/>
      <c r="C98" s="246"/>
      <c r="D98" s="236" t="s">
        <v>226</v>
      </c>
      <c r="E98" s="247" t="s">
        <v>19</v>
      </c>
      <c r="F98" s="248" t="s">
        <v>493</v>
      </c>
      <c r="G98" s="246"/>
      <c r="H98" s="249">
        <v>37</v>
      </c>
      <c r="I98" s="250"/>
      <c r="J98" s="246"/>
      <c r="K98" s="246"/>
      <c r="L98" s="251"/>
      <c r="M98" s="252"/>
      <c r="N98" s="253"/>
      <c r="O98" s="253"/>
      <c r="P98" s="253"/>
      <c r="Q98" s="253"/>
      <c r="R98" s="253"/>
      <c r="S98" s="253"/>
      <c r="T98" s="25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5" t="s">
        <v>226</v>
      </c>
      <c r="AU98" s="255" t="s">
        <v>81</v>
      </c>
      <c r="AV98" s="14" t="s">
        <v>81</v>
      </c>
      <c r="AW98" s="14" t="s">
        <v>33</v>
      </c>
      <c r="AX98" s="14" t="s">
        <v>72</v>
      </c>
      <c r="AY98" s="255" t="s">
        <v>215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2478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2479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2480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446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81</v>
      </c>
      <c r="G103" s="246"/>
      <c r="H103" s="249">
        <v>2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2478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2479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2480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3" customFormat="1">
      <c r="A107" s="13"/>
      <c r="B107" s="234"/>
      <c r="C107" s="235"/>
      <c r="D107" s="236" t="s">
        <v>226</v>
      </c>
      <c r="E107" s="237" t="s">
        <v>19</v>
      </c>
      <c r="F107" s="238" t="s">
        <v>407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226</v>
      </c>
      <c r="AU107" s="244" t="s">
        <v>81</v>
      </c>
      <c r="AV107" s="13" t="s">
        <v>79</v>
      </c>
      <c r="AW107" s="13" t="s">
        <v>33</v>
      </c>
      <c r="AX107" s="13" t="s">
        <v>72</v>
      </c>
      <c r="AY107" s="244" t="s">
        <v>215</v>
      </c>
    </row>
    <row r="108" s="14" customFormat="1">
      <c r="A108" s="14"/>
      <c r="B108" s="245"/>
      <c r="C108" s="246"/>
      <c r="D108" s="236" t="s">
        <v>226</v>
      </c>
      <c r="E108" s="247" t="s">
        <v>19</v>
      </c>
      <c r="F108" s="248" t="s">
        <v>275</v>
      </c>
      <c r="G108" s="246"/>
      <c r="H108" s="249">
        <v>6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226</v>
      </c>
      <c r="AU108" s="255" t="s">
        <v>81</v>
      </c>
      <c r="AV108" s="14" t="s">
        <v>81</v>
      </c>
      <c r="AW108" s="14" t="s">
        <v>33</v>
      </c>
      <c r="AX108" s="14" t="s">
        <v>72</v>
      </c>
      <c r="AY108" s="255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2478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2481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2482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446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4" customFormat="1">
      <c r="A113" s="14"/>
      <c r="B113" s="245"/>
      <c r="C113" s="246"/>
      <c r="D113" s="236" t="s">
        <v>226</v>
      </c>
      <c r="E113" s="247" t="s">
        <v>19</v>
      </c>
      <c r="F113" s="248" t="s">
        <v>79</v>
      </c>
      <c r="G113" s="246"/>
      <c r="H113" s="249">
        <v>1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226</v>
      </c>
      <c r="AU113" s="255" t="s">
        <v>81</v>
      </c>
      <c r="AV113" s="14" t="s">
        <v>81</v>
      </c>
      <c r="AW113" s="14" t="s">
        <v>33</v>
      </c>
      <c r="AX113" s="14" t="s">
        <v>72</v>
      </c>
      <c r="AY113" s="255" t="s">
        <v>215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2478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2481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2482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407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4" customFormat="1">
      <c r="A118" s="14"/>
      <c r="B118" s="245"/>
      <c r="C118" s="246"/>
      <c r="D118" s="236" t="s">
        <v>226</v>
      </c>
      <c r="E118" s="247" t="s">
        <v>19</v>
      </c>
      <c r="F118" s="248" t="s">
        <v>105</v>
      </c>
      <c r="G118" s="246"/>
      <c r="H118" s="249">
        <v>3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226</v>
      </c>
      <c r="AU118" s="255" t="s">
        <v>81</v>
      </c>
      <c r="AV118" s="14" t="s">
        <v>81</v>
      </c>
      <c r="AW118" s="14" t="s">
        <v>33</v>
      </c>
      <c r="AX118" s="14" t="s">
        <v>72</v>
      </c>
      <c r="AY118" s="255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2478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2483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2484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407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4" customFormat="1">
      <c r="A123" s="14"/>
      <c r="B123" s="245"/>
      <c r="C123" s="246"/>
      <c r="D123" s="236" t="s">
        <v>226</v>
      </c>
      <c r="E123" s="247" t="s">
        <v>19</v>
      </c>
      <c r="F123" s="248" t="s">
        <v>81</v>
      </c>
      <c r="G123" s="246"/>
      <c r="H123" s="249">
        <v>2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226</v>
      </c>
      <c r="AU123" s="255" t="s">
        <v>81</v>
      </c>
      <c r="AV123" s="14" t="s">
        <v>81</v>
      </c>
      <c r="AW123" s="14" t="s">
        <v>33</v>
      </c>
      <c r="AX123" s="14" t="s">
        <v>72</v>
      </c>
      <c r="AY123" s="255" t="s">
        <v>215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2478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3" customFormat="1">
      <c r="A125" s="13"/>
      <c r="B125" s="234"/>
      <c r="C125" s="235"/>
      <c r="D125" s="236" t="s">
        <v>226</v>
      </c>
      <c r="E125" s="237" t="s">
        <v>19</v>
      </c>
      <c r="F125" s="238" t="s">
        <v>2485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226</v>
      </c>
      <c r="AU125" s="244" t="s">
        <v>81</v>
      </c>
      <c r="AV125" s="13" t="s">
        <v>79</v>
      </c>
      <c r="AW125" s="13" t="s">
        <v>33</v>
      </c>
      <c r="AX125" s="13" t="s">
        <v>72</v>
      </c>
      <c r="AY125" s="244" t="s">
        <v>215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2486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407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4" customFormat="1">
      <c r="A128" s="14"/>
      <c r="B128" s="245"/>
      <c r="C128" s="246"/>
      <c r="D128" s="236" t="s">
        <v>226</v>
      </c>
      <c r="E128" s="247" t="s">
        <v>19</v>
      </c>
      <c r="F128" s="248" t="s">
        <v>81</v>
      </c>
      <c r="G128" s="246"/>
      <c r="H128" s="249">
        <v>2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226</v>
      </c>
      <c r="AU128" s="255" t="s">
        <v>81</v>
      </c>
      <c r="AV128" s="14" t="s">
        <v>81</v>
      </c>
      <c r="AW128" s="14" t="s">
        <v>33</v>
      </c>
      <c r="AX128" s="14" t="s">
        <v>72</v>
      </c>
      <c r="AY128" s="255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2478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2487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2488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407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4" customFormat="1">
      <c r="A133" s="14"/>
      <c r="B133" s="245"/>
      <c r="C133" s="246"/>
      <c r="D133" s="236" t="s">
        <v>226</v>
      </c>
      <c r="E133" s="247" t="s">
        <v>19</v>
      </c>
      <c r="F133" s="248" t="s">
        <v>79</v>
      </c>
      <c r="G133" s="246"/>
      <c r="H133" s="249">
        <v>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226</v>
      </c>
      <c r="AU133" s="255" t="s">
        <v>81</v>
      </c>
      <c r="AV133" s="14" t="s">
        <v>81</v>
      </c>
      <c r="AW133" s="14" t="s">
        <v>33</v>
      </c>
      <c r="AX133" s="14" t="s">
        <v>72</v>
      </c>
      <c r="AY133" s="255" t="s">
        <v>215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2478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3" customFormat="1">
      <c r="A135" s="13"/>
      <c r="B135" s="234"/>
      <c r="C135" s="235"/>
      <c r="D135" s="236" t="s">
        <v>226</v>
      </c>
      <c r="E135" s="237" t="s">
        <v>19</v>
      </c>
      <c r="F135" s="238" t="s">
        <v>2489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226</v>
      </c>
      <c r="AU135" s="244" t="s">
        <v>81</v>
      </c>
      <c r="AV135" s="13" t="s">
        <v>79</v>
      </c>
      <c r="AW135" s="13" t="s">
        <v>33</v>
      </c>
      <c r="AX135" s="13" t="s">
        <v>72</v>
      </c>
      <c r="AY135" s="244" t="s">
        <v>215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2490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4" customFormat="1">
      <c r="A137" s="14"/>
      <c r="B137" s="245"/>
      <c r="C137" s="246"/>
      <c r="D137" s="236" t="s">
        <v>226</v>
      </c>
      <c r="E137" s="247" t="s">
        <v>19</v>
      </c>
      <c r="F137" s="248" t="s">
        <v>81</v>
      </c>
      <c r="G137" s="246"/>
      <c r="H137" s="249">
        <v>2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226</v>
      </c>
      <c r="AU137" s="255" t="s">
        <v>81</v>
      </c>
      <c r="AV137" s="14" t="s">
        <v>81</v>
      </c>
      <c r="AW137" s="14" t="s">
        <v>33</v>
      </c>
      <c r="AX137" s="14" t="s">
        <v>72</v>
      </c>
      <c r="AY137" s="255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2478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2491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2492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4" customFormat="1">
      <c r="A141" s="14"/>
      <c r="B141" s="245"/>
      <c r="C141" s="246"/>
      <c r="D141" s="236" t="s">
        <v>226</v>
      </c>
      <c r="E141" s="247" t="s">
        <v>19</v>
      </c>
      <c r="F141" s="248" t="s">
        <v>79</v>
      </c>
      <c r="G141" s="246"/>
      <c r="H141" s="249">
        <v>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226</v>
      </c>
      <c r="AU141" s="255" t="s">
        <v>81</v>
      </c>
      <c r="AV141" s="14" t="s">
        <v>81</v>
      </c>
      <c r="AW141" s="14" t="s">
        <v>33</v>
      </c>
      <c r="AX141" s="14" t="s">
        <v>72</v>
      </c>
      <c r="AY141" s="255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2478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2493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2494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4" customFormat="1">
      <c r="A145" s="14"/>
      <c r="B145" s="245"/>
      <c r="C145" s="246"/>
      <c r="D145" s="236" t="s">
        <v>226</v>
      </c>
      <c r="E145" s="247" t="s">
        <v>19</v>
      </c>
      <c r="F145" s="248" t="s">
        <v>81</v>
      </c>
      <c r="G145" s="246"/>
      <c r="H145" s="249">
        <v>2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226</v>
      </c>
      <c r="AU145" s="255" t="s">
        <v>81</v>
      </c>
      <c r="AV145" s="14" t="s">
        <v>81</v>
      </c>
      <c r="AW145" s="14" t="s">
        <v>33</v>
      </c>
      <c r="AX145" s="14" t="s">
        <v>72</v>
      </c>
      <c r="AY145" s="255" t="s">
        <v>215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2478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3" customFormat="1">
      <c r="A147" s="13"/>
      <c r="B147" s="234"/>
      <c r="C147" s="235"/>
      <c r="D147" s="236" t="s">
        <v>226</v>
      </c>
      <c r="E147" s="237" t="s">
        <v>19</v>
      </c>
      <c r="F147" s="238" t="s">
        <v>2495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226</v>
      </c>
      <c r="AU147" s="244" t="s">
        <v>81</v>
      </c>
      <c r="AV147" s="13" t="s">
        <v>79</v>
      </c>
      <c r="AW147" s="13" t="s">
        <v>33</v>
      </c>
      <c r="AX147" s="13" t="s">
        <v>72</v>
      </c>
      <c r="AY147" s="244" t="s">
        <v>215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2496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4" customFormat="1">
      <c r="A149" s="14"/>
      <c r="B149" s="245"/>
      <c r="C149" s="246"/>
      <c r="D149" s="236" t="s">
        <v>226</v>
      </c>
      <c r="E149" s="247" t="s">
        <v>19</v>
      </c>
      <c r="F149" s="248" t="s">
        <v>223</v>
      </c>
      <c r="G149" s="246"/>
      <c r="H149" s="249">
        <v>4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226</v>
      </c>
      <c r="AU149" s="255" t="s">
        <v>81</v>
      </c>
      <c r="AV149" s="14" t="s">
        <v>81</v>
      </c>
      <c r="AW149" s="14" t="s">
        <v>33</v>
      </c>
      <c r="AX149" s="14" t="s">
        <v>72</v>
      </c>
      <c r="AY149" s="255" t="s">
        <v>215</v>
      </c>
    </row>
    <row r="150" s="15" customFormat="1">
      <c r="A150" s="15"/>
      <c r="B150" s="256"/>
      <c r="C150" s="257"/>
      <c r="D150" s="236" t="s">
        <v>226</v>
      </c>
      <c r="E150" s="258" t="s">
        <v>19</v>
      </c>
      <c r="F150" s="259" t="s">
        <v>233</v>
      </c>
      <c r="G150" s="257"/>
      <c r="H150" s="260">
        <v>63</v>
      </c>
      <c r="I150" s="261"/>
      <c r="J150" s="257"/>
      <c r="K150" s="257"/>
      <c r="L150" s="262"/>
      <c r="M150" s="263"/>
      <c r="N150" s="264"/>
      <c r="O150" s="264"/>
      <c r="P150" s="264"/>
      <c r="Q150" s="264"/>
      <c r="R150" s="264"/>
      <c r="S150" s="264"/>
      <c r="T150" s="26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6" t="s">
        <v>226</v>
      </c>
      <c r="AU150" s="266" t="s">
        <v>81</v>
      </c>
      <c r="AV150" s="15" t="s">
        <v>223</v>
      </c>
      <c r="AW150" s="15" t="s">
        <v>33</v>
      </c>
      <c r="AX150" s="15" t="s">
        <v>79</v>
      </c>
      <c r="AY150" s="266" t="s">
        <v>215</v>
      </c>
    </row>
    <row r="151" s="2" customFormat="1" ht="33" customHeight="1">
      <c r="A151" s="41"/>
      <c r="B151" s="42"/>
      <c r="C151" s="216" t="s">
        <v>81</v>
      </c>
      <c r="D151" s="216" t="s">
        <v>218</v>
      </c>
      <c r="E151" s="217" t="s">
        <v>2497</v>
      </c>
      <c r="F151" s="218" t="s">
        <v>2498</v>
      </c>
      <c r="G151" s="219" t="s">
        <v>221</v>
      </c>
      <c r="H151" s="220">
        <v>15.75</v>
      </c>
      <c r="I151" s="221"/>
      <c r="J151" s="222">
        <f>ROUND(I151*H151,2)</f>
        <v>0</v>
      </c>
      <c r="K151" s="218" t="s">
        <v>19</v>
      </c>
      <c r="L151" s="47"/>
      <c r="M151" s="223" t="s">
        <v>19</v>
      </c>
      <c r="N151" s="224" t="s">
        <v>43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223</v>
      </c>
      <c r="AT151" s="227" t="s">
        <v>218</v>
      </c>
      <c r="AU151" s="227" t="s">
        <v>81</v>
      </c>
      <c r="AY151" s="20" t="s">
        <v>215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223</v>
      </c>
      <c r="BM151" s="227" t="s">
        <v>223</v>
      </c>
    </row>
    <row r="152" s="2" customFormat="1" ht="37.8" customHeight="1">
      <c r="A152" s="41"/>
      <c r="B152" s="42"/>
      <c r="C152" s="216" t="s">
        <v>105</v>
      </c>
      <c r="D152" s="216" t="s">
        <v>218</v>
      </c>
      <c r="E152" s="217" t="s">
        <v>2499</v>
      </c>
      <c r="F152" s="218" t="s">
        <v>2500</v>
      </c>
      <c r="G152" s="219" t="s">
        <v>221</v>
      </c>
      <c r="H152" s="220">
        <v>15.75</v>
      </c>
      <c r="I152" s="221"/>
      <c r="J152" s="222">
        <f>ROUND(I152*H152,2)</f>
        <v>0</v>
      </c>
      <c r="K152" s="218" t="s">
        <v>222</v>
      </c>
      <c r="L152" s="47"/>
      <c r="M152" s="223" t="s">
        <v>19</v>
      </c>
      <c r="N152" s="224" t="s">
        <v>43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223</v>
      </c>
      <c r="AT152" s="227" t="s">
        <v>218</v>
      </c>
      <c r="AU152" s="227" t="s">
        <v>81</v>
      </c>
      <c r="AY152" s="20" t="s">
        <v>215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223</v>
      </c>
      <c r="BM152" s="227" t="s">
        <v>275</v>
      </c>
    </row>
    <row r="153" s="2" customFormat="1">
      <c r="A153" s="41"/>
      <c r="B153" s="42"/>
      <c r="C153" s="43"/>
      <c r="D153" s="229" t="s">
        <v>224</v>
      </c>
      <c r="E153" s="43"/>
      <c r="F153" s="230" t="s">
        <v>2501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224</v>
      </c>
      <c r="AU153" s="20" t="s">
        <v>81</v>
      </c>
    </row>
    <row r="154" s="2" customFormat="1" ht="24.15" customHeight="1">
      <c r="A154" s="41"/>
      <c r="B154" s="42"/>
      <c r="C154" s="216" t="s">
        <v>223</v>
      </c>
      <c r="D154" s="216" t="s">
        <v>218</v>
      </c>
      <c r="E154" s="217" t="s">
        <v>2502</v>
      </c>
      <c r="F154" s="218" t="s">
        <v>2503</v>
      </c>
      <c r="G154" s="219" t="s">
        <v>221</v>
      </c>
      <c r="H154" s="220">
        <v>15.75</v>
      </c>
      <c r="I154" s="221"/>
      <c r="J154" s="222">
        <f>ROUND(I154*H154,2)</f>
        <v>0</v>
      </c>
      <c r="K154" s="218" t="s">
        <v>222</v>
      </c>
      <c r="L154" s="47"/>
      <c r="M154" s="223" t="s">
        <v>19</v>
      </c>
      <c r="N154" s="224" t="s">
        <v>43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223</v>
      </c>
      <c r="AT154" s="227" t="s">
        <v>218</v>
      </c>
      <c r="AU154" s="227" t="s">
        <v>81</v>
      </c>
      <c r="AY154" s="20" t="s">
        <v>215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223</v>
      </c>
      <c r="BM154" s="227" t="s">
        <v>298</v>
      </c>
    </row>
    <row r="155" s="2" customFormat="1">
      <c r="A155" s="41"/>
      <c r="B155" s="42"/>
      <c r="C155" s="43"/>
      <c r="D155" s="229" t="s">
        <v>224</v>
      </c>
      <c r="E155" s="43"/>
      <c r="F155" s="230" t="s">
        <v>2504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224</v>
      </c>
      <c r="AU155" s="20" t="s">
        <v>81</v>
      </c>
    </row>
    <row r="156" s="2" customFormat="1" ht="37.8" customHeight="1">
      <c r="A156" s="41"/>
      <c r="B156" s="42"/>
      <c r="C156" s="216" t="s">
        <v>256</v>
      </c>
      <c r="D156" s="216" t="s">
        <v>218</v>
      </c>
      <c r="E156" s="217" t="s">
        <v>2505</v>
      </c>
      <c r="F156" s="218" t="s">
        <v>2506</v>
      </c>
      <c r="G156" s="219" t="s">
        <v>692</v>
      </c>
      <c r="H156" s="220">
        <v>63</v>
      </c>
      <c r="I156" s="221"/>
      <c r="J156" s="222">
        <f>ROUND(I156*H156,2)</f>
        <v>0</v>
      </c>
      <c r="K156" s="218" t="s">
        <v>222</v>
      </c>
      <c r="L156" s="47"/>
      <c r="M156" s="223" t="s">
        <v>19</v>
      </c>
      <c r="N156" s="224" t="s">
        <v>43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223</v>
      </c>
      <c r="AT156" s="227" t="s">
        <v>218</v>
      </c>
      <c r="AU156" s="227" t="s">
        <v>81</v>
      </c>
      <c r="AY156" s="20" t="s">
        <v>215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223</v>
      </c>
      <c r="BM156" s="227" t="s">
        <v>313</v>
      </c>
    </row>
    <row r="157" s="2" customFormat="1">
      <c r="A157" s="41"/>
      <c r="B157" s="42"/>
      <c r="C157" s="43"/>
      <c r="D157" s="229" t="s">
        <v>224</v>
      </c>
      <c r="E157" s="43"/>
      <c r="F157" s="230" t="s">
        <v>2507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224</v>
      </c>
      <c r="AU157" s="20" t="s">
        <v>81</v>
      </c>
    </row>
    <row r="158" s="13" customFormat="1">
      <c r="A158" s="13"/>
      <c r="B158" s="234"/>
      <c r="C158" s="235"/>
      <c r="D158" s="236" t="s">
        <v>226</v>
      </c>
      <c r="E158" s="237" t="s">
        <v>19</v>
      </c>
      <c r="F158" s="238" t="s">
        <v>2508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226</v>
      </c>
      <c r="AU158" s="244" t="s">
        <v>81</v>
      </c>
      <c r="AV158" s="13" t="s">
        <v>79</v>
      </c>
      <c r="AW158" s="13" t="s">
        <v>33</v>
      </c>
      <c r="AX158" s="13" t="s">
        <v>72</v>
      </c>
      <c r="AY158" s="244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2509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635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4" customFormat="1">
      <c r="A161" s="14"/>
      <c r="B161" s="245"/>
      <c r="C161" s="246"/>
      <c r="D161" s="236" t="s">
        <v>226</v>
      </c>
      <c r="E161" s="247" t="s">
        <v>19</v>
      </c>
      <c r="F161" s="248" t="s">
        <v>493</v>
      </c>
      <c r="G161" s="246"/>
      <c r="H161" s="249">
        <v>37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226</v>
      </c>
      <c r="AU161" s="255" t="s">
        <v>81</v>
      </c>
      <c r="AV161" s="14" t="s">
        <v>81</v>
      </c>
      <c r="AW161" s="14" t="s">
        <v>33</v>
      </c>
      <c r="AX161" s="14" t="s">
        <v>72</v>
      </c>
      <c r="AY161" s="255" t="s">
        <v>215</v>
      </c>
    </row>
    <row r="162" s="13" customFormat="1">
      <c r="A162" s="13"/>
      <c r="B162" s="234"/>
      <c r="C162" s="235"/>
      <c r="D162" s="236" t="s">
        <v>226</v>
      </c>
      <c r="E162" s="237" t="s">
        <v>19</v>
      </c>
      <c r="F162" s="238" t="s">
        <v>2510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226</v>
      </c>
      <c r="AU162" s="244" t="s">
        <v>81</v>
      </c>
      <c r="AV162" s="13" t="s">
        <v>79</v>
      </c>
      <c r="AW162" s="13" t="s">
        <v>33</v>
      </c>
      <c r="AX162" s="13" t="s">
        <v>72</v>
      </c>
      <c r="AY162" s="244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635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4" customFormat="1">
      <c r="A164" s="14"/>
      <c r="B164" s="245"/>
      <c r="C164" s="246"/>
      <c r="D164" s="236" t="s">
        <v>226</v>
      </c>
      <c r="E164" s="247" t="s">
        <v>19</v>
      </c>
      <c r="F164" s="248" t="s">
        <v>81</v>
      </c>
      <c r="G164" s="246"/>
      <c r="H164" s="249">
        <v>2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226</v>
      </c>
      <c r="AU164" s="255" t="s">
        <v>81</v>
      </c>
      <c r="AV164" s="14" t="s">
        <v>81</v>
      </c>
      <c r="AW164" s="14" t="s">
        <v>33</v>
      </c>
      <c r="AX164" s="14" t="s">
        <v>72</v>
      </c>
      <c r="AY164" s="255" t="s">
        <v>215</v>
      </c>
    </row>
    <row r="165" s="13" customFormat="1">
      <c r="A165" s="13"/>
      <c r="B165" s="234"/>
      <c r="C165" s="235"/>
      <c r="D165" s="236" t="s">
        <v>226</v>
      </c>
      <c r="E165" s="237" t="s">
        <v>19</v>
      </c>
      <c r="F165" s="238" t="s">
        <v>2511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226</v>
      </c>
      <c r="AU165" s="244" t="s">
        <v>81</v>
      </c>
      <c r="AV165" s="13" t="s">
        <v>79</v>
      </c>
      <c r="AW165" s="13" t="s">
        <v>33</v>
      </c>
      <c r="AX165" s="13" t="s">
        <v>72</v>
      </c>
      <c r="AY165" s="244" t="s">
        <v>215</v>
      </c>
    </row>
    <row r="166" s="13" customFormat="1">
      <c r="A166" s="13"/>
      <c r="B166" s="234"/>
      <c r="C166" s="235"/>
      <c r="D166" s="236" t="s">
        <v>226</v>
      </c>
      <c r="E166" s="237" t="s">
        <v>19</v>
      </c>
      <c r="F166" s="238" t="s">
        <v>635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226</v>
      </c>
      <c r="AU166" s="244" t="s">
        <v>81</v>
      </c>
      <c r="AV166" s="13" t="s">
        <v>79</v>
      </c>
      <c r="AW166" s="13" t="s">
        <v>33</v>
      </c>
      <c r="AX166" s="13" t="s">
        <v>72</v>
      </c>
      <c r="AY166" s="244" t="s">
        <v>215</v>
      </c>
    </row>
    <row r="167" s="14" customFormat="1">
      <c r="A167" s="14"/>
      <c r="B167" s="245"/>
      <c r="C167" s="246"/>
      <c r="D167" s="236" t="s">
        <v>226</v>
      </c>
      <c r="E167" s="247" t="s">
        <v>19</v>
      </c>
      <c r="F167" s="248" t="s">
        <v>275</v>
      </c>
      <c r="G167" s="246"/>
      <c r="H167" s="249">
        <v>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226</v>
      </c>
      <c r="AU167" s="255" t="s">
        <v>81</v>
      </c>
      <c r="AV167" s="14" t="s">
        <v>81</v>
      </c>
      <c r="AW167" s="14" t="s">
        <v>33</v>
      </c>
      <c r="AX167" s="14" t="s">
        <v>72</v>
      </c>
      <c r="AY167" s="255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2512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635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4" customFormat="1">
      <c r="A170" s="14"/>
      <c r="B170" s="245"/>
      <c r="C170" s="246"/>
      <c r="D170" s="236" t="s">
        <v>226</v>
      </c>
      <c r="E170" s="247" t="s">
        <v>19</v>
      </c>
      <c r="F170" s="248" t="s">
        <v>79</v>
      </c>
      <c r="G170" s="246"/>
      <c r="H170" s="249">
        <v>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226</v>
      </c>
      <c r="AU170" s="255" t="s">
        <v>81</v>
      </c>
      <c r="AV170" s="14" t="s">
        <v>81</v>
      </c>
      <c r="AW170" s="14" t="s">
        <v>33</v>
      </c>
      <c r="AX170" s="14" t="s">
        <v>72</v>
      </c>
      <c r="AY170" s="255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2513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635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4" customFormat="1">
      <c r="A173" s="14"/>
      <c r="B173" s="245"/>
      <c r="C173" s="246"/>
      <c r="D173" s="236" t="s">
        <v>226</v>
      </c>
      <c r="E173" s="247" t="s">
        <v>19</v>
      </c>
      <c r="F173" s="248" t="s">
        <v>105</v>
      </c>
      <c r="G173" s="246"/>
      <c r="H173" s="249">
        <v>3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226</v>
      </c>
      <c r="AU173" s="255" t="s">
        <v>81</v>
      </c>
      <c r="AV173" s="14" t="s">
        <v>81</v>
      </c>
      <c r="AW173" s="14" t="s">
        <v>33</v>
      </c>
      <c r="AX173" s="14" t="s">
        <v>72</v>
      </c>
      <c r="AY173" s="255" t="s">
        <v>215</v>
      </c>
    </row>
    <row r="174" s="13" customFormat="1">
      <c r="A174" s="13"/>
      <c r="B174" s="234"/>
      <c r="C174" s="235"/>
      <c r="D174" s="236" t="s">
        <v>226</v>
      </c>
      <c r="E174" s="237" t="s">
        <v>19</v>
      </c>
      <c r="F174" s="238" t="s">
        <v>2514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226</v>
      </c>
      <c r="AU174" s="244" t="s">
        <v>81</v>
      </c>
      <c r="AV174" s="13" t="s">
        <v>79</v>
      </c>
      <c r="AW174" s="13" t="s">
        <v>33</v>
      </c>
      <c r="AX174" s="13" t="s">
        <v>72</v>
      </c>
      <c r="AY174" s="244" t="s">
        <v>215</v>
      </c>
    </row>
    <row r="175" s="14" customFormat="1">
      <c r="A175" s="14"/>
      <c r="B175" s="245"/>
      <c r="C175" s="246"/>
      <c r="D175" s="236" t="s">
        <v>226</v>
      </c>
      <c r="E175" s="247" t="s">
        <v>19</v>
      </c>
      <c r="F175" s="248" t="s">
        <v>81</v>
      </c>
      <c r="G175" s="246"/>
      <c r="H175" s="249">
        <v>2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226</v>
      </c>
      <c r="AU175" s="255" t="s">
        <v>81</v>
      </c>
      <c r="AV175" s="14" t="s">
        <v>81</v>
      </c>
      <c r="AW175" s="14" t="s">
        <v>33</v>
      </c>
      <c r="AX175" s="14" t="s">
        <v>72</v>
      </c>
      <c r="AY175" s="255" t="s">
        <v>215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2515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635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4" customFormat="1">
      <c r="A178" s="14"/>
      <c r="B178" s="245"/>
      <c r="C178" s="246"/>
      <c r="D178" s="236" t="s">
        <v>226</v>
      </c>
      <c r="E178" s="247" t="s">
        <v>19</v>
      </c>
      <c r="F178" s="248" t="s">
        <v>81</v>
      </c>
      <c r="G178" s="246"/>
      <c r="H178" s="249">
        <v>2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226</v>
      </c>
      <c r="AU178" s="255" t="s">
        <v>81</v>
      </c>
      <c r="AV178" s="14" t="s">
        <v>81</v>
      </c>
      <c r="AW178" s="14" t="s">
        <v>33</v>
      </c>
      <c r="AX178" s="14" t="s">
        <v>72</v>
      </c>
      <c r="AY178" s="255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2516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635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4" customFormat="1">
      <c r="A181" s="14"/>
      <c r="B181" s="245"/>
      <c r="C181" s="246"/>
      <c r="D181" s="236" t="s">
        <v>226</v>
      </c>
      <c r="E181" s="247" t="s">
        <v>19</v>
      </c>
      <c r="F181" s="248" t="s">
        <v>79</v>
      </c>
      <c r="G181" s="246"/>
      <c r="H181" s="249">
        <v>1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226</v>
      </c>
      <c r="AU181" s="255" t="s">
        <v>81</v>
      </c>
      <c r="AV181" s="14" t="s">
        <v>81</v>
      </c>
      <c r="AW181" s="14" t="s">
        <v>33</v>
      </c>
      <c r="AX181" s="14" t="s">
        <v>72</v>
      </c>
      <c r="AY181" s="255" t="s">
        <v>215</v>
      </c>
    </row>
    <row r="182" s="13" customFormat="1">
      <c r="A182" s="13"/>
      <c r="B182" s="234"/>
      <c r="C182" s="235"/>
      <c r="D182" s="236" t="s">
        <v>226</v>
      </c>
      <c r="E182" s="237" t="s">
        <v>19</v>
      </c>
      <c r="F182" s="238" t="s">
        <v>2517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226</v>
      </c>
      <c r="AU182" s="244" t="s">
        <v>81</v>
      </c>
      <c r="AV182" s="13" t="s">
        <v>79</v>
      </c>
      <c r="AW182" s="13" t="s">
        <v>33</v>
      </c>
      <c r="AX182" s="13" t="s">
        <v>72</v>
      </c>
      <c r="AY182" s="244" t="s">
        <v>215</v>
      </c>
    </row>
    <row r="183" s="13" customFormat="1">
      <c r="A183" s="13"/>
      <c r="B183" s="234"/>
      <c r="C183" s="235"/>
      <c r="D183" s="236" t="s">
        <v>226</v>
      </c>
      <c r="E183" s="237" t="s">
        <v>19</v>
      </c>
      <c r="F183" s="238" t="s">
        <v>635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226</v>
      </c>
      <c r="AU183" s="244" t="s">
        <v>81</v>
      </c>
      <c r="AV183" s="13" t="s">
        <v>79</v>
      </c>
      <c r="AW183" s="13" t="s">
        <v>33</v>
      </c>
      <c r="AX183" s="13" t="s">
        <v>72</v>
      </c>
      <c r="AY183" s="244" t="s">
        <v>215</v>
      </c>
    </row>
    <row r="184" s="14" customFormat="1">
      <c r="A184" s="14"/>
      <c r="B184" s="245"/>
      <c r="C184" s="246"/>
      <c r="D184" s="236" t="s">
        <v>226</v>
      </c>
      <c r="E184" s="247" t="s">
        <v>19</v>
      </c>
      <c r="F184" s="248" t="s">
        <v>81</v>
      </c>
      <c r="G184" s="246"/>
      <c r="H184" s="249">
        <v>2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226</v>
      </c>
      <c r="AU184" s="255" t="s">
        <v>81</v>
      </c>
      <c r="AV184" s="14" t="s">
        <v>81</v>
      </c>
      <c r="AW184" s="14" t="s">
        <v>33</v>
      </c>
      <c r="AX184" s="14" t="s">
        <v>72</v>
      </c>
      <c r="AY184" s="255" t="s">
        <v>215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2518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3" customFormat="1">
      <c r="A186" s="13"/>
      <c r="B186" s="234"/>
      <c r="C186" s="235"/>
      <c r="D186" s="236" t="s">
        <v>226</v>
      </c>
      <c r="E186" s="237" t="s">
        <v>19</v>
      </c>
      <c r="F186" s="238" t="s">
        <v>635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226</v>
      </c>
      <c r="AU186" s="244" t="s">
        <v>81</v>
      </c>
      <c r="AV186" s="13" t="s">
        <v>79</v>
      </c>
      <c r="AW186" s="13" t="s">
        <v>33</v>
      </c>
      <c r="AX186" s="13" t="s">
        <v>72</v>
      </c>
      <c r="AY186" s="244" t="s">
        <v>215</v>
      </c>
    </row>
    <row r="187" s="14" customFormat="1">
      <c r="A187" s="14"/>
      <c r="B187" s="245"/>
      <c r="C187" s="246"/>
      <c r="D187" s="236" t="s">
        <v>226</v>
      </c>
      <c r="E187" s="247" t="s">
        <v>19</v>
      </c>
      <c r="F187" s="248" t="s">
        <v>79</v>
      </c>
      <c r="G187" s="246"/>
      <c r="H187" s="249">
        <v>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226</v>
      </c>
      <c r="AU187" s="255" t="s">
        <v>81</v>
      </c>
      <c r="AV187" s="14" t="s">
        <v>81</v>
      </c>
      <c r="AW187" s="14" t="s">
        <v>33</v>
      </c>
      <c r="AX187" s="14" t="s">
        <v>72</v>
      </c>
      <c r="AY187" s="255" t="s">
        <v>215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2519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3" customFormat="1">
      <c r="A189" s="13"/>
      <c r="B189" s="234"/>
      <c r="C189" s="235"/>
      <c r="D189" s="236" t="s">
        <v>226</v>
      </c>
      <c r="E189" s="237" t="s">
        <v>19</v>
      </c>
      <c r="F189" s="238" t="s">
        <v>635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226</v>
      </c>
      <c r="AU189" s="244" t="s">
        <v>81</v>
      </c>
      <c r="AV189" s="13" t="s">
        <v>79</v>
      </c>
      <c r="AW189" s="13" t="s">
        <v>33</v>
      </c>
      <c r="AX189" s="13" t="s">
        <v>72</v>
      </c>
      <c r="AY189" s="244" t="s">
        <v>215</v>
      </c>
    </row>
    <row r="190" s="14" customFormat="1">
      <c r="A190" s="14"/>
      <c r="B190" s="245"/>
      <c r="C190" s="246"/>
      <c r="D190" s="236" t="s">
        <v>226</v>
      </c>
      <c r="E190" s="247" t="s">
        <v>19</v>
      </c>
      <c r="F190" s="248" t="s">
        <v>81</v>
      </c>
      <c r="G190" s="246"/>
      <c r="H190" s="249">
        <v>2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226</v>
      </c>
      <c r="AU190" s="255" t="s">
        <v>81</v>
      </c>
      <c r="AV190" s="14" t="s">
        <v>81</v>
      </c>
      <c r="AW190" s="14" t="s">
        <v>33</v>
      </c>
      <c r="AX190" s="14" t="s">
        <v>72</v>
      </c>
      <c r="AY190" s="255" t="s">
        <v>215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2520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3" customFormat="1">
      <c r="A192" s="13"/>
      <c r="B192" s="234"/>
      <c r="C192" s="235"/>
      <c r="D192" s="236" t="s">
        <v>226</v>
      </c>
      <c r="E192" s="237" t="s">
        <v>19</v>
      </c>
      <c r="F192" s="238" t="s">
        <v>635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226</v>
      </c>
      <c r="AU192" s="244" t="s">
        <v>81</v>
      </c>
      <c r="AV192" s="13" t="s">
        <v>79</v>
      </c>
      <c r="AW192" s="13" t="s">
        <v>33</v>
      </c>
      <c r="AX192" s="13" t="s">
        <v>72</v>
      </c>
      <c r="AY192" s="244" t="s">
        <v>215</v>
      </c>
    </row>
    <row r="193" s="14" customFormat="1">
      <c r="A193" s="14"/>
      <c r="B193" s="245"/>
      <c r="C193" s="246"/>
      <c r="D193" s="236" t="s">
        <v>226</v>
      </c>
      <c r="E193" s="247" t="s">
        <v>19</v>
      </c>
      <c r="F193" s="248" t="s">
        <v>223</v>
      </c>
      <c r="G193" s="246"/>
      <c r="H193" s="249">
        <v>4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226</v>
      </c>
      <c r="AU193" s="255" t="s">
        <v>81</v>
      </c>
      <c r="AV193" s="14" t="s">
        <v>81</v>
      </c>
      <c r="AW193" s="14" t="s">
        <v>33</v>
      </c>
      <c r="AX193" s="14" t="s">
        <v>72</v>
      </c>
      <c r="AY193" s="255" t="s">
        <v>215</v>
      </c>
    </row>
    <row r="194" s="15" customFormat="1">
      <c r="A194" s="15"/>
      <c r="B194" s="256"/>
      <c r="C194" s="257"/>
      <c r="D194" s="236" t="s">
        <v>226</v>
      </c>
      <c r="E194" s="258" t="s">
        <v>19</v>
      </c>
      <c r="F194" s="259" t="s">
        <v>233</v>
      </c>
      <c r="G194" s="257"/>
      <c r="H194" s="260">
        <v>63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226</v>
      </c>
      <c r="AU194" s="266" t="s">
        <v>81</v>
      </c>
      <c r="AV194" s="15" t="s">
        <v>223</v>
      </c>
      <c r="AW194" s="15" t="s">
        <v>33</v>
      </c>
      <c r="AX194" s="15" t="s">
        <v>79</v>
      </c>
      <c r="AY194" s="266" t="s">
        <v>215</v>
      </c>
    </row>
    <row r="195" s="2" customFormat="1" ht="21.75" customHeight="1">
      <c r="A195" s="41"/>
      <c r="B195" s="42"/>
      <c r="C195" s="281" t="s">
        <v>275</v>
      </c>
      <c r="D195" s="281" t="s">
        <v>412</v>
      </c>
      <c r="E195" s="282" t="s">
        <v>2521</v>
      </c>
      <c r="F195" s="283" t="s">
        <v>2509</v>
      </c>
      <c r="G195" s="284" t="s">
        <v>635</v>
      </c>
      <c r="H195" s="285">
        <v>37</v>
      </c>
      <c r="I195" s="286"/>
      <c r="J195" s="287">
        <f>ROUND(I195*H195,2)</f>
        <v>0</v>
      </c>
      <c r="K195" s="283" t="s">
        <v>19</v>
      </c>
      <c r="L195" s="288"/>
      <c r="M195" s="289" t="s">
        <v>19</v>
      </c>
      <c r="N195" s="290" t="s">
        <v>43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298</v>
      </c>
      <c r="AT195" s="227" t="s">
        <v>412</v>
      </c>
      <c r="AU195" s="227" t="s">
        <v>81</v>
      </c>
      <c r="AY195" s="20" t="s">
        <v>215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223</v>
      </c>
      <c r="BM195" s="227" t="s">
        <v>8</v>
      </c>
    </row>
    <row r="196" s="2" customFormat="1" ht="16.5" customHeight="1">
      <c r="A196" s="41"/>
      <c r="B196" s="42"/>
      <c r="C196" s="281" t="s">
        <v>292</v>
      </c>
      <c r="D196" s="281" t="s">
        <v>412</v>
      </c>
      <c r="E196" s="282" t="s">
        <v>2522</v>
      </c>
      <c r="F196" s="283" t="s">
        <v>2510</v>
      </c>
      <c r="G196" s="284" t="s">
        <v>635</v>
      </c>
      <c r="H196" s="285">
        <v>2</v>
      </c>
      <c r="I196" s="286"/>
      <c r="J196" s="287">
        <f>ROUND(I196*H196,2)</f>
        <v>0</v>
      </c>
      <c r="K196" s="283" t="s">
        <v>19</v>
      </c>
      <c r="L196" s="288"/>
      <c r="M196" s="289" t="s">
        <v>19</v>
      </c>
      <c r="N196" s="290" t="s">
        <v>43</v>
      </c>
      <c r="O196" s="87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298</v>
      </c>
      <c r="AT196" s="227" t="s">
        <v>412</v>
      </c>
      <c r="AU196" s="227" t="s">
        <v>81</v>
      </c>
      <c r="AY196" s="20" t="s">
        <v>215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20" t="s">
        <v>79</v>
      </c>
      <c r="BK196" s="228">
        <f>ROUND(I196*H196,2)</f>
        <v>0</v>
      </c>
      <c r="BL196" s="20" t="s">
        <v>223</v>
      </c>
      <c r="BM196" s="227" t="s">
        <v>337</v>
      </c>
    </row>
    <row r="197" s="2" customFormat="1" ht="16.5" customHeight="1">
      <c r="A197" s="41"/>
      <c r="B197" s="42"/>
      <c r="C197" s="281" t="s">
        <v>298</v>
      </c>
      <c r="D197" s="281" t="s">
        <v>412</v>
      </c>
      <c r="E197" s="282" t="s">
        <v>2523</v>
      </c>
      <c r="F197" s="283" t="s">
        <v>2511</v>
      </c>
      <c r="G197" s="284" t="s">
        <v>635</v>
      </c>
      <c r="H197" s="285">
        <v>6</v>
      </c>
      <c r="I197" s="286"/>
      <c r="J197" s="287">
        <f>ROUND(I197*H197,2)</f>
        <v>0</v>
      </c>
      <c r="K197" s="283" t="s">
        <v>19</v>
      </c>
      <c r="L197" s="288"/>
      <c r="M197" s="289" t="s">
        <v>19</v>
      </c>
      <c r="N197" s="290" t="s">
        <v>43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298</v>
      </c>
      <c r="AT197" s="227" t="s">
        <v>412</v>
      </c>
      <c r="AU197" s="227" t="s">
        <v>81</v>
      </c>
      <c r="AY197" s="20" t="s">
        <v>215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223</v>
      </c>
      <c r="BM197" s="227" t="s">
        <v>306</v>
      </c>
    </row>
    <row r="198" s="2" customFormat="1" ht="21.75" customHeight="1">
      <c r="A198" s="41"/>
      <c r="B198" s="42"/>
      <c r="C198" s="281" t="s">
        <v>308</v>
      </c>
      <c r="D198" s="281" t="s">
        <v>412</v>
      </c>
      <c r="E198" s="282" t="s">
        <v>2524</v>
      </c>
      <c r="F198" s="283" t="s">
        <v>2512</v>
      </c>
      <c r="G198" s="284" t="s">
        <v>635</v>
      </c>
      <c r="H198" s="285">
        <v>1</v>
      </c>
      <c r="I198" s="286"/>
      <c r="J198" s="287">
        <f>ROUND(I198*H198,2)</f>
        <v>0</v>
      </c>
      <c r="K198" s="283" t="s">
        <v>19</v>
      </c>
      <c r="L198" s="288"/>
      <c r="M198" s="289" t="s">
        <v>19</v>
      </c>
      <c r="N198" s="290" t="s">
        <v>43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298</v>
      </c>
      <c r="AT198" s="227" t="s">
        <v>412</v>
      </c>
      <c r="AU198" s="227" t="s">
        <v>81</v>
      </c>
      <c r="AY198" s="20" t="s">
        <v>215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223</v>
      </c>
      <c r="BM198" s="227" t="s">
        <v>360</v>
      </c>
    </row>
    <row r="199" s="2" customFormat="1" ht="21.75" customHeight="1">
      <c r="A199" s="41"/>
      <c r="B199" s="42"/>
      <c r="C199" s="281" t="s">
        <v>313</v>
      </c>
      <c r="D199" s="281" t="s">
        <v>412</v>
      </c>
      <c r="E199" s="282" t="s">
        <v>2525</v>
      </c>
      <c r="F199" s="283" t="s">
        <v>2513</v>
      </c>
      <c r="G199" s="284" t="s">
        <v>635</v>
      </c>
      <c r="H199" s="285">
        <v>3</v>
      </c>
      <c r="I199" s="286"/>
      <c r="J199" s="287">
        <f>ROUND(I199*H199,2)</f>
        <v>0</v>
      </c>
      <c r="K199" s="283" t="s">
        <v>19</v>
      </c>
      <c r="L199" s="288"/>
      <c r="M199" s="289" t="s">
        <v>19</v>
      </c>
      <c r="N199" s="290" t="s">
        <v>43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298</v>
      </c>
      <c r="AT199" s="227" t="s">
        <v>412</v>
      </c>
      <c r="AU199" s="227" t="s">
        <v>81</v>
      </c>
      <c r="AY199" s="20" t="s">
        <v>215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223</v>
      </c>
      <c r="BM199" s="227" t="s">
        <v>376</v>
      </c>
    </row>
    <row r="200" s="2" customFormat="1" ht="21.75" customHeight="1">
      <c r="A200" s="41"/>
      <c r="B200" s="42"/>
      <c r="C200" s="281" t="s">
        <v>216</v>
      </c>
      <c r="D200" s="281" t="s">
        <v>412</v>
      </c>
      <c r="E200" s="282" t="s">
        <v>2526</v>
      </c>
      <c r="F200" s="283" t="s">
        <v>2514</v>
      </c>
      <c r="G200" s="284" t="s">
        <v>19</v>
      </c>
      <c r="H200" s="285">
        <v>2</v>
      </c>
      <c r="I200" s="286"/>
      <c r="J200" s="287">
        <f>ROUND(I200*H200,2)</f>
        <v>0</v>
      </c>
      <c r="K200" s="283" t="s">
        <v>19</v>
      </c>
      <c r="L200" s="288"/>
      <c r="M200" s="289" t="s">
        <v>19</v>
      </c>
      <c r="N200" s="290" t="s">
        <v>43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298</v>
      </c>
      <c r="AT200" s="227" t="s">
        <v>412</v>
      </c>
      <c r="AU200" s="227" t="s">
        <v>81</v>
      </c>
      <c r="AY200" s="20" t="s">
        <v>215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223</v>
      </c>
      <c r="BM200" s="227" t="s">
        <v>596</v>
      </c>
    </row>
    <row r="201" s="2" customFormat="1" ht="24.15" customHeight="1">
      <c r="A201" s="41"/>
      <c r="B201" s="42"/>
      <c r="C201" s="281" t="s">
        <v>8</v>
      </c>
      <c r="D201" s="281" t="s">
        <v>412</v>
      </c>
      <c r="E201" s="282" t="s">
        <v>2527</v>
      </c>
      <c r="F201" s="283" t="s">
        <v>2515</v>
      </c>
      <c r="G201" s="284" t="s">
        <v>635</v>
      </c>
      <c r="H201" s="285">
        <v>2</v>
      </c>
      <c r="I201" s="286"/>
      <c r="J201" s="287">
        <f>ROUND(I201*H201,2)</f>
        <v>0</v>
      </c>
      <c r="K201" s="283" t="s">
        <v>19</v>
      </c>
      <c r="L201" s="288"/>
      <c r="M201" s="289" t="s">
        <v>19</v>
      </c>
      <c r="N201" s="290" t="s">
        <v>43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298</v>
      </c>
      <c r="AT201" s="227" t="s">
        <v>412</v>
      </c>
      <c r="AU201" s="227" t="s">
        <v>81</v>
      </c>
      <c r="AY201" s="20" t="s">
        <v>215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223</v>
      </c>
      <c r="BM201" s="227" t="s">
        <v>449</v>
      </c>
    </row>
    <row r="202" s="2" customFormat="1" ht="24.15" customHeight="1">
      <c r="A202" s="41"/>
      <c r="B202" s="42"/>
      <c r="C202" s="281" t="s">
        <v>328</v>
      </c>
      <c r="D202" s="281" t="s">
        <v>412</v>
      </c>
      <c r="E202" s="282" t="s">
        <v>2528</v>
      </c>
      <c r="F202" s="283" t="s">
        <v>2516</v>
      </c>
      <c r="G202" s="284" t="s">
        <v>635</v>
      </c>
      <c r="H202" s="285">
        <v>1</v>
      </c>
      <c r="I202" s="286"/>
      <c r="J202" s="287">
        <f>ROUND(I202*H202,2)</f>
        <v>0</v>
      </c>
      <c r="K202" s="283" t="s">
        <v>19</v>
      </c>
      <c r="L202" s="288"/>
      <c r="M202" s="289" t="s">
        <v>19</v>
      </c>
      <c r="N202" s="290" t="s">
        <v>43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298</v>
      </c>
      <c r="AT202" s="227" t="s">
        <v>412</v>
      </c>
      <c r="AU202" s="227" t="s">
        <v>81</v>
      </c>
      <c r="AY202" s="20" t="s">
        <v>215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223</v>
      </c>
      <c r="BM202" s="227" t="s">
        <v>459</v>
      </c>
    </row>
    <row r="203" s="2" customFormat="1" ht="24.15" customHeight="1">
      <c r="A203" s="41"/>
      <c r="B203" s="42"/>
      <c r="C203" s="281" t="s">
        <v>337</v>
      </c>
      <c r="D203" s="281" t="s">
        <v>412</v>
      </c>
      <c r="E203" s="282" t="s">
        <v>2529</v>
      </c>
      <c r="F203" s="283" t="s">
        <v>2517</v>
      </c>
      <c r="G203" s="284" t="s">
        <v>635</v>
      </c>
      <c r="H203" s="285">
        <v>2</v>
      </c>
      <c r="I203" s="286"/>
      <c r="J203" s="287">
        <f>ROUND(I203*H203,2)</f>
        <v>0</v>
      </c>
      <c r="K203" s="283" t="s">
        <v>19</v>
      </c>
      <c r="L203" s="288"/>
      <c r="M203" s="289" t="s">
        <v>19</v>
      </c>
      <c r="N203" s="290" t="s">
        <v>43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298</v>
      </c>
      <c r="AT203" s="227" t="s">
        <v>412</v>
      </c>
      <c r="AU203" s="227" t="s">
        <v>81</v>
      </c>
      <c r="AY203" s="20" t="s">
        <v>215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223</v>
      </c>
      <c r="BM203" s="227" t="s">
        <v>340</v>
      </c>
    </row>
    <row r="204" s="2" customFormat="1" ht="24.15" customHeight="1">
      <c r="A204" s="41"/>
      <c r="B204" s="42"/>
      <c r="C204" s="281" t="s">
        <v>342</v>
      </c>
      <c r="D204" s="281" t="s">
        <v>412</v>
      </c>
      <c r="E204" s="282" t="s">
        <v>2530</v>
      </c>
      <c r="F204" s="283" t="s">
        <v>2518</v>
      </c>
      <c r="G204" s="284" t="s">
        <v>635</v>
      </c>
      <c r="H204" s="285">
        <v>1</v>
      </c>
      <c r="I204" s="286"/>
      <c r="J204" s="287">
        <f>ROUND(I204*H204,2)</f>
        <v>0</v>
      </c>
      <c r="K204" s="283" t="s">
        <v>19</v>
      </c>
      <c r="L204" s="288"/>
      <c r="M204" s="289" t="s">
        <v>19</v>
      </c>
      <c r="N204" s="290" t="s">
        <v>43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298</v>
      </c>
      <c r="AT204" s="227" t="s">
        <v>412</v>
      </c>
      <c r="AU204" s="227" t="s">
        <v>81</v>
      </c>
      <c r="AY204" s="20" t="s">
        <v>215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223</v>
      </c>
      <c r="BM204" s="227" t="s">
        <v>345</v>
      </c>
    </row>
    <row r="205" s="2" customFormat="1" ht="16.5" customHeight="1">
      <c r="A205" s="41"/>
      <c r="B205" s="42"/>
      <c r="C205" s="281" t="s">
        <v>306</v>
      </c>
      <c r="D205" s="281" t="s">
        <v>412</v>
      </c>
      <c r="E205" s="282" t="s">
        <v>2531</v>
      </c>
      <c r="F205" s="283" t="s">
        <v>2519</v>
      </c>
      <c r="G205" s="284" t="s">
        <v>635</v>
      </c>
      <c r="H205" s="285">
        <v>2</v>
      </c>
      <c r="I205" s="286"/>
      <c r="J205" s="287">
        <f>ROUND(I205*H205,2)</f>
        <v>0</v>
      </c>
      <c r="K205" s="283" t="s">
        <v>19</v>
      </c>
      <c r="L205" s="288"/>
      <c r="M205" s="289" t="s">
        <v>19</v>
      </c>
      <c r="N205" s="290" t="s">
        <v>43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298</v>
      </c>
      <c r="AT205" s="227" t="s">
        <v>412</v>
      </c>
      <c r="AU205" s="227" t="s">
        <v>81</v>
      </c>
      <c r="AY205" s="20" t="s">
        <v>215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223</v>
      </c>
      <c r="BM205" s="227" t="s">
        <v>350</v>
      </c>
    </row>
    <row r="206" s="2" customFormat="1" ht="16.5" customHeight="1">
      <c r="A206" s="41"/>
      <c r="B206" s="42"/>
      <c r="C206" s="281" t="s">
        <v>322</v>
      </c>
      <c r="D206" s="281" t="s">
        <v>412</v>
      </c>
      <c r="E206" s="282" t="s">
        <v>2532</v>
      </c>
      <c r="F206" s="283" t="s">
        <v>2520</v>
      </c>
      <c r="G206" s="284" t="s">
        <v>635</v>
      </c>
      <c r="H206" s="285">
        <v>4</v>
      </c>
      <c r="I206" s="286"/>
      <c r="J206" s="287">
        <f>ROUND(I206*H206,2)</f>
        <v>0</v>
      </c>
      <c r="K206" s="283" t="s">
        <v>19</v>
      </c>
      <c r="L206" s="288"/>
      <c r="M206" s="289" t="s">
        <v>19</v>
      </c>
      <c r="N206" s="290" t="s">
        <v>43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298</v>
      </c>
      <c r="AT206" s="227" t="s">
        <v>412</v>
      </c>
      <c r="AU206" s="227" t="s">
        <v>81</v>
      </c>
      <c r="AY206" s="20" t="s">
        <v>215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223</v>
      </c>
      <c r="BM206" s="227" t="s">
        <v>354</v>
      </c>
    </row>
    <row r="207" s="2" customFormat="1" ht="37.8" customHeight="1">
      <c r="A207" s="41"/>
      <c r="B207" s="42"/>
      <c r="C207" s="216" t="s">
        <v>360</v>
      </c>
      <c r="D207" s="216" t="s">
        <v>218</v>
      </c>
      <c r="E207" s="217" t="s">
        <v>2409</v>
      </c>
      <c r="F207" s="218" t="s">
        <v>2410</v>
      </c>
      <c r="G207" s="219" t="s">
        <v>331</v>
      </c>
      <c r="H207" s="220">
        <v>0.001</v>
      </c>
      <c r="I207" s="221"/>
      <c r="J207" s="222">
        <f>ROUND(I207*H207,2)</f>
        <v>0</v>
      </c>
      <c r="K207" s="218" t="s">
        <v>222</v>
      </c>
      <c r="L207" s="47"/>
      <c r="M207" s="223" t="s">
        <v>19</v>
      </c>
      <c r="N207" s="224" t="s">
        <v>43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223</v>
      </c>
      <c r="AT207" s="227" t="s">
        <v>218</v>
      </c>
      <c r="AU207" s="227" t="s">
        <v>81</v>
      </c>
      <c r="AY207" s="20" t="s">
        <v>215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79</v>
      </c>
      <c r="BK207" s="228">
        <f>ROUND(I207*H207,2)</f>
        <v>0</v>
      </c>
      <c r="BL207" s="20" t="s">
        <v>223</v>
      </c>
      <c r="BM207" s="227" t="s">
        <v>487</v>
      </c>
    </row>
    <row r="208" s="2" customFormat="1">
      <c r="A208" s="41"/>
      <c r="B208" s="42"/>
      <c r="C208" s="43"/>
      <c r="D208" s="229" t="s">
        <v>224</v>
      </c>
      <c r="E208" s="43"/>
      <c r="F208" s="230" t="s">
        <v>2411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224</v>
      </c>
      <c r="AU208" s="20" t="s">
        <v>81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2533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3" customFormat="1">
      <c r="A210" s="13"/>
      <c r="B210" s="234"/>
      <c r="C210" s="235"/>
      <c r="D210" s="236" t="s">
        <v>226</v>
      </c>
      <c r="E210" s="237" t="s">
        <v>19</v>
      </c>
      <c r="F210" s="238" t="s">
        <v>2475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226</v>
      </c>
      <c r="AU210" s="244" t="s">
        <v>81</v>
      </c>
      <c r="AV210" s="13" t="s">
        <v>79</v>
      </c>
      <c r="AW210" s="13" t="s">
        <v>33</v>
      </c>
      <c r="AX210" s="13" t="s">
        <v>72</v>
      </c>
      <c r="AY210" s="244" t="s">
        <v>215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2476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3" customFormat="1">
      <c r="A212" s="13"/>
      <c r="B212" s="234"/>
      <c r="C212" s="235"/>
      <c r="D212" s="236" t="s">
        <v>226</v>
      </c>
      <c r="E212" s="237" t="s">
        <v>19</v>
      </c>
      <c r="F212" s="238" t="s">
        <v>2477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226</v>
      </c>
      <c r="AU212" s="244" t="s">
        <v>81</v>
      </c>
      <c r="AV212" s="13" t="s">
        <v>79</v>
      </c>
      <c r="AW212" s="13" t="s">
        <v>33</v>
      </c>
      <c r="AX212" s="13" t="s">
        <v>72</v>
      </c>
      <c r="AY212" s="244" t="s">
        <v>215</v>
      </c>
    </row>
    <row r="213" s="13" customFormat="1">
      <c r="A213" s="13"/>
      <c r="B213" s="234"/>
      <c r="C213" s="235"/>
      <c r="D213" s="236" t="s">
        <v>226</v>
      </c>
      <c r="E213" s="237" t="s">
        <v>19</v>
      </c>
      <c r="F213" s="238" t="s">
        <v>407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226</v>
      </c>
      <c r="AU213" s="244" t="s">
        <v>81</v>
      </c>
      <c r="AV213" s="13" t="s">
        <v>79</v>
      </c>
      <c r="AW213" s="13" t="s">
        <v>33</v>
      </c>
      <c r="AX213" s="13" t="s">
        <v>72</v>
      </c>
      <c r="AY213" s="244" t="s">
        <v>215</v>
      </c>
    </row>
    <row r="214" s="14" customFormat="1">
      <c r="A214" s="14"/>
      <c r="B214" s="245"/>
      <c r="C214" s="246"/>
      <c r="D214" s="236" t="s">
        <v>226</v>
      </c>
      <c r="E214" s="247" t="s">
        <v>19</v>
      </c>
      <c r="F214" s="248" t="s">
        <v>493</v>
      </c>
      <c r="G214" s="246"/>
      <c r="H214" s="249">
        <v>37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226</v>
      </c>
      <c r="AU214" s="255" t="s">
        <v>81</v>
      </c>
      <c r="AV214" s="14" t="s">
        <v>81</v>
      </c>
      <c r="AW214" s="14" t="s">
        <v>33</v>
      </c>
      <c r="AX214" s="14" t="s">
        <v>72</v>
      </c>
      <c r="AY214" s="255" t="s">
        <v>215</v>
      </c>
    </row>
    <row r="215" s="13" customFormat="1">
      <c r="A215" s="13"/>
      <c r="B215" s="234"/>
      <c r="C215" s="235"/>
      <c r="D215" s="236" t="s">
        <v>226</v>
      </c>
      <c r="E215" s="237" t="s">
        <v>19</v>
      </c>
      <c r="F215" s="238" t="s">
        <v>2478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226</v>
      </c>
      <c r="AU215" s="244" t="s">
        <v>81</v>
      </c>
      <c r="AV215" s="13" t="s">
        <v>79</v>
      </c>
      <c r="AW215" s="13" t="s">
        <v>33</v>
      </c>
      <c r="AX215" s="13" t="s">
        <v>72</v>
      </c>
      <c r="AY215" s="244" t="s">
        <v>215</v>
      </c>
    </row>
    <row r="216" s="13" customFormat="1">
      <c r="A216" s="13"/>
      <c r="B216" s="234"/>
      <c r="C216" s="235"/>
      <c r="D216" s="236" t="s">
        <v>226</v>
      </c>
      <c r="E216" s="237" t="s">
        <v>19</v>
      </c>
      <c r="F216" s="238" t="s">
        <v>2479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226</v>
      </c>
      <c r="AU216" s="244" t="s">
        <v>81</v>
      </c>
      <c r="AV216" s="13" t="s">
        <v>79</v>
      </c>
      <c r="AW216" s="13" t="s">
        <v>33</v>
      </c>
      <c r="AX216" s="13" t="s">
        <v>72</v>
      </c>
      <c r="AY216" s="244" t="s">
        <v>215</v>
      </c>
    </row>
    <row r="217" s="13" customFormat="1">
      <c r="A217" s="13"/>
      <c r="B217" s="234"/>
      <c r="C217" s="235"/>
      <c r="D217" s="236" t="s">
        <v>226</v>
      </c>
      <c r="E217" s="237" t="s">
        <v>19</v>
      </c>
      <c r="F217" s="238" t="s">
        <v>2480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226</v>
      </c>
      <c r="AU217" s="244" t="s">
        <v>81</v>
      </c>
      <c r="AV217" s="13" t="s">
        <v>79</v>
      </c>
      <c r="AW217" s="13" t="s">
        <v>33</v>
      </c>
      <c r="AX217" s="13" t="s">
        <v>72</v>
      </c>
      <c r="AY217" s="244" t="s">
        <v>215</v>
      </c>
    </row>
    <row r="218" s="13" customFormat="1">
      <c r="A218" s="13"/>
      <c r="B218" s="234"/>
      <c r="C218" s="235"/>
      <c r="D218" s="236" t="s">
        <v>226</v>
      </c>
      <c r="E218" s="237" t="s">
        <v>19</v>
      </c>
      <c r="F218" s="238" t="s">
        <v>446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226</v>
      </c>
      <c r="AU218" s="244" t="s">
        <v>81</v>
      </c>
      <c r="AV218" s="13" t="s">
        <v>79</v>
      </c>
      <c r="AW218" s="13" t="s">
        <v>33</v>
      </c>
      <c r="AX218" s="13" t="s">
        <v>72</v>
      </c>
      <c r="AY218" s="244" t="s">
        <v>215</v>
      </c>
    </row>
    <row r="219" s="14" customFormat="1">
      <c r="A219" s="14"/>
      <c r="B219" s="245"/>
      <c r="C219" s="246"/>
      <c r="D219" s="236" t="s">
        <v>226</v>
      </c>
      <c r="E219" s="247" t="s">
        <v>19</v>
      </c>
      <c r="F219" s="248" t="s">
        <v>81</v>
      </c>
      <c r="G219" s="246"/>
      <c r="H219" s="249">
        <v>2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226</v>
      </c>
      <c r="AU219" s="255" t="s">
        <v>81</v>
      </c>
      <c r="AV219" s="14" t="s">
        <v>81</v>
      </c>
      <c r="AW219" s="14" t="s">
        <v>33</v>
      </c>
      <c r="AX219" s="14" t="s">
        <v>72</v>
      </c>
      <c r="AY219" s="255" t="s">
        <v>215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2478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2479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2480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3" customFormat="1">
      <c r="A223" s="13"/>
      <c r="B223" s="234"/>
      <c r="C223" s="235"/>
      <c r="D223" s="236" t="s">
        <v>226</v>
      </c>
      <c r="E223" s="237" t="s">
        <v>19</v>
      </c>
      <c r="F223" s="238" t="s">
        <v>407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226</v>
      </c>
      <c r="AU223" s="244" t="s">
        <v>81</v>
      </c>
      <c r="AV223" s="13" t="s">
        <v>79</v>
      </c>
      <c r="AW223" s="13" t="s">
        <v>33</v>
      </c>
      <c r="AX223" s="13" t="s">
        <v>72</v>
      </c>
      <c r="AY223" s="244" t="s">
        <v>215</v>
      </c>
    </row>
    <row r="224" s="14" customFormat="1">
      <c r="A224" s="14"/>
      <c r="B224" s="245"/>
      <c r="C224" s="246"/>
      <c r="D224" s="236" t="s">
        <v>226</v>
      </c>
      <c r="E224" s="247" t="s">
        <v>19</v>
      </c>
      <c r="F224" s="248" t="s">
        <v>275</v>
      </c>
      <c r="G224" s="246"/>
      <c r="H224" s="249">
        <v>6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226</v>
      </c>
      <c r="AU224" s="255" t="s">
        <v>81</v>
      </c>
      <c r="AV224" s="14" t="s">
        <v>81</v>
      </c>
      <c r="AW224" s="14" t="s">
        <v>33</v>
      </c>
      <c r="AX224" s="14" t="s">
        <v>72</v>
      </c>
      <c r="AY224" s="255" t="s">
        <v>215</v>
      </c>
    </row>
    <row r="225" s="13" customFormat="1">
      <c r="A225" s="13"/>
      <c r="B225" s="234"/>
      <c r="C225" s="235"/>
      <c r="D225" s="236" t="s">
        <v>226</v>
      </c>
      <c r="E225" s="237" t="s">
        <v>19</v>
      </c>
      <c r="F225" s="238" t="s">
        <v>2478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226</v>
      </c>
      <c r="AU225" s="244" t="s">
        <v>81</v>
      </c>
      <c r="AV225" s="13" t="s">
        <v>79</v>
      </c>
      <c r="AW225" s="13" t="s">
        <v>33</v>
      </c>
      <c r="AX225" s="13" t="s">
        <v>72</v>
      </c>
      <c r="AY225" s="244" t="s">
        <v>215</v>
      </c>
    </row>
    <row r="226" s="13" customFormat="1">
      <c r="A226" s="13"/>
      <c r="B226" s="234"/>
      <c r="C226" s="235"/>
      <c r="D226" s="236" t="s">
        <v>226</v>
      </c>
      <c r="E226" s="237" t="s">
        <v>19</v>
      </c>
      <c r="F226" s="238" t="s">
        <v>2481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226</v>
      </c>
      <c r="AU226" s="244" t="s">
        <v>81</v>
      </c>
      <c r="AV226" s="13" t="s">
        <v>79</v>
      </c>
      <c r="AW226" s="13" t="s">
        <v>33</v>
      </c>
      <c r="AX226" s="13" t="s">
        <v>72</v>
      </c>
      <c r="AY226" s="244" t="s">
        <v>215</v>
      </c>
    </row>
    <row r="227" s="13" customFormat="1">
      <c r="A227" s="13"/>
      <c r="B227" s="234"/>
      <c r="C227" s="235"/>
      <c r="D227" s="236" t="s">
        <v>226</v>
      </c>
      <c r="E227" s="237" t="s">
        <v>19</v>
      </c>
      <c r="F227" s="238" t="s">
        <v>2482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226</v>
      </c>
      <c r="AU227" s="244" t="s">
        <v>81</v>
      </c>
      <c r="AV227" s="13" t="s">
        <v>79</v>
      </c>
      <c r="AW227" s="13" t="s">
        <v>33</v>
      </c>
      <c r="AX227" s="13" t="s">
        <v>72</v>
      </c>
      <c r="AY227" s="244" t="s">
        <v>215</v>
      </c>
    </row>
    <row r="228" s="13" customFormat="1">
      <c r="A228" s="13"/>
      <c r="B228" s="234"/>
      <c r="C228" s="235"/>
      <c r="D228" s="236" t="s">
        <v>226</v>
      </c>
      <c r="E228" s="237" t="s">
        <v>19</v>
      </c>
      <c r="F228" s="238" t="s">
        <v>446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226</v>
      </c>
      <c r="AU228" s="244" t="s">
        <v>81</v>
      </c>
      <c r="AV228" s="13" t="s">
        <v>79</v>
      </c>
      <c r="AW228" s="13" t="s">
        <v>33</v>
      </c>
      <c r="AX228" s="13" t="s">
        <v>72</v>
      </c>
      <c r="AY228" s="244" t="s">
        <v>215</v>
      </c>
    </row>
    <row r="229" s="14" customFormat="1">
      <c r="A229" s="14"/>
      <c r="B229" s="245"/>
      <c r="C229" s="246"/>
      <c r="D229" s="236" t="s">
        <v>226</v>
      </c>
      <c r="E229" s="247" t="s">
        <v>19</v>
      </c>
      <c r="F229" s="248" t="s">
        <v>79</v>
      </c>
      <c r="G229" s="246"/>
      <c r="H229" s="249">
        <v>1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226</v>
      </c>
      <c r="AU229" s="255" t="s">
        <v>81</v>
      </c>
      <c r="AV229" s="14" t="s">
        <v>81</v>
      </c>
      <c r="AW229" s="14" t="s">
        <v>33</v>
      </c>
      <c r="AX229" s="14" t="s">
        <v>72</v>
      </c>
      <c r="AY229" s="255" t="s">
        <v>215</v>
      </c>
    </row>
    <row r="230" s="13" customFormat="1">
      <c r="A230" s="13"/>
      <c r="B230" s="234"/>
      <c r="C230" s="235"/>
      <c r="D230" s="236" t="s">
        <v>226</v>
      </c>
      <c r="E230" s="237" t="s">
        <v>19</v>
      </c>
      <c r="F230" s="238" t="s">
        <v>2478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226</v>
      </c>
      <c r="AU230" s="244" t="s">
        <v>81</v>
      </c>
      <c r="AV230" s="13" t="s">
        <v>79</v>
      </c>
      <c r="AW230" s="13" t="s">
        <v>33</v>
      </c>
      <c r="AX230" s="13" t="s">
        <v>72</v>
      </c>
      <c r="AY230" s="244" t="s">
        <v>215</v>
      </c>
    </row>
    <row r="231" s="13" customFormat="1">
      <c r="A231" s="13"/>
      <c r="B231" s="234"/>
      <c r="C231" s="235"/>
      <c r="D231" s="236" t="s">
        <v>226</v>
      </c>
      <c r="E231" s="237" t="s">
        <v>19</v>
      </c>
      <c r="F231" s="238" t="s">
        <v>2481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226</v>
      </c>
      <c r="AU231" s="244" t="s">
        <v>81</v>
      </c>
      <c r="AV231" s="13" t="s">
        <v>79</v>
      </c>
      <c r="AW231" s="13" t="s">
        <v>33</v>
      </c>
      <c r="AX231" s="13" t="s">
        <v>72</v>
      </c>
      <c r="AY231" s="244" t="s">
        <v>215</v>
      </c>
    </row>
    <row r="232" s="13" customFormat="1">
      <c r="A232" s="13"/>
      <c r="B232" s="234"/>
      <c r="C232" s="235"/>
      <c r="D232" s="236" t="s">
        <v>226</v>
      </c>
      <c r="E232" s="237" t="s">
        <v>19</v>
      </c>
      <c r="F232" s="238" t="s">
        <v>2482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226</v>
      </c>
      <c r="AU232" s="244" t="s">
        <v>81</v>
      </c>
      <c r="AV232" s="13" t="s">
        <v>79</v>
      </c>
      <c r="AW232" s="13" t="s">
        <v>33</v>
      </c>
      <c r="AX232" s="13" t="s">
        <v>72</v>
      </c>
      <c r="AY232" s="244" t="s">
        <v>215</v>
      </c>
    </row>
    <row r="233" s="13" customFormat="1">
      <c r="A233" s="13"/>
      <c r="B233" s="234"/>
      <c r="C233" s="235"/>
      <c r="D233" s="236" t="s">
        <v>226</v>
      </c>
      <c r="E233" s="237" t="s">
        <v>19</v>
      </c>
      <c r="F233" s="238" t="s">
        <v>407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226</v>
      </c>
      <c r="AU233" s="244" t="s">
        <v>81</v>
      </c>
      <c r="AV233" s="13" t="s">
        <v>79</v>
      </c>
      <c r="AW233" s="13" t="s">
        <v>33</v>
      </c>
      <c r="AX233" s="13" t="s">
        <v>72</v>
      </c>
      <c r="AY233" s="244" t="s">
        <v>215</v>
      </c>
    </row>
    <row r="234" s="14" customFormat="1">
      <c r="A234" s="14"/>
      <c r="B234" s="245"/>
      <c r="C234" s="246"/>
      <c r="D234" s="236" t="s">
        <v>226</v>
      </c>
      <c r="E234" s="247" t="s">
        <v>19</v>
      </c>
      <c r="F234" s="248" t="s">
        <v>105</v>
      </c>
      <c r="G234" s="246"/>
      <c r="H234" s="249">
        <v>3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226</v>
      </c>
      <c r="AU234" s="255" t="s">
        <v>81</v>
      </c>
      <c r="AV234" s="14" t="s">
        <v>81</v>
      </c>
      <c r="AW234" s="14" t="s">
        <v>33</v>
      </c>
      <c r="AX234" s="14" t="s">
        <v>72</v>
      </c>
      <c r="AY234" s="255" t="s">
        <v>215</v>
      </c>
    </row>
    <row r="235" s="13" customFormat="1">
      <c r="A235" s="13"/>
      <c r="B235" s="234"/>
      <c r="C235" s="235"/>
      <c r="D235" s="236" t="s">
        <v>226</v>
      </c>
      <c r="E235" s="237" t="s">
        <v>19</v>
      </c>
      <c r="F235" s="238" t="s">
        <v>2478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226</v>
      </c>
      <c r="AU235" s="244" t="s">
        <v>81</v>
      </c>
      <c r="AV235" s="13" t="s">
        <v>79</v>
      </c>
      <c r="AW235" s="13" t="s">
        <v>33</v>
      </c>
      <c r="AX235" s="13" t="s">
        <v>72</v>
      </c>
      <c r="AY235" s="244" t="s">
        <v>215</v>
      </c>
    </row>
    <row r="236" s="13" customFormat="1">
      <c r="A236" s="13"/>
      <c r="B236" s="234"/>
      <c r="C236" s="235"/>
      <c r="D236" s="236" t="s">
        <v>226</v>
      </c>
      <c r="E236" s="237" t="s">
        <v>19</v>
      </c>
      <c r="F236" s="238" t="s">
        <v>2485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226</v>
      </c>
      <c r="AU236" s="244" t="s">
        <v>81</v>
      </c>
      <c r="AV236" s="13" t="s">
        <v>79</v>
      </c>
      <c r="AW236" s="13" t="s">
        <v>33</v>
      </c>
      <c r="AX236" s="13" t="s">
        <v>72</v>
      </c>
      <c r="AY236" s="244" t="s">
        <v>215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2486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3" customFormat="1">
      <c r="A238" s="13"/>
      <c r="B238" s="234"/>
      <c r="C238" s="235"/>
      <c r="D238" s="236" t="s">
        <v>226</v>
      </c>
      <c r="E238" s="237" t="s">
        <v>19</v>
      </c>
      <c r="F238" s="238" t="s">
        <v>407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226</v>
      </c>
      <c r="AU238" s="244" t="s">
        <v>81</v>
      </c>
      <c r="AV238" s="13" t="s">
        <v>79</v>
      </c>
      <c r="AW238" s="13" t="s">
        <v>33</v>
      </c>
      <c r="AX238" s="13" t="s">
        <v>72</v>
      </c>
      <c r="AY238" s="244" t="s">
        <v>215</v>
      </c>
    </row>
    <row r="239" s="14" customFormat="1">
      <c r="A239" s="14"/>
      <c r="B239" s="245"/>
      <c r="C239" s="246"/>
      <c r="D239" s="236" t="s">
        <v>226</v>
      </c>
      <c r="E239" s="247" t="s">
        <v>19</v>
      </c>
      <c r="F239" s="248" t="s">
        <v>81</v>
      </c>
      <c r="G239" s="246"/>
      <c r="H239" s="249">
        <v>2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226</v>
      </c>
      <c r="AU239" s="255" t="s">
        <v>81</v>
      </c>
      <c r="AV239" s="14" t="s">
        <v>81</v>
      </c>
      <c r="AW239" s="14" t="s">
        <v>33</v>
      </c>
      <c r="AX239" s="14" t="s">
        <v>72</v>
      </c>
      <c r="AY239" s="255" t="s">
        <v>215</v>
      </c>
    </row>
    <row r="240" s="13" customFormat="1">
      <c r="A240" s="13"/>
      <c r="B240" s="234"/>
      <c r="C240" s="235"/>
      <c r="D240" s="236" t="s">
        <v>226</v>
      </c>
      <c r="E240" s="237" t="s">
        <v>19</v>
      </c>
      <c r="F240" s="238" t="s">
        <v>2478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226</v>
      </c>
      <c r="AU240" s="244" t="s">
        <v>81</v>
      </c>
      <c r="AV240" s="13" t="s">
        <v>79</v>
      </c>
      <c r="AW240" s="13" t="s">
        <v>33</v>
      </c>
      <c r="AX240" s="13" t="s">
        <v>72</v>
      </c>
      <c r="AY240" s="244" t="s">
        <v>215</v>
      </c>
    </row>
    <row r="241" s="13" customFormat="1">
      <c r="A241" s="13"/>
      <c r="B241" s="234"/>
      <c r="C241" s="235"/>
      <c r="D241" s="236" t="s">
        <v>226</v>
      </c>
      <c r="E241" s="237" t="s">
        <v>19</v>
      </c>
      <c r="F241" s="238" t="s">
        <v>2487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226</v>
      </c>
      <c r="AU241" s="244" t="s">
        <v>81</v>
      </c>
      <c r="AV241" s="13" t="s">
        <v>79</v>
      </c>
      <c r="AW241" s="13" t="s">
        <v>33</v>
      </c>
      <c r="AX241" s="13" t="s">
        <v>72</v>
      </c>
      <c r="AY241" s="244" t="s">
        <v>215</v>
      </c>
    </row>
    <row r="242" s="13" customFormat="1">
      <c r="A242" s="13"/>
      <c r="B242" s="234"/>
      <c r="C242" s="235"/>
      <c r="D242" s="236" t="s">
        <v>226</v>
      </c>
      <c r="E242" s="237" t="s">
        <v>19</v>
      </c>
      <c r="F242" s="238" t="s">
        <v>2488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226</v>
      </c>
      <c r="AU242" s="244" t="s">
        <v>81</v>
      </c>
      <c r="AV242" s="13" t="s">
        <v>79</v>
      </c>
      <c r="AW242" s="13" t="s">
        <v>33</v>
      </c>
      <c r="AX242" s="13" t="s">
        <v>72</v>
      </c>
      <c r="AY242" s="244" t="s">
        <v>215</v>
      </c>
    </row>
    <row r="243" s="13" customFormat="1">
      <c r="A243" s="13"/>
      <c r="B243" s="234"/>
      <c r="C243" s="235"/>
      <c r="D243" s="236" t="s">
        <v>226</v>
      </c>
      <c r="E243" s="237" t="s">
        <v>19</v>
      </c>
      <c r="F243" s="238" t="s">
        <v>407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226</v>
      </c>
      <c r="AU243" s="244" t="s">
        <v>81</v>
      </c>
      <c r="AV243" s="13" t="s">
        <v>79</v>
      </c>
      <c r="AW243" s="13" t="s">
        <v>33</v>
      </c>
      <c r="AX243" s="13" t="s">
        <v>72</v>
      </c>
      <c r="AY243" s="244" t="s">
        <v>215</v>
      </c>
    </row>
    <row r="244" s="14" customFormat="1">
      <c r="A244" s="14"/>
      <c r="B244" s="245"/>
      <c r="C244" s="246"/>
      <c r="D244" s="236" t="s">
        <v>226</v>
      </c>
      <c r="E244" s="247" t="s">
        <v>19</v>
      </c>
      <c r="F244" s="248" t="s">
        <v>79</v>
      </c>
      <c r="G244" s="246"/>
      <c r="H244" s="249">
        <v>1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226</v>
      </c>
      <c r="AU244" s="255" t="s">
        <v>81</v>
      </c>
      <c r="AV244" s="14" t="s">
        <v>81</v>
      </c>
      <c r="AW244" s="14" t="s">
        <v>33</v>
      </c>
      <c r="AX244" s="14" t="s">
        <v>72</v>
      </c>
      <c r="AY244" s="255" t="s">
        <v>215</v>
      </c>
    </row>
    <row r="245" s="13" customFormat="1">
      <c r="A245" s="13"/>
      <c r="B245" s="234"/>
      <c r="C245" s="235"/>
      <c r="D245" s="236" t="s">
        <v>226</v>
      </c>
      <c r="E245" s="237" t="s">
        <v>19</v>
      </c>
      <c r="F245" s="238" t="s">
        <v>2478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226</v>
      </c>
      <c r="AU245" s="244" t="s">
        <v>81</v>
      </c>
      <c r="AV245" s="13" t="s">
        <v>79</v>
      </c>
      <c r="AW245" s="13" t="s">
        <v>33</v>
      </c>
      <c r="AX245" s="13" t="s">
        <v>72</v>
      </c>
      <c r="AY245" s="244" t="s">
        <v>215</v>
      </c>
    </row>
    <row r="246" s="13" customFormat="1">
      <c r="A246" s="13"/>
      <c r="B246" s="234"/>
      <c r="C246" s="235"/>
      <c r="D246" s="236" t="s">
        <v>226</v>
      </c>
      <c r="E246" s="237" t="s">
        <v>19</v>
      </c>
      <c r="F246" s="238" t="s">
        <v>2489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226</v>
      </c>
      <c r="AU246" s="244" t="s">
        <v>81</v>
      </c>
      <c r="AV246" s="13" t="s">
        <v>79</v>
      </c>
      <c r="AW246" s="13" t="s">
        <v>33</v>
      </c>
      <c r="AX246" s="13" t="s">
        <v>72</v>
      </c>
      <c r="AY246" s="244" t="s">
        <v>215</v>
      </c>
    </row>
    <row r="247" s="13" customFormat="1">
      <c r="A247" s="13"/>
      <c r="B247" s="234"/>
      <c r="C247" s="235"/>
      <c r="D247" s="236" t="s">
        <v>226</v>
      </c>
      <c r="E247" s="237" t="s">
        <v>19</v>
      </c>
      <c r="F247" s="238" t="s">
        <v>2490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226</v>
      </c>
      <c r="AU247" s="244" t="s">
        <v>81</v>
      </c>
      <c r="AV247" s="13" t="s">
        <v>79</v>
      </c>
      <c r="AW247" s="13" t="s">
        <v>33</v>
      </c>
      <c r="AX247" s="13" t="s">
        <v>72</v>
      </c>
      <c r="AY247" s="244" t="s">
        <v>215</v>
      </c>
    </row>
    <row r="248" s="14" customFormat="1">
      <c r="A248" s="14"/>
      <c r="B248" s="245"/>
      <c r="C248" s="246"/>
      <c r="D248" s="236" t="s">
        <v>226</v>
      </c>
      <c r="E248" s="247" t="s">
        <v>19</v>
      </c>
      <c r="F248" s="248" t="s">
        <v>81</v>
      </c>
      <c r="G248" s="246"/>
      <c r="H248" s="249">
        <v>2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226</v>
      </c>
      <c r="AU248" s="255" t="s">
        <v>81</v>
      </c>
      <c r="AV248" s="14" t="s">
        <v>81</v>
      </c>
      <c r="AW248" s="14" t="s">
        <v>33</v>
      </c>
      <c r="AX248" s="14" t="s">
        <v>72</v>
      </c>
      <c r="AY248" s="255" t="s">
        <v>215</v>
      </c>
    </row>
    <row r="249" s="13" customFormat="1">
      <c r="A249" s="13"/>
      <c r="B249" s="234"/>
      <c r="C249" s="235"/>
      <c r="D249" s="236" t="s">
        <v>226</v>
      </c>
      <c r="E249" s="237" t="s">
        <v>19</v>
      </c>
      <c r="F249" s="238" t="s">
        <v>2478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226</v>
      </c>
      <c r="AU249" s="244" t="s">
        <v>81</v>
      </c>
      <c r="AV249" s="13" t="s">
        <v>79</v>
      </c>
      <c r="AW249" s="13" t="s">
        <v>33</v>
      </c>
      <c r="AX249" s="13" t="s">
        <v>72</v>
      </c>
      <c r="AY249" s="244" t="s">
        <v>215</v>
      </c>
    </row>
    <row r="250" s="13" customFormat="1">
      <c r="A250" s="13"/>
      <c r="B250" s="234"/>
      <c r="C250" s="235"/>
      <c r="D250" s="236" t="s">
        <v>226</v>
      </c>
      <c r="E250" s="237" t="s">
        <v>19</v>
      </c>
      <c r="F250" s="238" t="s">
        <v>2491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226</v>
      </c>
      <c r="AU250" s="244" t="s">
        <v>81</v>
      </c>
      <c r="AV250" s="13" t="s">
        <v>79</v>
      </c>
      <c r="AW250" s="13" t="s">
        <v>33</v>
      </c>
      <c r="AX250" s="13" t="s">
        <v>72</v>
      </c>
      <c r="AY250" s="244" t="s">
        <v>215</v>
      </c>
    </row>
    <row r="251" s="13" customFormat="1">
      <c r="A251" s="13"/>
      <c r="B251" s="234"/>
      <c r="C251" s="235"/>
      <c r="D251" s="236" t="s">
        <v>226</v>
      </c>
      <c r="E251" s="237" t="s">
        <v>19</v>
      </c>
      <c r="F251" s="238" t="s">
        <v>2492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226</v>
      </c>
      <c r="AU251" s="244" t="s">
        <v>81</v>
      </c>
      <c r="AV251" s="13" t="s">
        <v>79</v>
      </c>
      <c r="AW251" s="13" t="s">
        <v>33</v>
      </c>
      <c r="AX251" s="13" t="s">
        <v>72</v>
      </c>
      <c r="AY251" s="244" t="s">
        <v>215</v>
      </c>
    </row>
    <row r="252" s="14" customFormat="1">
      <c r="A252" s="14"/>
      <c r="B252" s="245"/>
      <c r="C252" s="246"/>
      <c r="D252" s="236" t="s">
        <v>226</v>
      </c>
      <c r="E252" s="247" t="s">
        <v>19</v>
      </c>
      <c r="F252" s="248" t="s">
        <v>79</v>
      </c>
      <c r="G252" s="246"/>
      <c r="H252" s="249">
        <v>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226</v>
      </c>
      <c r="AU252" s="255" t="s">
        <v>81</v>
      </c>
      <c r="AV252" s="14" t="s">
        <v>81</v>
      </c>
      <c r="AW252" s="14" t="s">
        <v>33</v>
      </c>
      <c r="AX252" s="14" t="s">
        <v>72</v>
      </c>
      <c r="AY252" s="255" t="s">
        <v>215</v>
      </c>
    </row>
    <row r="253" s="13" customFormat="1">
      <c r="A253" s="13"/>
      <c r="B253" s="234"/>
      <c r="C253" s="235"/>
      <c r="D253" s="236" t="s">
        <v>226</v>
      </c>
      <c r="E253" s="237" t="s">
        <v>19</v>
      </c>
      <c r="F253" s="238" t="s">
        <v>2478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226</v>
      </c>
      <c r="AU253" s="244" t="s">
        <v>81</v>
      </c>
      <c r="AV253" s="13" t="s">
        <v>79</v>
      </c>
      <c r="AW253" s="13" t="s">
        <v>33</v>
      </c>
      <c r="AX253" s="13" t="s">
        <v>72</v>
      </c>
      <c r="AY253" s="244" t="s">
        <v>215</v>
      </c>
    </row>
    <row r="254" s="13" customFormat="1">
      <c r="A254" s="13"/>
      <c r="B254" s="234"/>
      <c r="C254" s="235"/>
      <c r="D254" s="236" t="s">
        <v>226</v>
      </c>
      <c r="E254" s="237" t="s">
        <v>19</v>
      </c>
      <c r="F254" s="238" t="s">
        <v>2493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226</v>
      </c>
      <c r="AU254" s="244" t="s">
        <v>81</v>
      </c>
      <c r="AV254" s="13" t="s">
        <v>79</v>
      </c>
      <c r="AW254" s="13" t="s">
        <v>33</v>
      </c>
      <c r="AX254" s="13" t="s">
        <v>72</v>
      </c>
      <c r="AY254" s="244" t="s">
        <v>215</v>
      </c>
    </row>
    <row r="255" s="13" customFormat="1">
      <c r="A255" s="13"/>
      <c r="B255" s="234"/>
      <c r="C255" s="235"/>
      <c r="D255" s="236" t="s">
        <v>226</v>
      </c>
      <c r="E255" s="237" t="s">
        <v>19</v>
      </c>
      <c r="F255" s="238" t="s">
        <v>2494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226</v>
      </c>
      <c r="AU255" s="244" t="s">
        <v>81</v>
      </c>
      <c r="AV255" s="13" t="s">
        <v>79</v>
      </c>
      <c r="AW255" s="13" t="s">
        <v>33</v>
      </c>
      <c r="AX255" s="13" t="s">
        <v>72</v>
      </c>
      <c r="AY255" s="244" t="s">
        <v>215</v>
      </c>
    </row>
    <row r="256" s="14" customFormat="1">
      <c r="A256" s="14"/>
      <c r="B256" s="245"/>
      <c r="C256" s="246"/>
      <c r="D256" s="236" t="s">
        <v>226</v>
      </c>
      <c r="E256" s="247" t="s">
        <v>19</v>
      </c>
      <c r="F256" s="248" t="s">
        <v>81</v>
      </c>
      <c r="G256" s="246"/>
      <c r="H256" s="249">
        <v>2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226</v>
      </c>
      <c r="AU256" s="255" t="s">
        <v>81</v>
      </c>
      <c r="AV256" s="14" t="s">
        <v>81</v>
      </c>
      <c r="AW256" s="14" t="s">
        <v>33</v>
      </c>
      <c r="AX256" s="14" t="s">
        <v>72</v>
      </c>
      <c r="AY256" s="255" t="s">
        <v>215</v>
      </c>
    </row>
    <row r="257" s="13" customFormat="1">
      <c r="A257" s="13"/>
      <c r="B257" s="234"/>
      <c r="C257" s="235"/>
      <c r="D257" s="236" t="s">
        <v>226</v>
      </c>
      <c r="E257" s="237" t="s">
        <v>19</v>
      </c>
      <c r="F257" s="238" t="s">
        <v>2478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226</v>
      </c>
      <c r="AU257" s="244" t="s">
        <v>81</v>
      </c>
      <c r="AV257" s="13" t="s">
        <v>79</v>
      </c>
      <c r="AW257" s="13" t="s">
        <v>33</v>
      </c>
      <c r="AX257" s="13" t="s">
        <v>72</v>
      </c>
      <c r="AY257" s="244" t="s">
        <v>215</v>
      </c>
    </row>
    <row r="258" s="13" customFormat="1">
      <c r="A258" s="13"/>
      <c r="B258" s="234"/>
      <c r="C258" s="235"/>
      <c r="D258" s="236" t="s">
        <v>226</v>
      </c>
      <c r="E258" s="237" t="s">
        <v>19</v>
      </c>
      <c r="F258" s="238" t="s">
        <v>2495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226</v>
      </c>
      <c r="AU258" s="244" t="s">
        <v>81</v>
      </c>
      <c r="AV258" s="13" t="s">
        <v>79</v>
      </c>
      <c r="AW258" s="13" t="s">
        <v>33</v>
      </c>
      <c r="AX258" s="13" t="s">
        <v>72</v>
      </c>
      <c r="AY258" s="244" t="s">
        <v>215</v>
      </c>
    </row>
    <row r="259" s="13" customFormat="1">
      <c r="A259" s="13"/>
      <c r="B259" s="234"/>
      <c r="C259" s="235"/>
      <c r="D259" s="236" t="s">
        <v>226</v>
      </c>
      <c r="E259" s="237" t="s">
        <v>19</v>
      </c>
      <c r="F259" s="238" t="s">
        <v>2496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226</v>
      </c>
      <c r="AU259" s="244" t="s">
        <v>81</v>
      </c>
      <c r="AV259" s="13" t="s">
        <v>79</v>
      </c>
      <c r="AW259" s="13" t="s">
        <v>33</v>
      </c>
      <c r="AX259" s="13" t="s">
        <v>72</v>
      </c>
      <c r="AY259" s="244" t="s">
        <v>215</v>
      </c>
    </row>
    <row r="260" s="14" customFormat="1">
      <c r="A260" s="14"/>
      <c r="B260" s="245"/>
      <c r="C260" s="246"/>
      <c r="D260" s="236" t="s">
        <v>226</v>
      </c>
      <c r="E260" s="247" t="s">
        <v>19</v>
      </c>
      <c r="F260" s="248" t="s">
        <v>223</v>
      </c>
      <c r="G260" s="246"/>
      <c r="H260" s="249">
        <v>4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226</v>
      </c>
      <c r="AU260" s="255" t="s">
        <v>81</v>
      </c>
      <c r="AV260" s="14" t="s">
        <v>81</v>
      </c>
      <c r="AW260" s="14" t="s">
        <v>33</v>
      </c>
      <c r="AX260" s="14" t="s">
        <v>72</v>
      </c>
      <c r="AY260" s="255" t="s">
        <v>215</v>
      </c>
    </row>
    <row r="261" s="13" customFormat="1">
      <c r="A261" s="13"/>
      <c r="B261" s="234"/>
      <c r="C261" s="235"/>
      <c r="D261" s="236" t="s">
        <v>226</v>
      </c>
      <c r="E261" s="237" t="s">
        <v>19</v>
      </c>
      <c r="F261" s="238" t="s">
        <v>2533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226</v>
      </c>
      <c r="AU261" s="244" t="s">
        <v>81</v>
      </c>
      <c r="AV261" s="13" t="s">
        <v>79</v>
      </c>
      <c r="AW261" s="13" t="s">
        <v>33</v>
      </c>
      <c r="AX261" s="13" t="s">
        <v>72</v>
      </c>
      <c r="AY261" s="244" t="s">
        <v>215</v>
      </c>
    </row>
    <row r="262" s="13" customFormat="1">
      <c r="A262" s="13"/>
      <c r="B262" s="234"/>
      <c r="C262" s="235"/>
      <c r="D262" s="236" t="s">
        <v>226</v>
      </c>
      <c r="E262" s="237" t="s">
        <v>19</v>
      </c>
      <c r="F262" s="238" t="s">
        <v>2534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226</v>
      </c>
      <c r="AU262" s="244" t="s">
        <v>81</v>
      </c>
      <c r="AV262" s="13" t="s">
        <v>79</v>
      </c>
      <c r="AW262" s="13" t="s">
        <v>33</v>
      </c>
      <c r="AX262" s="13" t="s">
        <v>72</v>
      </c>
      <c r="AY262" s="244" t="s">
        <v>215</v>
      </c>
    </row>
    <row r="263" s="15" customFormat="1">
      <c r="A263" s="15"/>
      <c r="B263" s="256"/>
      <c r="C263" s="257"/>
      <c r="D263" s="236" t="s">
        <v>226</v>
      </c>
      <c r="E263" s="258" t="s">
        <v>19</v>
      </c>
      <c r="F263" s="259" t="s">
        <v>2419</v>
      </c>
      <c r="G263" s="257"/>
      <c r="H263" s="260">
        <v>61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226</v>
      </c>
      <c r="AU263" s="266" t="s">
        <v>81</v>
      </c>
      <c r="AV263" s="15" t="s">
        <v>223</v>
      </c>
      <c r="AW263" s="15" t="s">
        <v>33</v>
      </c>
      <c r="AX263" s="15" t="s">
        <v>72</v>
      </c>
      <c r="AY263" s="266" t="s">
        <v>215</v>
      </c>
    </row>
    <row r="264" s="13" customFormat="1">
      <c r="A264" s="13"/>
      <c r="B264" s="234"/>
      <c r="C264" s="235"/>
      <c r="D264" s="236" t="s">
        <v>226</v>
      </c>
      <c r="E264" s="237" t="s">
        <v>19</v>
      </c>
      <c r="F264" s="238" t="s">
        <v>2535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226</v>
      </c>
      <c r="AU264" s="244" t="s">
        <v>81</v>
      </c>
      <c r="AV264" s="13" t="s">
        <v>79</v>
      </c>
      <c r="AW264" s="13" t="s">
        <v>33</v>
      </c>
      <c r="AX264" s="13" t="s">
        <v>72</v>
      </c>
      <c r="AY264" s="244" t="s">
        <v>215</v>
      </c>
    </row>
    <row r="265" s="14" customFormat="1">
      <c r="A265" s="14"/>
      <c r="B265" s="245"/>
      <c r="C265" s="246"/>
      <c r="D265" s="236" t="s">
        <v>226</v>
      </c>
      <c r="E265" s="247" t="s">
        <v>19</v>
      </c>
      <c r="F265" s="248" t="s">
        <v>2536</v>
      </c>
      <c r="G265" s="246"/>
      <c r="H265" s="249">
        <v>0.001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226</v>
      </c>
      <c r="AU265" s="255" t="s">
        <v>81</v>
      </c>
      <c r="AV265" s="14" t="s">
        <v>81</v>
      </c>
      <c r="AW265" s="14" t="s">
        <v>33</v>
      </c>
      <c r="AX265" s="14" t="s">
        <v>72</v>
      </c>
      <c r="AY265" s="255" t="s">
        <v>215</v>
      </c>
    </row>
    <row r="266" s="16" customFormat="1">
      <c r="A266" s="16"/>
      <c r="B266" s="267"/>
      <c r="C266" s="268"/>
      <c r="D266" s="236" t="s">
        <v>226</v>
      </c>
      <c r="E266" s="269" t="s">
        <v>19</v>
      </c>
      <c r="F266" s="270" t="s">
        <v>2422</v>
      </c>
      <c r="G266" s="268"/>
      <c r="H266" s="271">
        <v>0.001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T266" s="277" t="s">
        <v>226</v>
      </c>
      <c r="AU266" s="277" t="s">
        <v>81</v>
      </c>
      <c r="AV266" s="16" t="s">
        <v>105</v>
      </c>
      <c r="AW266" s="16" t="s">
        <v>33</v>
      </c>
      <c r="AX266" s="16" t="s">
        <v>72</v>
      </c>
      <c r="AY266" s="277" t="s">
        <v>215</v>
      </c>
    </row>
    <row r="267" s="15" customFormat="1">
      <c r="A267" s="15"/>
      <c r="B267" s="256"/>
      <c r="C267" s="257"/>
      <c r="D267" s="236" t="s">
        <v>226</v>
      </c>
      <c r="E267" s="258" t="s">
        <v>19</v>
      </c>
      <c r="F267" s="259" t="s">
        <v>233</v>
      </c>
      <c r="G267" s="257"/>
      <c r="H267" s="260">
        <v>0.001</v>
      </c>
      <c r="I267" s="261"/>
      <c r="J267" s="257"/>
      <c r="K267" s="257"/>
      <c r="L267" s="262"/>
      <c r="M267" s="263"/>
      <c r="N267" s="264"/>
      <c r="O267" s="264"/>
      <c r="P267" s="264"/>
      <c r="Q267" s="264"/>
      <c r="R267" s="264"/>
      <c r="S267" s="264"/>
      <c r="T267" s="26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6" t="s">
        <v>226</v>
      </c>
      <c r="AU267" s="266" t="s">
        <v>81</v>
      </c>
      <c r="AV267" s="15" t="s">
        <v>223</v>
      </c>
      <c r="AW267" s="15" t="s">
        <v>33</v>
      </c>
      <c r="AX267" s="15" t="s">
        <v>79</v>
      </c>
      <c r="AY267" s="266" t="s">
        <v>215</v>
      </c>
    </row>
    <row r="268" s="2" customFormat="1" ht="24.15" customHeight="1">
      <c r="A268" s="41"/>
      <c r="B268" s="42"/>
      <c r="C268" s="281" t="s">
        <v>368</v>
      </c>
      <c r="D268" s="281" t="s">
        <v>412</v>
      </c>
      <c r="E268" s="282" t="s">
        <v>2423</v>
      </c>
      <c r="F268" s="283" t="s">
        <v>2424</v>
      </c>
      <c r="G268" s="284" t="s">
        <v>922</v>
      </c>
      <c r="H268" s="285">
        <v>0.60999999999999999</v>
      </c>
      <c r="I268" s="286"/>
      <c r="J268" s="287">
        <f>ROUND(I268*H268,2)</f>
        <v>0</v>
      </c>
      <c r="K268" s="283" t="s">
        <v>19</v>
      </c>
      <c r="L268" s="288"/>
      <c r="M268" s="289" t="s">
        <v>19</v>
      </c>
      <c r="N268" s="290" t="s">
        <v>43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298</v>
      </c>
      <c r="AT268" s="227" t="s">
        <v>412</v>
      </c>
      <c r="AU268" s="227" t="s">
        <v>81</v>
      </c>
      <c r="AY268" s="20" t="s">
        <v>215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223</v>
      </c>
      <c r="BM268" s="227" t="s">
        <v>498</v>
      </c>
    </row>
    <row r="269" s="2" customFormat="1" ht="33" customHeight="1">
      <c r="A269" s="41"/>
      <c r="B269" s="42"/>
      <c r="C269" s="216" t="s">
        <v>376</v>
      </c>
      <c r="D269" s="216" t="s">
        <v>218</v>
      </c>
      <c r="E269" s="217" t="s">
        <v>2376</v>
      </c>
      <c r="F269" s="218" t="s">
        <v>2537</v>
      </c>
      <c r="G269" s="219" t="s">
        <v>278</v>
      </c>
      <c r="H269" s="220">
        <v>34.159999999999997</v>
      </c>
      <c r="I269" s="221"/>
      <c r="J269" s="222">
        <f>ROUND(I269*H269,2)</f>
        <v>0</v>
      </c>
      <c r="K269" s="218" t="s">
        <v>19</v>
      </c>
      <c r="L269" s="47"/>
      <c r="M269" s="223" t="s">
        <v>19</v>
      </c>
      <c r="N269" s="224" t="s">
        <v>43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223</v>
      </c>
      <c r="AT269" s="227" t="s">
        <v>218</v>
      </c>
      <c r="AU269" s="227" t="s">
        <v>81</v>
      </c>
      <c r="AY269" s="20" t="s">
        <v>215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223</v>
      </c>
      <c r="BM269" s="227" t="s">
        <v>379</v>
      </c>
    </row>
    <row r="270" s="2" customFormat="1" ht="37.8" customHeight="1">
      <c r="A270" s="41"/>
      <c r="B270" s="42"/>
      <c r="C270" s="216" t="s">
        <v>7</v>
      </c>
      <c r="D270" s="216" t="s">
        <v>218</v>
      </c>
      <c r="E270" s="217" t="s">
        <v>2465</v>
      </c>
      <c r="F270" s="218" t="s">
        <v>2538</v>
      </c>
      <c r="G270" s="219" t="s">
        <v>278</v>
      </c>
      <c r="H270" s="220">
        <v>34.159999999999997</v>
      </c>
      <c r="I270" s="221"/>
      <c r="J270" s="222">
        <f>ROUND(I270*H270,2)</f>
        <v>0</v>
      </c>
      <c r="K270" s="218" t="s">
        <v>19</v>
      </c>
      <c r="L270" s="47"/>
      <c r="M270" s="223" t="s">
        <v>19</v>
      </c>
      <c r="N270" s="224" t="s">
        <v>43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223</v>
      </c>
      <c r="AT270" s="227" t="s">
        <v>218</v>
      </c>
      <c r="AU270" s="227" t="s">
        <v>81</v>
      </c>
      <c r="AY270" s="20" t="s">
        <v>215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223</v>
      </c>
      <c r="BM270" s="227" t="s">
        <v>525</v>
      </c>
    </row>
    <row r="271" s="2" customFormat="1" ht="44.25" customHeight="1">
      <c r="A271" s="41"/>
      <c r="B271" s="42"/>
      <c r="C271" s="216" t="s">
        <v>596</v>
      </c>
      <c r="D271" s="216" t="s">
        <v>218</v>
      </c>
      <c r="E271" s="217" t="s">
        <v>2467</v>
      </c>
      <c r="F271" s="218" t="s">
        <v>2539</v>
      </c>
      <c r="G271" s="219" t="s">
        <v>278</v>
      </c>
      <c r="H271" s="220">
        <v>341.60000000000002</v>
      </c>
      <c r="I271" s="221"/>
      <c r="J271" s="222">
        <f>ROUND(I271*H271,2)</f>
        <v>0</v>
      </c>
      <c r="K271" s="218" t="s">
        <v>19</v>
      </c>
      <c r="L271" s="47"/>
      <c r="M271" s="223" t="s">
        <v>19</v>
      </c>
      <c r="N271" s="224" t="s">
        <v>43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223</v>
      </c>
      <c r="AT271" s="227" t="s">
        <v>218</v>
      </c>
      <c r="AU271" s="227" t="s">
        <v>81</v>
      </c>
      <c r="AY271" s="20" t="s">
        <v>215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223</v>
      </c>
      <c r="BM271" s="227" t="s">
        <v>531</v>
      </c>
    </row>
    <row r="272" s="2" customFormat="1" ht="24.15" customHeight="1">
      <c r="A272" s="41"/>
      <c r="B272" s="42"/>
      <c r="C272" s="216" t="s">
        <v>442</v>
      </c>
      <c r="D272" s="216" t="s">
        <v>218</v>
      </c>
      <c r="E272" s="217" t="s">
        <v>2540</v>
      </c>
      <c r="F272" s="218" t="s">
        <v>2541</v>
      </c>
      <c r="G272" s="219" t="s">
        <v>692</v>
      </c>
      <c r="H272" s="220">
        <v>183</v>
      </c>
      <c r="I272" s="221"/>
      <c r="J272" s="222">
        <f>ROUND(I272*H272,2)</f>
        <v>0</v>
      </c>
      <c r="K272" s="218" t="s">
        <v>222</v>
      </c>
      <c r="L272" s="47"/>
      <c r="M272" s="223" t="s">
        <v>19</v>
      </c>
      <c r="N272" s="224" t="s">
        <v>43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223</v>
      </c>
      <c r="AT272" s="227" t="s">
        <v>218</v>
      </c>
      <c r="AU272" s="227" t="s">
        <v>81</v>
      </c>
      <c r="AY272" s="20" t="s">
        <v>215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223</v>
      </c>
      <c r="BM272" s="227" t="s">
        <v>443</v>
      </c>
    </row>
    <row r="273" s="2" customFormat="1">
      <c r="A273" s="41"/>
      <c r="B273" s="42"/>
      <c r="C273" s="43"/>
      <c r="D273" s="229" t="s">
        <v>224</v>
      </c>
      <c r="E273" s="43"/>
      <c r="F273" s="230" t="s">
        <v>2542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224</v>
      </c>
      <c r="AU273" s="20" t="s">
        <v>81</v>
      </c>
    </row>
    <row r="274" s="13" customFormat="1">
      <c r="A274" s="13"/>
      <c r="B274" s="234"/>
      <c r="C274" s="235"/>
      <c r="D274" s="236" t="s">
        <v>226</v>
      </c>
      <c r="E274" s="237" t="s">
        <v>19</v>
      </c>
      <c r="F274" s="238" t="s">
        <v>2543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226</v>
      </c>
      <c r="AU274" s="244" t="s">
        <v>81</v>
      </c>
      <c r="AV274" s="13" t="s">
        <v>79</v>
      </c>
      <c r="AW274" s="13" t="s">
        <v>33</v>
      </c>
      <c r="AX274" s="13" t="s">
        <v>72</v>
      </c>
      <c r="AY274" s="244" t="s">
        <v>215</v>
      </c>
    </row>
    <row r="275" s="13" customFormat="1">
      <c r="A275" s="13"/>
      <c r="B275" s="234"/>
      <c r="C275" s="235"/>
      <c r="D275" s="236" t="s">
        <v>226</v>
      </c>
      <c r="E275" s="237" t="s">
        <v>19</v>
      </c>
      <c r="F275" s="238" t="s">
        <v>2475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226</v>
      </c>
      <c r="AU275" s="244" t="s">
        <v>81</v>
      </c>
      <c r="AV275" s="13" t="s">
        <v>79</v>
      </c>
      <c r="AW275" s="13" t="s">
        <v>33</v>
      </c>
      <c r="AX275" s="13" t="s">
        <v>72</v>
      </c>
      <c r="AY275" s="244" t="s">
        <v>215</v>
      </c>
    </row>
    <row r="276" s="13" customFormat="1">
      <c r="A276" s="13"/>
      <c r="B276" s="234"/>
      <c r="C276" s="235"/>
      <c r="D276" s="236" t="s">
        <v>226</v>
      </c>
      <c r="E276" s="237" t="s">
        <v>19</v>
      </c>
      <c r="F276" s="238" t="s">
        <v>2476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226</v>
      </c>
      <c r="AU276" s="244" t="s">
        <v>81</v>
      </c>
      <c r="AV276" s="13" t="s">
        <v>79</v>
      </c>
      <c r="AW276" s="13" t="s">
        <v>33</v>
      </c>
      <c r="AX276" s="13" t="s">
        <v>72</v>
      </c>
      <c r="AY276" s="244" t="s">
        <v>215</v>
      </c>
    </row>
    <row r="277" s="13" customFormat="1">
      <c r="A277" s="13"/>
      <c r="B277" s="234"/>
      <c r="C277" s="235"/>
      <c r="D277" s="236" t="s">
        <v>226</v>
      </c>
      <c r="E277" s="237" t="s">
        <v>19</v>
      </c>
      <c r="F277" s="238" t="s">
        <v>2477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226</v>
      </c>
      <c r="AU277" s="244" t="s">
        <v>81</v>
      </c>
      <c r="AV277" s="13" t="s">
        <v>79</v>
      </c>
      <c r="AW277" s="13" t="s">
        <v>33</v>
      </c>
      <c r="AX277" s="13" t="s">
        <v>72</v>
      </c>
      <c r="AY277" s="244" t="s">
        <v>215</v>
      </c>
    </row>
    <row r="278" s="13" customFormat="1">
      <c r="A278" s="13"/>
      <c r="B278" s="234"/>
      <c r="C278" s="235"/>
      <c r="D278" s="236" t="s">
        <v>226</v>
      </c>
      <c r="E278" s="237" t="s">
        <v>19</v>
      </c>
      <c r="F278" s="238" t="s">
        <v>407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226</v>
      </c>
      <c r="AU278" s="244" t="s">
        <v>81</v>
      </c>
      <c r="AV278" s="13" t="s">
        <v>79</v>
      </c>
      <c r="AW278" s="13" t="s">
        <v>33</v>
      </c>
      <c r="AX278" s="13" t="s">
        <v>72</v>
      </c>
      <c r="AY278" s="244" t="s">
        <v>215</v>
      </c>
    </row>
    <row r="279" s="14" customFormat="1">
      <c r="A279" s="14"/>
      <c r="B279" s="245"/>
      <c r="C279" s="246"/>
      <c r="D279" s="236" t="s">
        <v>226</v>
      </c>
      <c r="E279" s="247" t="s">
        <v>19</v>
      </c>
      <c r="F279" s="248" t="s">
        <v>493</v>
      </c>
      <c r="G279" s="246"/>
      <c r="H279" s="249">
        <v>37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226</v>
      </c>
      <c r="AU279" s="255" t="s">
        <v>81</v>
      </c>
      <c r="AV279" s="14" t="s">
        <v>81</v>
      </c>
      <c r="AW279" s="14" t="s">
        <v>33</v>
      </c>
      <c r="AX279" s="14" t="s">
        <v>72</v>
      </c>
      <c r="AY279" s="255" t="s">
        <v>215</v>
      </c>
    </row>
    <row r="280" s="13" customFormat="1">
      <c r="A280" s="13"/>
      <c r="B280" s="234"/>
      <c r="C280" s="235"/>
      <c r="D280" s="236" t="s">
        <v>226</v>
      </c>
      <c r="E280" s="237" t="s">
        <v>19</v>
      </c>
      <c r="F280" s="238" t="s">
        <v>2478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226</v>
      </c>
      <c r="AU280" s="244" t="s">
        <v>81</v>
      </c>
      <c r="AV280" s="13" t="s">
        <v>79</v>
      </c>
      <c r="AW280" s="13" t="s">
        <v>33</v>
      </c>
      <c r="AX280" s="13" t="s">
        <v>72</v>
      </c>
      <c r="AY280" s="244" t="s">
        <v>215</v>
      </c>
    </row>
    <row r="281" s="13" customFormat="1">
      <c r="A281" s="13"/>
      <c r="B281" s="234"/>
      <c r="C281" s="235"/>
      <c r="D281" s="236" t="s">
        <v>226</v>
      </c>
      <c r="E281" s="237" t="s">
        <v>19</v>
      </c>
      <c r="F281" s="238" t="s">
        <v>2479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226</v>
      </c>
      <c r="AU281" s="244" t="s">
        <v>81</v>
      </c>
      <c r="AV281" s="13" t="s">
        <v>79</v>
      </c>
      <c r="AW281" s="13" t="s">
        <v>33</v>
      </c>
      <c r="AX281" s="13" t="s">
        <v>72</v>
      </c>
      <c r="AY281" s="244" t="s">
        <v>215</v>
      </c>
    </row>
    <row r="282" s="13" customFormat="1">
      <c r="A282" s="13"/>
      <c r="B282" s="234"/>
      <c r="C282" s="235"/>
      <c r="D282" s="236" t="s">
        <v>226</v>
      </c>
      <c r="E282" s="237" t="s">
        <v>19</v>
      </c>
      <c r="F282" s="238" t="s">
        <v>2480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226</v>
      </c>
      <c r="AU282" s="244" t="s">
        <v>81</v>
      </c>
      <c r="AV282" s="13" t="s">
        <v>79</v>
      </c>
      <c r="AW282" s="13" t="s">
        <v>33</v>
      </c>
      <c r="AX282" s="13" t="s">
        <v>72</v>
      </c>
      <c r="AY282" s="244" t="s">
        <v>215</v>
      </c>
    </row>
    <row r="283" s="13" customFormat="1">
      <c r="A283" s="13"/>
      <c r="B283" s="234"/>
      <c r="C283" s="235"/>
      <c r="D283" s="236" t="s">
        <v>226</v>
      </c>
      <c r="E283" s="237" t="s">
        <v>19</v>
      </c>
      <c r="F283" s="238" t="s">
        <v>446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226</v>
      </c>
      <c r="AU283" s="244" t="s">
        <v>81</v>
      </c>
      <c r="AV283" s="13" t="s">
        <v>79</v>
      </c>
      <c r="AW283" s="13" t="s">
        <v>33</v>
      </c>
      <c r="AX283" s="13" t="s">
        <v>72</v>
      </c>
      <c r="AY283" s="244" t="s">
        <v>215</v>
      </c>
    </row>
    <row r="284" s="14" customFormat="1">
      <c r="A284" s="14"/>
      <c r="B284" s="245"/>
      <c r="C284" s="246"/>
      <c r="D284" s="236" t="s">
        <v>226</v>
      </c>
      <c r="E284" s="247" t="s">
        <v>19</v>
      </c>
      <c r="F284" s="248" t="s">
        <v>81</v>
      </c>
      <c r="G284" s="246"/>
      <c r="H284" s="249">
        <v>2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226</v>
      </c>
      <c r="AU284" s="255" t="s">
        <v>81</v>
      </c>
      <c r="AV284" s="14" t="s">
        <v>81</v>
      </c>
      <c r="AW284" s="14" t="s">
        <v>33</v>
      </c>
      <c r="AX284" s="14" t="s">
        <v>72</v>
      </c>
      <c r="AY284" s="255" t="s">
        <v>215</v>
      </c>
    </row>
    <row r="285" s="13" customFormat="1">
      <c r="A285" s="13"/>
      <c r="B285" s="234"/>
      <c r="C285" s="235"/>
      <c r="D285" s="236" t="s">
        <v>226</v>
      </c>
      <c r="E285" s="237" t="s">
        <v>19</v>
      </c>
      <c r="F285" s="238" t="s">
        <v>2478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226</v>
      </c>
      <c r="AU285" s="244" t="s">
        <v>81</v>
      </c>
      <c r="AV285" s="13" t="s">
        <v>79</v>
      </c>
      <c r="AW285" s="13" t="s">
        <v>33</v>
      </c>
      <c r="AX285" s="13" t="s">
        <v>72</v>
      </c>
      <c r="AY285" s="244" t="s">
        <v>215</v>
      </c>
    </row>
    <row r="286" s="13" customFormat="1">
      <c r="A286" s="13"/>
      <c r="B286" s="234"/>
      <c r="C286" s="235"/>
      <c r="D286" s="236" t="s">
        <v>226</v>
      </c>
      <c r="E286" s="237" t="s">
        <v>19</v>
      </c>
      <c r="F286" s="238" t="s">
        <v>2479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226</v>
      </c>
      <c r="AU286" s="244" t="s">
        <v>81</v>
      </c>
      <c r="AV286" s="13" t="s">
        <v>79</v>
      </c>
      <c r="AW286" s="13" t="s">
        <v>33</v>
      </c>
      <c r="AX286" s="13" t="s">
        <v>72</v>
      </c>
      <c r="AY286" s="244" t="s">
        <v>215</v>
      </c>
    </row>
    <row r="287" s="13" customFormat="1">
      <c r="A287" s="13"/>
      <c r="B287" s="234"/>
      <c r="C287" s="235"/>
      <c r="D287" s="236" t="s">
        <v>226</v>
      </c>
      <c r="E287" s="237" t="s">
        <v>19</v>
      </c>
      <c r="F287" s="238" t="s">
        <v>2480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226</v>
      </c>
      <c r="AU287" s="244" t="s">
        <v>81</v>
      </c>
      <c r="AV287" s="13" t="s">
        <v>79</v>
      </c>
      <c r="AW287" s="13" t="s">
        <v>33</v>
      </c>
      <c r="AX287" s="13" t="s">
        <v>72</v>
      </c>
      <c r="AY287" s="244" t="s">
        <v>215</v>
      </c>
    </row>
    <row r="288" s="13" customFormat="1">
      <c r="A288" s="13"/>
      <c r="B288" s="234"/>
      <c r="C288" s="235"/>
      <c r="D288" s="236" t="s">
        <v>226</v>
      </c>
      <c r="E288" s="237" t="s">
        <v>19</v>
      </c>
      <c r="F288" s="238" t="s">
        <v>407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226</v>
      </c>
      <c r="AU288" s="244" t="s">
        <v>81</v>
      </c>
      <c r="AV288" s="13" t="s">
        <v>79</v>
      </c>
      <c r="AW288" s="13" t="s">
        <v>33</v>
      </c>
      <c r="AX288" s="13" t="s">
        <v>72</v>
      </c>
      <c r="AY288" s="244" t="s">
        <v>215</v>
      </c>
    </row>
    <row r="289" s="14" customFormat="1">
      <c r="A289" s="14"/>
      <c r="B289" s="245"/>
      <c r="C289" s="246"/>
      <c r="D289" s="236" t="s">
        <v>226</v>
      </c>
      <c r="E289" s="247" t="s">
        <v>19</v>
      </c>
      <c r="F289" s="248" t="s">
        <v>275</v>
      </c>
      <c r="G289" s="246"/>
      <c r="H289" s="249">
        <v>6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226</v>
      </c>
      <c r="AU289" s="255" t="s">
        <v>81</v>
      </c>
      <c r="AV289" s="14" t="s">
        <v>81</v>
      </c>
      <c r="AW289" s="14" t="s">
        <v>33</v>
      </c>
      <c r="AX289" s="14" t="s">
        <v>72</v>
      </c>
      <c r="AY289" s="255" t="s">
        <v>215</v>
      </c>
    </row>
    <row r="290" s="13" customFormat="1">
      <c r="A290" s="13"/>
      <c r="B290" s="234"/>
      <c r="C290" s="235"/>
      <c r="D290" s="236" t="s">
        <v>226</v>
      </c>
      <c r="E290" s="237" t="s">
        <v>19</v>
      </c>
      <c r="F290" s="238" t="s">
        <v>2478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226</v>
      </c>
      <c r="AU290" s="244" t="s">
        <v>81</v>
      </c>
      <c r="AV290" s="13" t="s">
        <v>79</v>
      </c>
      <c r="AW290" s="13" t="s">
        <v>33</v>
      </c>
      <c r="AX290" s="13" t="s">
        <v>72</v>
      </c>
      <c r="AY290" s="244" t="s">
        <v>215</v>
      </c>
    </row>
    <row r="291" s="13" customFormat="1">
      <c r="A291" s="13"/>
      <c r="B291" s="234"/>
      <c r="C291" s="235"/>
      <c r="D291" s="236" t="s">
        <v>226</v>
      </c>
      <c r="E291" s="237" t="s">
        <v>19</v>
      </c>
      <c r="F291" s="238" t="s">
        <v>2481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226</v>
      </c>
      <c r="AU291" s="244" t="s">
        <v>81</v>
      </c>
      <c r="AV291" s="13" t="s">
        <v>79</v>
      </c>
      <c r="AW291" s="13" t="s">
        <v>33</v>
      </c>
      <c r="AX291" s="13" t="s">
        <v>72</v>
      </c>
      <c r="AY291" s="244" t="s">
        <v>215</v>
      </c>
    </row>
    <row r="292" s="13" customFormat="1">
      <c r="A292" s="13"/>
      <c r="B292" s="234"/>
      <c r="C292" s="235"/>
      <c r="D292" s="236" t="s">
        <v>226</v>
      </c>
      <c r="E292" s="237" t="s">
        <v>19</v>
      </c>
      <c r="F292" s="238" t="s">
        <v>2482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226</v>
      </c>
      <c r="AU292" s="244" t="s">
        <v>81</v>
      </c>
      <c r="AV292" s="13" t="s">
        <v>79</v>
      </c>
      <c r="AW292" s="13" t="s">
        <v>33</v>
      </c>
      <c r="AX292" s="13" t="s">
        <v>72</v>
      </c>
      <c r="AY292" s="244" t="s">
        <v>215</v>
      </c>
    </row>
    <row r="293" s="13" customFormat="1">
      <c r="A293" s="13"/>
      <c r="B293" s="234"/>
      <c r="C293" s="235"/>
      <c r="D293" s="236" t="s">
        <v>226</v>
      </c>
      <c r="E293" s="237" t="s">
        <v>19</v>
      </c>
      <c r="F293" s="238" t="s">
        <v>446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226</v>
      </c>
      <c r="AU293" s="244" t="s">
        <v>81</v>
      </c>
      <c r="AV293" s="13" t="s">
        <v>79</v>
      </c>
      <c r="AW293" s="13" t="s">
        <v>33</v>
      </c>
      <c r="AX293" s="13" t="s">
        <v>72</v>
      </c>
      <c r="AY293" s="244" t="s">
        <v>215</v>
      </c>
    </row>
    <row r="294" s="14" customFormat="1">
      <c r="A294" s="14"/>
      <c r="B294" s="245"/>
      <c r="C294" s="246"/>
      <c r="D294" s="236" t="s">
        <v>226</v>
      </c>
      <c r="E294" s="247" t="s">
        <v>19</v>
      </c>
      <c r="F294" s="248" t="s">
        <v>79</v>
      </c>
      <c r="G294" s="246"/>
      <c r="H294" s="249">
        <v>1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226</v>
      </c>
      <c r="AU294" s="255" t="s">
        <v>81</v>
      </c>
      <c r="AV294" s="14" t="s">
        <v>81</v>
      </c>
      <c r="AW294" s="14" t="s">
        <v>33</v>
      </c>
      <c r="AX294" s="14" t="s">
        <v>72</v>
      </c>
      <c r="AY294" s="255" t="s">
        <v>215</v>
      </c>
    </row>
    <row r="295" s="13" customFormat="1">
      <c r="A295" s="13"/>
      <c r="B295" s="234"/>
      <c r="C295" s="235"/>
      <c r="D295" s="236" t="s">
        <v>226</v>
      </c>
      <c r="E295" s="237" t="s">
        <v>19</v>
      </c>
      <c r="F295" s="238" t="s">
        <v>2478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226</v>
      </c>
      <c r="AU295" s="244" t="s">
        <v>81</v>
      </c>
      <c r="AV295" s="13" t="s">
        <v>79</v>
      </c>
      <c r="AW295" s="13" t="s">
        <v>33</v>
      </c>
      <c r="AX295" s="13" t="s">
        <v>72</v>
      </c>
      <c r="AY295" s="244" t="s">
        <v>215</v>
      </c>
    </row>
    <row r="296" s="13" customFormat="1">
      <c r="A296" s="13"/>
      <c r="B296" s="234"/>
      <c r="C296" s="235"/>
      <c r="D296" s="236" t="s">
        <v>226</v>
      </c>
      <c r="E296" s="237" t="s">
        <v>19</v>
      </c>
      <c r="F296" s="238" t="s">
        <v>2481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226</v>
      </c>
      <c r="AU296" s="244" t="s">
        <v>81</v>
      </c>
      <c r="AV296" s="13" t="s">
        <v>79</v>
      </c>
      <c r="AW296" s="13" t="s">
        <v>33</v>
      </c>
      <c r="AX296" s="13" t="s">
        <v>72</v>
      </c>
      <c r="AY296" s="244" t="s">
        <v>215</v>
      </c>
    </row>
    <row r="297" s="13" customFormat="1">
      <c r="A297" s="13"/>
      <c r="B297" s="234"/>
      <c r="C297" s="235"/>
      <c r="D297" s="236" t="s">
        <v>226</v>
      </c>
      <c r="E297" s="237" t="s">
        <v>19</v>
      </c>
      <c r="F297" s="238" t="s">
        <v>2482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226</v>
      </c>
      <c r="AU297" s="244" t="s">
        <v>81</v>
      </c>
      <c r="AV297" s="13" t="s">
        <v>79</v>
      </c>
      <c r="AW297" s="13" t="s">
        <v>33</v>
      </c>
      <c r="AX297" s="13" t="s">
        <v>72</v>
      </c>
      <c r="AY297" s="244" t="s">
        <v>215</v>
      </c>
    </row>
    <row r="298" s="13" customFormat="1">
      <c r="A298" s="13"/>
      <c r="B298" s="234"/>
      <c r="C298" s="235"/>
      <c r="D298" s="236" t="s">
        <v>226</v>
      </c>
      <c r="E298" s="237" t="s">
        <v>19</v>
      </c>
      <c r="F298" s="238" t="s">
        <v>407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226</v>
      </c>
      <c r="AU298" s="244" t="s">
        <v>81</v>
      </c>
      <c r="AV298" s="13" t="s">
        <v>79</v>
      </c>
      <c r="AW298" s="13" t="s">
        <v>33</v>
      </c>
      <c r="AX298" s="13" t="s">
        <v>72</v>
      </c>
      <c r="AY298" s="244" t="s">
        <v>215</v>
      </c>
    </row>
    <row r="299" s="14" customFormat="1">
      <c r="A299" s="14"/>
      <c r="B299" s="245"/>
      <c r="C299" s="246"/>
      <c r="D299" s="236" t="s">
        <v>226</v>
      </c>
      <c r="E299" s="247" t="s">
        <v>19</v>
      </c>
      <c r="F299" s="248" t="s">
        <v>105</v>
      </c>
      <c r="G299" s="246"/>
      <c r="H299" s="249">
        <v>3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226</v>
      </c>
      <c r="AU299" s="255" t="s">
        <v>81</v>
      </c>
      <c r="AV299" s="14" t="s">
        <v>81</v>
      </c>
      <c r="AW299" s="14" t="s">
        <v>33</v>
      </c>
      <c r="AX299" s="14" t="s">
        <v>72</v>
      </c>
      <c r="AY299" s="255" t="s">
        <v>215</v>
      </c>
    </row>
    <row r="300" s="13" customFormat="1">
      <c r="A300" s="13"/>
      <c r="B300" s="234"/>
      <c r="C300" s="235"/>
      <c r="D300" s="236" t="s">
        <v>226</v>
      </c>
      <c r="E300" s="237" t="s">
        <v>19</v>
      </c>
      <c r="F300" s="238" t="s">
        <v>2478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226</v>
      </c>
      <c r="AU300" s="244" t="s">
        <v>81</v>
      </c>
      <c r="AV300" s="13" t="s">
        <v>79</v>
      </c>
      <c r="AW300" s="13" t="s">
        <v>33</v>
      </c>
      <c r="AX300" s="13" t="s">
        <v>72</v>
      </c>
      <c r="AY300" s="244" t="s">
        <v>215</v>
      </c>
    </row>
    <row r="301" s="13" customFormat="1">
      <c r="A301" s="13"/>
      <c r="B301" s="234"/>
      <c r="C301" s="235"/>
      <c r="D301" s="236" t="s">
        <v>226</v>
      </c>
      <c r="E301" s="237" t="s">
        <v>19</v>
      </c>
      <c r="F301" s="238" t="s">
        <v>2485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226</v>
      </c>
      <c r="AU301" s="244" t="s">
        <v>81</v>
      </c>
      <c r="AV301" s="13" t="s">
        <v>79</v>
      </c>
      <c r="AW301" s="13" t="s">
        <v>33</v>
      </c>
      <c r="AX301" s="13" t="s">
        <v>72</v>
      </c>
      <c r="AY301" s="244" t="s">
        <v>215</v>
      </c>
    </row>
    <row r="302" s="13" customFormat="1">
      <c r="A302" s="13"/>
      <c r="B302" s="234"/>
      <c r="C302" s="235"/>
      <c r="D302" s="236" t="s">
        <v>226</v>
      </c>
      <c r="E302" s="237" t="s">
        <v>19</v>
      </c>
      <c r="F302" s="238" t="s">
        <v>2486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226</v>
      </c>
      <c r="AU302" s="244" t="s">
        <v>81</v>
      </c>
      <c r="AV302" s="13" t="s">
        <v>79</v>
      </c>
      <c r="AW302" s="13" t="s">
        <v>33</v>
      </c>
      <c r="AX302" s="13" t="s">
        <v>72</v>
      </c>
      <c r="AY302" s="244" t="s">
        <v>215</v>
      </c>
    </row>
    <row r="303" s="13" customFormat="1">
      <c r="A303" s="13"/>
      <c r="B303" s="234"/>
      <c r="C303" s="235"/>
      <c r="D303" s="236" t="s">
        <v>226</v>
      </c>
      <c r="E303" s="237" t="s">
        <v>19</v>
      </c>
      <c r="F303" s="238" t="s">
        <v>407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226</v>
      </c>
      <c r="AU303" s="244" t="s">
        <v>81</v>
      </c>
      <c r="AV303" s="13" t="s">
        <v>79</v>
      </c>
      <c r="AW303" s="13" t="s">
        <v>33</v>
      </c>
      <c r="AX303" s="13" t="s">
        <v>72</v>
      </c>
      <c r="AY303" s="244" t="s">
        <v>215</v>
      </c>
    </row>
    <row r="304" s="14" customFormat="1">
      <c r="A304" s="14"/>
      <c r="B304" s="245"/>
      <c r="C304" s="246"/>
      <c r="D304" s="236" t="s">
        <v>226</v>
      </c>
      <c r="E304" s="247" t="s">
        <v>19</v>
      </c>
      <c r="F304" s="248" t="s">
        <v>81</v>
      </c>
      <c r="G304" s="246"/>
      <c r="H304" s="249">
        <v>2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226</v>
      </c>
      <c r="AU304" s="255" t="s">
        <v>81</v>
      </c>
      <c r="AV304" s="14" t="s">
        <v>81</v>
      </c>
      <c r="AW304" s="14" t="s">
        <v>33</v>
      </c>
      <c r="AX304" s="14" t="s">
        <v>72</v>
      </c>
      <c r="AY304" s="255" t="s">
        <v>215</v>
      </c>
    </row>
    <row r="305" s="13" customFormat="1">
      <c r="A305" s="13"/>
      <c r="B305" s="234"/>
      <c r="C305" s="235"/>
      <c r="D305" s="236" t="s">
        <v>226</v>
      </c>
      <c r="E305" s="237" t="s">
        <v>19</v>
      </c>
      <c r="F305" s="238" t="s">
        <v>2478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226</v>
      </c>
      <c r="AU305" s="244" t="s">
        <v>81</v>
      </c>
      <c r="AV305" s="13" t="s">
        <v>79</v>
      </c>
      <c r="AW305" s="13" t="s">
        <v>33</v>
      </c>
      <c r="AX305" s="13" t="s">
        <v>72</v>
      </c>
      <c r="AY305" s="244" t="s">
        <v>215</v>
      </c>
    </row>
    <row r="306" s="13" customFormat="1">
      <c r="A306" s="13"/>
      <c r="B306" s="234"/>
      <c r="C306" s="235"/>
      <c r="D306" s="236" t="s">
        <v>226</v>
      </c>
      <c r="E306" s="237" t="s">
        <v>19</v>
      </c>
      <c r="F306" s="238" t="s">
        <v>2487</v>
      </c>
      <c r="G306" s="235"/>
      <c r="H306" s="237" t="s">
        <v>19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226</v>
      </c>
      <c r="AU306" s="244" t="s">
        <v>81</v>
      </c>
      <c r="AV306" s="13" t="s">
        <v>79</v>
      </c>
      <c r="AW306" s="13" t="s">
        <v>33</v>
      </c>
      <c r="AX306" s="13" t="s">
        <v>72</v>
      </c>
      <c r="AY306" s="244" t="s">
        <v>215</v>
      </c>
    </row>
    <row r="307" s="13" customFormat="1">
      <c r="A307" s="13"/>
      <c r="B307" s="234"/>
      <c r="C307" s="235"/>
      <c r="D307" s="236" t="s">
        <v>226</v>
      </c>
      <c r="E307" s="237" t="s">
        <v>19</v>
      </c>
      <c r="F307" s="238" t="s">
        <v>2488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226</v>
      </c>
      <c r="AU307" s="244" t="s">
        <v>81</v>
      </c>
      <c r="AV307" s="13" t="s">
        <v>79</v>
      </c>
      <c r="AW307" s="13" t="s">
        <v>33</v>
      </c>
      <c r="AX307" s="13" t="s">
        <v>72</v>
      </c>
      <c r="AY307" s="244" t="s">
        <v>215</v>
      </c>
    </row>
    <row r="308" s="13" customFormat="1">
      <c r="A308" s="13"/>
      <c r="B308" s="234"/>
      <c r="C308" s="235"/>
      <c r="D308" s="236" t="s">
        <v>226</v>
      </c>
      <c r="E308" s="237" t="s">
        <v>19</v>
      </c>
      <c r="F308" s="238" t="s">
        <v>407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226</v>
      </c>
      <c r="AU308" s="244" t="s">
        <v>81</v>
      </c>
      <c r="AV308" s="13" t="s">
        <v>79</v>
      </c>
      <c r="AW308" s="13" t="s">
        <v>33</v>
      </c>
      <c r="AX308" s="13" t="s">
        <v>72</v>
      </c>
      <c r="AY308" s="244" t="s">
        <v>215</v>
      </c>
    </row>
    <row r="309" s="14" customFormat="1">
      <c r="A309" s="14"/>
      <c r="B309" s="245"/>
      <c r="C309" s="246"/>
      <c r="D309" s="236" t="s">
        <v>226</v>
      </c>
      <c r="E309" s="247" t="s">
        <v>19</v>
      </c>
      <c r="F309" s="248" t="s">
        <v>79</v>
      </c>
      <c r="G309" s="246"/>
      <c r="H309" s="249">
        <v>1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226</v>
      </c>
      <c r="AU309" s="255" t="s">
        <v>81</v>
      </c>
      <c r="AV309" s="14" t="s">
        <v>81</v>
      </c>
      <c r="AW309" s="14" t="s">
        <v>33</v>
      </c>
      <c r="AX309" s="14" t="s">
        <v>72</v>
      </c>
      <c r="AY309" s="255" t="s">
        <v>215</v>
      </c>
    </row>
    <row r="310" s="13" customFormat="1">
      <c r="A310" s="13"/>
      <c r="B310" s="234"/>
      <c r="C310" s="235"/>
      <c r="D310" s="236" t="s">
        <v>226</v>
      </c>
      <c r="E310" s="237" t="s">
        <v>19</v>
      </c>
      <c r="F310" s="238" t="s">
        <v>2478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226</v>
      </c>
      <c r="AU310" s="244" t="s">
        <v>81</v>
      </c>
      <c r="AV310" s="13" t="s">
        <v>79</v>
      </c>
      <c r="AW310" s="13" t="s">
        <v>33</v>
      </c>
      <c r="AX310" s="13" t="s">
        <v>72</v>
      </c>
      <c r="AY310" s="244" t="s">
        <v>215</v>
      </c>
    </row>
    <row r="311" s="13" customFormat="1">
      <c r="A311" s="13"/>
      <c r="B311" s="234"/>
      <c r="C311" s="235"/>
      <c r="D311" s="236" t="s">
        <v>226</v>
      </c>
      <c r="E311" s="237" t="s">
        <v>19</v>
      </c>
      <c r="F311" s="238" t="s">
        <v>2489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226</v>
      </c>
      <c r="AU311" s="244" t="s">
        <v>81</v>
      </c>
      <c r="AV311" s="13" t="s">
        <v>79</v>
      </c>
      <c r="AW311" s="13" t="s">
        <v>33</v>
      </c>
      <c r="AX311" s="13" t="s">
        <v>72</v>
      </c>
      <c r="AY311" s="244" t="s">
        <v>215</v>
      </c>
    </row>
    <row r="312" s="13" customFormat="1">
      <c r="A312" s="13"/>
      <c r="B312" s="234"/>
      <c r="C312" s="235"/>
      <c r="D312" s="236" t="s">
        <v>226</v>
      </c>
      <c r="E312" s="237" t="s">
        <v>19</v>
      </c>
      <c r="F312" s="238" t="s">
        <v>2490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226</v>
      </c>
      <c r="AU312" s="244" t="s">
        <v>81</v>
      </c>
      <c r="AV312" s="13" t="s">
        <v>79</v>
      </c>
      <c r="AW312" s="13" t="s">
        <v>33</v>
      </c>
      <c r="AX312" s="13" t="s">
        <v>72</v>
      </c>
      <c r="AY312" s="244" t="s">
        <v>215</v>
      </c>
    </row>
    <row r="313" s="14" customFormat="1">
      <c r="A313" s="14"/>
      <c r="B313" s="245"/>
      <c r="C313" s="246"/>
      <c r="D313" s="236" t="s">
        <v>226</v>
      </c>
      <c r="E313" s="247" t="s">
        <v>19</v>
      </c>
      <c r="F313" s="248" t="s">
        <v>81</v>
      </c>
      <c r="G313" s="246"/>
      <c r="H313" s="249">
        <v>2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226</v>
      </c>
      <c r="AU313" s="255" t="s">
        <v>81</v>
      </c>
      <c r="AV313" s="14" t="s">
        <v>81</v>
      </c>
      <c r="AW313" s="14" t="s">
        <v>33</v>
      </c>
      <c r="AX313" s="14" t="s">
        <v>72</v>
      </c>
      <c r="AY313" s="255" t="s">
        <v>215</v>
      </c>
    </row>
    <row r="314" s="13" customFormat="1">
      <c r="A314" s="13"/>
      <c r="B314" s="234"/>
      <c r="C314" s="235"/>
      <c r="D314" s="236" t="s">
        <v>226</v>
      </c>
      <c r="E314" s="237" t="s">
        <v>19</v>
      </c>
      <c r="F314" s="238" t="s">
        <v>2478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226</v>
      </c>
      <c r="AU314" s="244" t="s">
        <v>81</v>
      </c>
      <c r="AV314" s="13" t="s">
        <v>79</v>
      </c>
      <c r="AW314" s="13" t="s">
        <v>33</v>
      </c>
      <c r="AX314" s="13" t="s">
        <v>72</v>
      </c>
      <c r="AY314" s="244" t="s">
        <v>215</v>
      </c>
    </row>
    <row r="315" s="13" customFormat="1">
      <c r="A315" s="13"/>
      <c r="B315" s="234"/>
      <c r="C315" s="235"/>
      <c r="D315" s="236" t="s">
        <v>226</v>
      </c>
      <c r="E315" s="237" t="s">
        <v>19</v>
      </c>
      <c r="F315" s="238" t="s">
        <v>2491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226</v>
      </c>
      <c r="AU315" s="244" t="s">
        <v>81</v>
      </c>
      <c r="AV315" s="13" t="s">
        <v>79</v>
      </c>
      <c r="AW315" s="13" t="s">
        <v>33</v>
      </c>
      <c r="AX315" s="13" t="s">
        <v>72</v>
      </c>
      <c r="AY315" s="244" t="s">
        <v>215</v>
      </c>
    </row>
    <row r="316" s="13" customFormat="1">
      <c r="A316" s="13"/>
      <c r="B316" s="234"/>
      <c r="C316" s="235"/>
      <c r="D316" s="236" t="s">
        <v>226</v>
      </c>
      <c r="E316" s="237" t="s">
        <v>19</v>
      </c>
      <c r="F316" s="238" t="s">
        <v>2492</v>
      </c>
      <c r="G316" s="235"/>
      <c r="H316" s="237" t="s">
        <v>19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226</v>
      </c>
      <c r="AU316" s="244" t="s">
        <v>81</v>
      </c>
      <c r="AV316" s="13" t="s">
        <v>79</v>
      </c>
      <c r="AW316" s="13" t="s">
        <v>33</v>
      </c>
      <c r="AX316" s="13" t="s">
        <v>72</v>
      </c>
      <c r="AY316" s="244" t="s">
        <v>215</v>
      </c>
    </row>
    <row r="317" s="14" customFormat="1">
      <c r="A317" s="14"/>
      <c r="B317" s="245"/>
      <c r="C317" s="246"/>
      <c r="D317" s="236" t="s">
        <v>226</v>
      </c>
      <c r="E317" s="247" t="s">
        <v>19</v>
      </c>
      <c r="F317" s="248" t="s">
        <v>79</v>
      </c>
      <c r="G317" s="246"/>
      <c r="H317" s="249">
        <v>1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226</v>
      </c>
      <c r="AU317" s="255" t="s">
        <v>81</v>
      </c>
      <c r="AV317" s="14" t="s">
        <v>81</v>
      </c>
      <c r="AW317" s="14" t="s">
        <v>33</v>
      </c>
      <c r="AX317" s="14" t="s">
        <v>72</v>
      </c>
      <c r="AY317" s="255" t="s">
        <v>215</v>
      </c>
    </row>
    <row r="318" s="13" customFormat="1">
      <c r="A318" s="13"/>
      <c r="B318" s="234"/>
      <c r="C318" s="235"/>
      <c r="D318" s="236" t="s">
        <v>226</v>
      </c>
      <c r="E318" s="237" t="s">
        <v>19</v>
      </c>
      <c r="F318" s="238" t="s">
        <v>2478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226</v>
      </c>
      <c r="AU318" s="244" t="s">
        <v>81</v>
      </c>
      <c r="AV318" s="13" t="s">
        <v>79</v>
      </c>
      <c r="AW318" s="13" t="s">
        <v>33</v>
      </c>
      <c r="AX318" s="13" t="s">
        <v>72</v>
      </c>
      <c r="AY318" s="244" t="s">
        <v>215</v>
      </c>
    </row>
    <row r="319" s="13" customFormat="1">
      <c r="A319" s="13"/>
      <c r="B319" s="234"/>
      <c r="C319" s="235"/>
      <c r="D319" s="236" t="s">
        <v>226</v>
      </c>
      <c r="E319" s="237" t="s">
        <v>19</v>
      </c>
      <c r="F319" s="238" t="s">
        <v>2493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226</v>
      </c>
      <c r="AU319" s="244" t="s">
        <v>81</v>
      </c>
      <c r="AV319" s="13" t="s">
        <v>79</v>
      </c>
      <c r="AW319" s="13" t="s">
        <v>33</v>
      </c>
      <c r="AX319" s="13" t="s">
        <v>72</v>
      </c>
      <c r="AY319" s="244" t="s">
        <v>215</v>
      </c>
    </row>
    <row r="320" s="13" customFormat="1">
      <c r="A320" s="13"/>
      <c r="B320" s="234"/>
      <c r="C320" s="235"/>
      <c r="D320" s="236" t="s">
        <v>226</v>
      </c>
      <c r="E320" s="237" t="s">
        <v>19</v>
      </c>
      <c r="F320" s="238" t="s">
        <v>2494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226</v>
      </c>
      <c r="AU320" s="244" t="s">
        <v>81</v>
      </c>
      <c r="AV320" s="13" t="s">
        <v>79</v>
      </c>
      <c r="AW320" s="13" t="s">
        <v>33</v>
      </c>
      <c r="AX320" s="13" t="s">
        <v>72</v>
      </c>
      <c r="AY320" s="244" t="s">
        <v>215</v>
      </c>
    </row>
    <row r="321" s="14" customFormat="1">
      <c r="A321" s="14"/>
      <c r="B321" s="245"/>
      <c r="C321" s="246"/>
      <c r="D321" s="236" t="s">
        <v>226</v>
      </c>
      <c r="E321" s="247" t="s">
        <v>19</v>
      </c>
      <c r="F321" s="248" t="s">
        <v>81</v>
      </c>
      <c r="G321" s="246"/>
      <c r="H321" s="249">
        <v>2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226</v>
      </c>
      <c r="AU321" s="255" t="s">
        <v>81</v>
      </c>
      <c r="AV321" s="14" t="s">
        <v>81</v>
      </c>
      <c r="AW321" s="14" t="s">
        <v>33</v>
      </c>
      <c r="AX321" s="14" t="s">
        <v>72</v>
      </c>
      <c r="AY321" s="255" t="s">
        <v>215</v>
      </c>
    </row>
    <row r="322" s="13" customFormat="1">
      <c r="A322" s="13"/>
      <c r="B322" s="234"/>
      <c r="C322" s="235"/>
      <c r="D322" s="236" t="s">
        <v>226</v>
      </c>
      <c r="E322" s="237" t="s">
        <v>19</v>
      </c>
      <c r="F322" s="238" t="s">
        <v>2478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226</v>
      </c>
      <c r="AU322" s="244" t="s">
        <v>81</v>
      </c>
      <c r="AV322" s="13" t="s">
        <v>79</v>
      </c>
      <c r="AW322" s="13" t="s">
        <v>33</v>
      </c>
      <c r="AX322" s="13" t="s">
        <v>72</v>
      </c>
      <c r="AY322" s="244" t="s">
        <v>215</v>
      </c>
    </row>
    <row r="323" s="13" customFormat="1">
      <c r="A323" s="13"/>
      <c r="B323" s="234"/>
      <c r="C323" s="235"/>
      <c r="D323" s="236" t="s">
        <v>226</v>
      </c>
      <c r="E323" s="237" t="s">
        <v>19</v>
      </c>
      <c r="F323" s="238" t="s">
        <v>2495</v>
      </c>
      <c r="G323" s="235"/>
      <c r="H323" s="237" t="s">
        <v>19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226</v>
      </c>
      <c r="AU323" s="244" t="s">
        <v>81</v>
      </c>
      <c r="AV323" s="13" t="s">
        <v>79</v>
      </c>
      <c r="AW323" s="13" t="s">
        <v>33</v>
      </c>
      <c r="AX323" s="13" t="s">
        <v>72</v>
      </c>
      <c r="AY323" s="244" t="s">
        <v>215</v>
      </c>
    </row>
    <row r="324" s="13" customFormat="1">
      <c r="A324" s="13"/>
      <c r="B324" s="234"/>
      <c r="C324" s="235"/>
      <c r="D324" s="236" t="s">
        <v>226</v>
      </c>
      <c r="E324" s="237" t="s">
        <v>19</v>
      </c>
      <c r="F324" s="238" t="s">
        <v>2496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226</v>
      </c>
      <c r="AU324" s="244" t="s">
        <v>81</v>
      </c>
      <c r="AV324" s="13" t="s">
        <v>79</v>
      </c>
      <c r="AW324" s="13" t="s">
        <v>33</v>
      </c>
      <c r="AX324" s="13" t="s">
        <v>72</v>
      </c>
      <c r="AY324" s="244" t="s">
        <v>215</v>
      </c>
    </row>
    <row r="325" s="14" customFormat="1">
      <c r="A325" s="14"/>
      <c r="B325" s="245"/>
      <c r="C325" s="246"/>
      <c r="D325" s="236" t="s">
        <v>226</v>
      </c>
      <c r="E325" s="247" t="s">
        <v>19</v>
      </c>
      <c r="F325" s="248" t="s">
        <v>223</v>
      </c>
      <c r="G325" s="246"/>
      <c r="H325" s="249">
        <v>4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226</v>
      </c>
      <c r="AU325" s="255" t="s">
        <v>81</v>
      </c>
      <c r="AV325" s="14" t="s">
        <v>81</v>
      </c>
      <c r="AW325" s="14" t="s">
        <v>33</v>
      </c>
      <c r="AX325" s="14" t="s">
        <v>72</v>
      </c>
      <c r="AY325" s="255" t="s">
        <v>215</v>
      </c>
    </row>
    <row r="326" s="15" customFormat="1">
      <c r="A326" s="15"/>
      <c r="B326" s="256"/>
      <c r="C326" s="257"/>
      <c r="D326" s="236" t="s">
        <v>226</v>
      </c>
      <c r="E326" s="258" t="s">
        <v>19</v>
      </c>
      <c r="F326" s="259" t="s">
        <v>233</v>
      </c>
      <c r="G326" s="257"/>
      <c r="H326" s="260">
        <v>61</v>
      </c>
      <c r="I326" s="261"/>
      <c r="J326" s="257"/>
      <c r="K326" s="257"/>
      <c r="L326" s="262"/>
      <c r="M326" s="263"/>
      <c r="N326" s="264"/>
      <c r="O326" s="264"/>
      <c r="P326" s="264"/>
      <c r="Q326" s="264"/>
      <c r="R326" s="264"/>
      <c r="S326" s="264"/>
      <c r="T326" s="26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6" t="s">
        <v>226</v>
      </c>
      <c r="AU326" s="266" t="s">
        <v>81</v>
      </c>
      <c r="AV326" s="15" t="s">
        <v>223</v>
      </c>
      <c r="AW326" s="15" t="s">
        <v>33</v>
      </c>
      <c r="AX326" s="15" t="s">
        <v>72</v>
      </c>
      <c r="AY326" s="266" t="s">
        <v>215</v>
      </c>
    </row>
    <row r="327" s="14" customFormat="1">
      <c r="A327" s="14"/>
      <c r="B327" s="245"/>
      <c r="C327" s="246"/>
      <c r="D327" s="236" t="s">
        <v>226</v>
      </c>
      <c r="E327" s="247" t="s">
        <v>19</v>
      </c>
      <c r="F327" s="248" t="s">
        <v>2544</v>
      </c>
      <c r="G327" s="246"/>
      <c r="H327" s="249">
        <v>183</v>
      </c>
      <c r="I327" s="250"/>
      <c r="J327" s="246"/>
      <c r="K327" s="246"/>
      <c r="L327" s="251"/>
      <c r="M327" s="252"/>
      <c r="N327" s="253"/>
      <c r="O327" s="253"/>
      <c r="P327" s="253"/>
      <c r="Q327" s="253"/>
      <c r="R327" s="253"/>
      <c r="S327" s="253"/>
      <c r="T327" s="25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5" t="s">
        <v>226</v>
      </c>
      <c r="AU327" s="255" t="s">
        <v>81</v>
      </c>
      <c r="AV327" s="14" t="s">
        <v>81</v>
      </c>
      <c r="AW327" s="14" t="s">
        <v>33</v>
      </c>
      <c r="AX327" s="14" t="s">
        <v>72</v>
      </c>
      <c r="AY327" s="255" t="s">
        <v>215</v>
      </c>
    </row>
    <row r="328" s="15" customFormat="1">
      <c r="A328" s="15"/>
      <c r="B328" s="256"/>
      <c r="C328" s="257"/>
      <c r="D328" s="236" t="s">
        <v>226</v>
      </c>
      <c r="E328" s="258" t="s">
        <v>19</v>
      </c>
      <c r="F328" s="259" t="s">
        <v>233</v>
      </c>
      <c r="G328" s="257"/>
      <c r="H328" s="260">
        <v>183</v>
      </c>
      <c r="I328" s="261"/>
      <c r="J328" s="257"/>
      <c r="K328" s="257"/>
      <c r="L328" s="262"/>
      <c r="M328" s="263"/>
      <c r="N328" s="264"/>
      <c r="O328" s="264"/>
      <c r="P328" s="264"/>
      <c r="Q328" s="264"/>
      <c r="R328" s="264"/>
      <c r="S328" s="264"/>
      <c r="T328" s="26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6" t="s">
        <v>226</v>
      </c>
      <c r="AU328" s="266" t="s">
        <v>81</v>
      </c>
      <c r="AV328" s="15" t="s">
        <v>223</v>
      </c>
      <c r="AW328" s="15" t="s">
        <v>33</v>
      </c>
      <c r="AX328" s="15" t="s">
        <v>79</v>
      </c>
      <c r="AY328" s="266" t="s">
        <v>215</v>
      </c>
    </row>
    <row r="329" s="12" customFormat="1" ht="22.8" customHeight="1">
      <c r="A329" s="12"/>
      <c r="B329" s="200"/>
      <c r="C329" s="201"/>
      <c r="D329" s="202" t="s">
        <v>71</v>
      </c>
      <c r="E329" s="214" t="s">
        <v>594</v>
      </c>
      <c r="F329" s="214" t="s">
        <v>595</v>
      </c>
      <c r="G329" s="201"/>
      <c r="H329" s="201"/>
      <c r="I329" s="204"/>
      <c r="J329" s="215">
        <f>BK329</f>
        <v>0</v>
      </c>
      <c r="K329" s="201"/>
      <c r="L329" s="206"/>
      <c r="M329" s="207"/>
      <c r="N329" s="208"/>
      <c r="O329" s="208"/>
      <c r="P329" s="209">
        <f>SUM(P330:P331)</f>
        <v>0</v>
      </c>
      <c r="Q329" s="208"/>
      <c r="R329" s="209">
        <f>SUM(R330:R331)</f>
        <v>0</v>
      </c>
      <c r="S329" s="208"/>
      <c r="T329" s="210">
        <f>SUM(T330:T331)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1" t="s">
        <v>79</v>
      </c>
      <c r="AT329" s="212" t="s">
        <v>71</v>
      </c>
      <c r="AU329" s="212" t="s">
        <v>79</v>
      </c>
      <c r="AY329" s="211" t="s">
        <v>215</v>
      </c>
      <c r="BK329" s="213">
        <f>SUM(BK330:BK331)</f>
        <v>0</v>
      </c>
    </row>
    <row r="330" s="2" customFormat="1" ht="37.8" customHeight="1">
      <c r="A330" s="41"/>
      <c r="B330" s="42"/>
      <c r="C330" s="216" t="s">
        <v>449</v>
      </c>
      <c r="D330" s="216" t="s">
        <v>218</v>
      </c>
      <c r="E330" s="217" t="s">
        <v>931</v>
      </c>
      <c r="F330" s="218" t="s">
        <v>932</v>
      </c>
      <c r="G330" s="219" t="s">
        <v>331</v>
      </c>
      <c r="H330" s="220">
        <v>34.790999999999997</v>
      </c>
      <c r="I330" s="221"/>
      <c r="J330" s="222">
        <f>ROUND(I330*H330,2)</f>
        <v>0</v>
      </c>
      <c r="K330" s="218" t="s">
        <v>222</v>
      </c>
      <c r="L330" s="47"/>
      <c r="M330" s="223" t="s">
        <v>19</v>
      </c>
      <c r="N330" s="224" t="s">
        <v>43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223</v>
      </c>
      <c r="AT330" s="227" t="s">
        <v>218</v>
      </c>
      <c r="AU330" s="227" t="s">
        <v>81</v>
      </c>
      <c r="AY330" s="20" t="s">
        <v>215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223</v>
      </c>
      <c r="BM330" s="227" t="s">
        <v>452</v>
      </c>
    </row>
    <row r="331" s="2" customFormat="1">
      <c r="A331" s="41"/>
      <c r="B331" s="42"/>
      <c r="C331" s="43"/>
      <c r="D331" s="229" t="s">
        <v>224</v>
      </c>
      <c r="E331" s="43"/>
      <c r="F331" s="230" t="s">
        <v>933</v>
      </c>
      <c r="G331" s="43"/>
      <c r="H331" s="43"/>
      <c r="I331" s="231"/>
      <c r="J331" s="43"/>
      <c r="K331" s="43"/>
      <c r="L331" s="47"/>
      <c r="M331" s="291"/>
      <c r="N331" s="292"/>
      <c r="O331" s="293"/>
      <c r="P331" s="293"/>
      <c r="Q331" s="293"/>
      <c r="R331" s="293"/>
      <c r="S331" s="293"/>
      <c r="T331" s="294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224</v>
      </c>
      <c r="AU331" s="20" t="s">
        <v>81</v>
      </c>
    </row>
    <row r="332" s="2" customFormat="1" ht="6.96" customHeight="1">
      <c r="A332" s="41"/>
      <c r="B332" s="62"/>
      <c r="C332" s="63"/>
      <c r="D332" s="63"/>
      <c r="E332" s="63"/>
      <c r="F332" s="63"/>
      <c r="G332" s="63"/>
      <c r="H332" s="63"/>
      <c r="I332" s="63"/>
      <c r="J332" s="63"/>
      <c r="K332" s="63"/>
      <c r="L332" s="47"/>
      <c r="M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</row>
  </sheetData>
  <sheetProtection sheet="1" autoFilter="0" formatColumns="0" formatRows="0" objects="1" scenarios="1" spinCount="100000" saltValue="Q3Pd5uc6NGUG8WYiYI4vKfvlTwW3/t9a6Z5+hhwHMfeHdCmPSVimYEIoYqE44zFM0VEwJfFK+kuhtXSrSgGdig==" hashValue="N7lW29Kkmr7JzzRkipHim47TApPjUzuv/m84bKyNaFor3vaGy/EWhWPjUKAu5er+8CnNnodljdtdXtX/tUtIOg==" algorithmName="SHA-512" password="CC35"/>
  <autoFilter ref="C87:K33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83101114"/>
    <hyperlink ref="F153" r:id="rId2" display="https://podminky.urs.cz/item/CS_URS_2023_02/183402121"/>
    <hyperlink ref="F155" r:id="rId3" display="https://podminky.urs.cz/item/CS_URS_2023_02/183403111"/>
    <hyperlink ref="F157" r:id="rId4" display="https://podminky.urs.cz/item/CS_URS_2023_02/184102211"/>
    <hyperlink ref="F208" r:id="rId5" display="https://podminky.urs.cz/item/CS_URS_2023_02/185802114"/>
    <hyperlink ref="F273" r:id="rId6" display="https://podminky.urs.cz/item/CS_URS_2023_02/184815111"/>
    <hyperlink ref="F331" r:id="rId7" display="https://podminky.urs.cz/item/CS_URS_2023_02/998231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187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389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ROUND(J91,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ROUND((SUM(BE91:BE376)),  2)</f>
        <v>0</v>
      </c>
      <c r="G35" s="41"/>
      <c r="H35" s="41"/>
      <c r="I35" s="161">
        <v>0.20999999999999999</v>
      </c>
      <c r="J35" s="160">
        <f>ROUND(((SUM(BE91:BE376))*I35),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ROUND((SUM(BF91:BF376)),  2)</f>
        <v>0</v>
      </c>
      <c r="G36" s="41"/>
      <c r="H36" s="41"/>
      <c r="I36" s="161">
        <v>0.12</v>
      </c>
      <c r="J36" s="160">
        <f>ROUND(((SUM(BF91:BF376))*I36),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ROUND((SUM(BG91:BG376)),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ROUND((SUM(BH91:BH376)),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ROUND((SUM(BI91:BI376)),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187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2023-065-01-02 - SO-01 - Dopravní řešení - nové kce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J92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390</v>
      </c>
      <c r="E65" s="186"/>
      <c r="F65" s="186"/>
      <c r="G65" s="186"/>
      <c r="H65" s="186"/>
      <c r="I65" s="186"/>
      <c r="J65" s="187">
        <f>J93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391</v>
      </c>
      <c r="E66" s="186"/>
      <c r="F66" s="186"/>
      <c r="G66" s="186"/>
      <c r="H66" s="186"/>
      <c r="I66" s="186"/>
      <c r="J66" s="187">
        <f>J127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392</v>
      </c>
      <c r="E67" s="186"/>
      <c r="F67" s="186"/>
      <c r="G67" s="186"/>
      <c r="H67" s="186"/>
      <c r="I67" s="186"/>
      <c r="J67" s="187">
        <f>J158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393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394</v>
      </c>
      <c r="E69" s="186"/>
      <c r="F69" s="186"/>
      <c r="G69" s="186"/>
      <c r="H69" s="186"/>
      <c r="I69" s="186"/>
      <c r="J69" s="187">
        <f>J307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200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3" t="str">
        <f>E7</f>
        <v>Vědomice - Úprava ulice Na Zavadilce</v>
      </c>
      <c r="F79" s="35"/>
      <c r="G79" s="35"/>
      <c r="H79" s="35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186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1"/>
      <c r="B81" s="42"/>
      <c r="C81" s="43"/>
      <c r="D81" s="43"/>
      <c r="E81" s="173" t="s">
        <v>187</v>
      </c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188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E11</f>
        <v>2023-065-01-02 - SO-01 - Dopravní řešení - nové kce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21</v>
      </c>
      <c r="D85" s="43"/>
      <c r="E85" s="43"/>
      <c r="F85" s="30" t="str">
        <f>F14</f>
        <v xml:space="preserve">k.ú. Vědomice </v>
      </c>
      <c r="G85" s="43"/>
      <c r="H85" s="43"/>
      <c r="I85" s="35" t="s">
        <v>23</v>
      </c>
      <c r="J85" s="75" t="str">
        <f>IF(J14="","",J14)</f>
        <v>16. 4. 2024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40.05" customHeight="1">
      <c r="A87" s="41"/>
      <c r="B87" s="42"/>
      <c r="C87" s="35" t="s">
        <v>25</v>
      </c>
      <c r="D87" s="43"/>
      <c r="E87" s="43"/>
      <c r="F87" s="30" t="str">
        <f>E17</f>
        <v>Obec Vědomice, Na Průhonu 270, Roudnice nad Labem</v>
      </c>
      <c r="G87" s="43"/>
      <c r="H87" s="43"/>
      <c r="I87" s="35" t="s">
        <v>31</v>
      </c>
      <c r="J87" s="39" t="str">
        <f>E23</f>
        <v>Ing. arch. Pavel Šulc Ph.D.Krásného 351/8, Praha 6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29</v>
      </c>
      <c r="D88" s="43"/>
      <c r="E88" s="43"/>
      <c r="F88" s="30" t="str">
        <f>IF(E20="","",E20)</f>
        <v>Vyplň údaj</v>
      </c>
      <c r="G88" s="43"/>
      <c r="H88" s="43"/>
      <c r="I88" s="35" t="s">
        <v>34</v>
      </c>
      <c r="J88" s="39" t="str">
        <f>E26</f>
        <v>Ing. Dana Mlejnková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9"/>
      <c r="B90" s="190"/>
      <c r="C90" s="191" t="s">
        <v>201</v>
      </c>
      <c r="D90" s="192" t="s">
        <v>57</v>
      </c>
      <c r="E90" s="192" t="s">
        <v>53</v>
      </c>
      <c r="F90" s="192" t="s">
        <v>54</v>
      </c>
      <c r="G90" s="192" t="s">
        <v>202</v>
      </c>
      <c r="H90" s="192" t="s">
        <v>203</v>
      </c>
      <c r="I90" s="192" t="s">
        <v>204</v>
      </c>
      <c r="J90" s="192" t="s">
        <v>192</v>
      </c>
      <c r="K90" s="193" t="s">
        <v>205</v>
      </c>
      <c r="L90" s="194"/>
      <c r="M90" s="95" t="s">
        <v>19</v>
      </c>
      <c r="N90" s="96" t="s">
        <v>42</v>
      </c>
      <c r="O90" s="96" t="s">
        <v>206</v>
      </c>
      <c r="P90" s="96" t="s">
        <v>207</v>
      </c>
      <c r="Q90" s="96" t="s">
        <v>208</v>
      </c>
      <c r="R90" s="96" t="s">
        <v>209</v>
      </c>
      <c r="S90" s="96" t="s">
        <v>210</v>
      </c>
      <c r="T90" s="97" t="s">
        <v>211</v>
      </c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</row>
    <row r="91" s="2" customFormat="1" ht="22.8" customHeight="1">
      <c r="A91" s="41"/>
      <c r="B91" s="42"/>
      <c r="C91" s="102" t="s">
        <v>212</v>
      </c>
      <c r="D91" s="43"/>
      <c r="E91" s="43"/>
      <c r="F91" s="43"/>
      <c r="G91" s="43"/>
      <c r="H91" s="43"/>
      <c r="I91" s="43"/>
      <c r="J91" s="195">
        <f>BK91</f>
        <v>0</v>
      </c>
      <c r="K91" s="43"/>
      <c r="L91" s="47"/>
      <c r="M91" s="98"/>
      <c r="N91" s="196"/>
      <c r="O91" s="99"/>
      <c r="P91" s="197">
        <f>P92</f>
        <v>0</v>
      </c>
      <c r="Q91" s="99"/>
      <c r="R91" s="197">
        <f>R92</f>
        <v>1083.1990089999999</v>
      </c>
      <c r="S91" s="99"/>
      <c r="T91" s="198">
        <f>T92</f>
        <v>74.060000000000002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71</v>
      </c>
      <c r="AU91" s="20" t="s">
        <v>193</v>
      </c>
      <c r="BK91" s="199">
        <f>BK92</f>
        <v>0</v>
      </c>
    </row>
    <row r="92" s="12" customFormat="1" ht="25.92" customHeight="1">
      <c r="A92" s="12"/>
      <c r="B92" s="200"/>
      <c r="C92" s="201"/>
      <c r="D92" s="202" t="s">
        <v>71</v>
      </c>
      <c r="E92" s="203" t="s">
        <v>213</v>
      </c>
      <c r="F92" s="203" t="s">
        <v>214</v>
      </c>
      <c r="G92" s="201"/>
      <c r="H92" s="201"/>
      <c r="I92" s="204"/>
      <c r="J92" s="205">
        <f>BK92</f>
        <v>0</v>
      </c>
      <c r="K92" s="201"/>
      <c r="L92" s="206"/>
      <c r="M92" s="207"/>
      <c r="N92" s="208"/>
      <c r="O92" s="208"/>
      <c r="P92" s="209">
        <f>P93+P127+P158+P216+P307</f>
        <v>0</v>
      </c>
      <c r="Q92" s="208"/>
      <c r="R92" s="209">
        <f>R93+R127+R158+R216+R307</f>
        <v>1083.1990089999999</v>
      </c>
      <c r="S92" s="208"/>
      <c r="T92" s="210">
        <f>T93+T127+T158+T216+T307</f>
        <v>74.060000000000002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1" t="s">
        <v>79</v>
      </c>
      <c r="AT92" s="212" t="s">
        <v>71</v>
      </c>
      <c r="AU92" s="212" t="s">
        <v>72</v>
      </c>
      <c r="AY92" s="211" t="s">
        <v>215</v>
      </c>
      <c r="BK92" s="213">
        <f>BK93+BK127+BK158+BK216+BK307</f>
        <v>0</v>
      </c>
    </row>
    <row r="93" s="12" customFormat="1" ht="22.8" customHeight="1">
      <c r="A93" s="12"/>
      <c r="B93" s="200"/>
      <c r="C93" s="201"/>
      <c r="D93" s="202" t="s">
        <v>71</v>
      </c>
      <c r="E93" s="214" t="s">
        <v>395</v>
      </c>
      <c r="F93" s="214" t="s">
        <v>396</v>
      </c>
      <c r="G93" s="201"/>
      <c r="H93" s="201"/>
      <c r="I93" s="204"/>
      <c r="J93" s="215">
        <f>BK93</f>
        <v>0</v>
      </c>
      <c r="K93" s="201"/>
      <c r="L93" s="206"/>
      <c r="M93" s="207"/>
      <c r="N93" s="208"/>
      <c r="O93" s="208"/>
      <c r="P93" s="209">
        <f>SUM(P94:P126)</f>
        <v>0</v>
      </c>
      <c r="Q93" s="208"/>
      <c r="R93" s="209">
        <f>SUM(R94:R126)</f>
        <v>116.54605200000002</v>
      </c>
      <c r="S93" s="208"/>
      <c r="T93" s="210">
        <f>SUM(T94:T126)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79</v>
      </c>
      <c r="AT93" s="212" t="s">
        <v>71</v>
      </c>
      <c r="AU93" s="212" t="s">
        <v>79</v>
      </c>
      <c r="AY93" s="211" t="s">
        <v>215</v>
      </c>
      <c r="BK93" s="213">
        <f>SUM(BK94:BK126)</f>
        <v>0</v>
      </c>
    </row>
    <row r="94" s="2" customFormat="1" ht="37.8" customHeight="1">
      <c r="A94" s="41"/>
      <c r="B94" s="42"/>
      <c r="C94" s="216" t="s">
        <v>79</v>
      </c>
      <c r="D94" s="216" t="s">
        <v>218</v>
      </c>
      <c r="E94" s="217" t="s">
        <v>397</v>
      </c>
      <c r="F94" s="218" t="s">
        <v>398</v>
      </c>
      <c r="G94" s="219" t="s">
        <v>221</v>
      </c>
      <c r="H94" s="220">
        <v>152.30000000000001</v>
      </c>
      <c r="I94" s="221"/>
      <c r="J94" s="222">
        <f>ROUND(I94*H94,2)</f>
        <v>0</v>
      </c>
      <c r="K94" s="218" t="s">
        <v>222</v>
      </c>
      <c r="L94" s="47"/>
      <c r="M94" s="223" t="s">
        <v>19</v>
      </c>
      <c r="N94" s="224" t="s">
        <v>43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223</v>
      </c>
      <c r="AT94" s="227" t="s">
        <v>218</v>
      </c>
      <c r="AU94" s="227" t="s">
        <v>81</v>
      </c>
      <c r="AY94" s="20" t="s">
        <v>215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20" t="s">
        <v>79</v>
      </c>
      <c r="BK94" s="228">
        <f>ROUND(I94*H94,2)</f>
        <v>0</v>
      </c>
      <c r="BL94" s="20" t="s">
        <v>223</v>
      </c>
      <c r="BM94" s="227" t="s">
        <v>81</v>
      </c>
    </row>
    <row r="95" s="2" customFormat="1">
      <c r="A95" s="41"/>
      <c r="B95" s="42"/>
      <c r="C95" s="43"/>
      <c r="D95" s="229" t="s">
        <v>224</v>
      </c>
      <c r="E95" s="43"/>
      <c r="F95" s="230" t="s">
        <v>399</v>
      </c>
      <c r="G95" s="43"/>
      <c r="H95" s="43"/>
      <c r="I95" s="231"/>
      <c r="J95" s="43"/>
      <c r="K95" s="43"/>
      <c r="L95" s="47"/>
      <c r="M95" s="232"/>
      <c r="N95" s="233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224</v>
      </c>
      <c r="AU95" s="20" t="s">
        <v>81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400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401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4" customFormat="1">
      <c r="A98" s="14"/>
      <c r="B98" s="245"/>
      <c r="C98" s="246"/>
      <c r="D98" s="236" t="s">
        <v>226</v>
      </c>
      <c r="E98" s="247" t="s">
        <v>19</v>
      </c>
      <c r="F98" s="248" t="s">
        <v>402</v>
      </c>
      <c r="G98" s="246"/>
      <c r="H98" s="249">
        <v>152.30000000000001</v>
      </c>
      <c r="I98" s="250"/>
      <c r="J98" s="246"/>
      <c r="K98" s="246"/>
      <c r="L98" s="251"/>
      <c r="M98" s="252"/>
      <c r="N98" s="253"/>
      <c r="O98" s="253"/>
      <c r="P98" s="253"/>
      <c r="Q98" s="253"/>
      <c r="R98" s="253"/>
      <c r="S98" s="253"/>
      <c r="T98" s="25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5" t="s">
        <v>226</v>
      </c>
      <c r="AU98" s="255" t="s">
        <v>81</v>
      </c>
      <c r="AV98" s="14" t="s">
        <v>81</v>
      </c>
      <c r="AW98" s="14" t="s">
        <v>33</v>
      </c>
      <c r="AX98" s="14" t="s">
        <v>72</v>
      </c>
      <c r="AY98" s="255" t="s">
        <v>215</v>
      </c>
    </row>
    <row r="99" s="16" customFormat="1">
      <c r="A99" s="16"/>
      <c r="B99" s="267"/>
      <c r="C99" s="268"/>
      <c r="D99" s="236" t="s">
        <v>226</v>
      </c>
      <c r="E99" s="269" t="s">
        <v>19</v>
      </c>
      <c r="F99" s="270" t="s">
        <v>283</v>
      </c>
      <c r="G99" s="268"/>
      <c r="H99" s="271">
        <v>152.30000000000001</v>
      </c>
      <c r="I99" s="272"/>
      <c r="J99" s="268"/>
      <c r="K99" s="268"/>
      <c r="L99" s="273"/>
      <c r="M99" s="274"/>
      <c r="N99" s="275"/>
      <c r="O99" s="275"/>
      <c r="P99" s="275"/>
      <c r="Q99" s="275"/>
      <c r="R99" s="275"/>
      <c r="S99" s="275"/>
      <c r="T99" s="27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T99" s="277" t="s">
        <v>226</v>
      </c>
      <c r="AU99" s="277" t="s">
        <v>81</v>
      </c>
      <c r="AV99" s="16" t="s">
        <v>105</v>
      </c>
      <c r="AW99" s="16" t="s">
        <v>33</v>
      </c>
      <c r="AX99" s="16" t="s">
        <v>72</v>
      </c>
      <c r="AY99" s="277" t="s">
        <v>215</v>
      </c>
    </row>
    <row r="100" s="15" customFormat="1">
      <c r="A100" s="15"/>
      <c r="B100" s="256"/>
      <c r="C100" s="257"/>
      <c r="D100" s="236" t="s">
        <v>226</v>
      </c>
      <c r="E100" s="258" t="s">
        <v>19</v>
      </c>
      <c r="F100" s="259" t="s">
        <v>233</v>
      </c>
      <c r="G100" s="257"/>
      <c r="H100" s="260">
        <v>152.30000000000001</v>
      </c>
      <c r="I100" s="261"/>
      <c r="J100" s="257"/>
      <c r="K100" s="257"/>
      <c r="L100" s="262"/>
      <c r="M100" s="263"/>
      <c r="N100" s="264"/>
      <c r="O100" s="264"/>
      <c r="P100" s="264"/>
      <c r="Q100" s="264"/>
      <c r="R100" s="264"/>
      <c r="S100" s="264"/>
      <c r="T100" s="26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6" t="s">
        <v>226</v>
      </c>
      <c r="AU100" s="266" t="s">
        <v>81</v>
      </c>
      <c r="AV100" s="15" t="s">
        <v>223</v>
      </c>
      <c r="AW100" s="15" t="s">
        <v>33</v>
      </c>
      <c r="AX100" s="15" t="s">
        <v>79</v>
      </c>
      <c r="AY100" s="266" t="s">
        <v>215</v>
      </c>
    </row>
    <row r="101" s="2" customFormat="1" ht="33" customHeight="1">
      <c r="A101" s="41"/>
      <c r="B101" s="42"/>
      <c r="C101" s="216" t="s">
        <v>81</v>
      </c>
      <c r="D101" s="216" t="s">
        <v>218</v>
      </c>
      <c r="E101" s="217" t="s">
        <v>403</v>
      </c>
      <c r="F101" s="218" t="s">
        <v>404</v>
      </c>
      <c r="G101" s="219" t="s">
        <v>221</v>
      </c>
      <c r="H101" s="220">
        <v>152.30000000000001</v>
      </c>
      <c r="I101" s="221"/>
      <c r="J101" s="222">
        <f>ROUND(I101*H101,2)</f>
        <v>0</v>
      </c>
      <c r="K101" s="218" t="s">
        <v>222</v>
      </c>
      <c r="L101" s="47"/>
      <c r="M101" s="223" t="s">
        <v>19</v>
      </c>
      <c r="N101" s="224" t="s">
        <v>43</v>
      </c>
      <c r="O101" s="87"/>
      <c r="P101" s="225">
        <f>O101*H101</f>
        <v>0</v>
      </c>
      <c r="Q101" s="225">
        <v>0.46000000000000002</v>
      </c>
      <c r="R101" s="225">
        <f>Q101*H101</f>
        <v>70.058000000000007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223</v>
      </c>
      <c r="AT101" s="227" t="s">
        <v>218</v>
      </c>
      <c r="AU101" s="227" t="s">
        <v>81</v>
      </c>
      <c r="AY101" s="20" t="s">
        <v>215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223</v>
      </c>
      <c r="BM101" s="227" t="s">
        <v>223</v>
      </c>
    </row>
    <row r="102" s="2" customFormat="1">
      <c r="A102" s="41"/>
      <c r="B102" s="42"/>
      <c r="C102" s="43"/>
      <c r="D102" s="229" t="s">
        <v>224</v>
      </c>
      <c r="E102" s="43"/>
      <c r="F102" s="230" t="s">
        <v>405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224</v>
      </c>
      <c r="AU102" s="20" t="s">
        <v>81</v>
      </c>
    </row>
    <row r="103" s="13" customFormat="1">
      <c r="A103" s="13"/>
      <c r="B103" s="234"/>
      <c r="C103" s="235"/>
      <c r="D103" s="236" t="s">
        <v>226</v>
      </c>
      <c r="E103" s="237" t="s">
        <v>19</v>
      </c>
      <c r="F103" s="238" t="s">
        <v>400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226</v>
      </c>
      <c r="AU103" s="244" t="s">
        <v>81</v>
      </c>
      <c r="AV103" s="13" t="s">
        <v>79</v>
      </c>
      <c r="AW103" s="13" t="s">
        <v>33</v>
      </c>
      <c r="AX103" s="13" t="s">
        <v>72</v>
      </c>
      <c r="AY103" s="244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406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407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4" customFormat="1">
      <c r="A106" s="14"/>
      <c r="B106" s="245"/>
      <c r="C106" s="246"/>
      <c r="D106" s="236" t="s">
        <v>226</v>
      </c>
      <c r="E106" s="247" t="s">
        <v>19</v>
      </c>
      <c r="F106" s="248" t="s">
        <v>402</v>
      </c>
      <c r="G106" s="246"/>
      <c r="H106" s="249">
        <v>152.30000000000001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226</v>
      </c>
      <c r="AU106" s="255" t="s">
        <v>81</v>
      </c>
      <c r="AV106" s="14" t="s">
        <v>81</v>
      </c>
      <c r="AW106" s="14" t="s">
        <v>33</v>
      </c>
      <c r="AX106" s="14" t="s">
        <v>72</v>
      </c>
      <c r="AY106" s="255" t="s">
        <v>215</v>
      </c>
    </row>
    <row r="107" s="15" customFormat="1">
      <c r="A107" s="15"/>
      <c r="B107" s="256"/>
      <c r="C107" s="257"/>
      <c r="D107" s="236" t="s">
        <v>226</v>
      </c>
      <c r="E107" s="258" t="s">
        <v>19</v>
      </c>
      <c r="F107" s="259" t="s">
        <v>233</v>
      </c>
      <c r="G107" s="257"/>
      <c r="H107" s="260">
        <v>152.30000000000001</v>
      </c>
      <c r="I107" s="261"/>
      <c r="J107" s="257"/>
      <c r="K107" s="257"/>
      <c r="L107" s="262"/>
      <c r="M107" s="263"/>
      <c r="N107" s="264"/>
      <c r="O107" s="264"/>
      <c r="P107" s="264"/>
      <c r="Q107" s="264"/>
      <c r="R107" s="264"/>
      <c r="S107" s="264"/>
      <c r="T107" s="26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6" t="s">
        <v>226</v>
      </c>
      <c r="AU107" s="266" t="s">
        <v>81</v>
      </c>
      <c r="AV107" s="15" t="s">
        <v>223</v>
      </c>
      <c r="AW107" s="15" t="s">
        <v>33</v>
      </c>
      <c r="AX107" s="15" t="s">
        <v>79</v>
      </c>
      <c r="AY107" s="266" t="s">
        <v>215</v>
      </c>
    </row>
    <row r="108" s="2" customFormat="1" ht="55.5" customHeight="1">
      <c r="A108" s="41"/>
      <c r="B108" s="42"/>
      <c r="C108" s="216" t="s">
        <v>105</v>
      </c>
      <c r="D108" s="216" t="s">
        <v>218</v>
      </c>
      <c r="E108" s="217" t="s">
        <v>408</v>
      </c>
      <c r="F108" s="218" t="s">
        <v>409</v>
      </c>
      <c r="G108" s="219" t="s">
        <v>221</v>
      </c>
      <c r="H108" s="220">
        <v>152.30000000000001</v>
      </c>
      <c r="I108" s="221"/>
      <c r="J108" s="222">
        <f>ROUND(I108*H108,2)</f>
        <v>0</v>
      </c>
      <c r="K108" s="218" t="s">
        <v>222</v>
      </c>
      <c r="L108" s="47"/>
      <c r="M108" s="223" t="s">
        <v>19</v>
      </c>
      <c r="N108" s="224" t="s">
        <v>43</v>
      </c>
      <c r="O108" s="87"/>
      <c r="P108" s="225">
        <f>O108*H108</f>
        <v>0</v>
      </c>
      <c r="Q108" s="225">
        <v>0.1837</v>
      </c>
      <c r="R108" s="225">
        <f>Q108*H108</f>
        <v>27.977510000000002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223</v>
      </c>
      <c r="AT108" s="227" t="s">
        <v>218</v>
      </c>
      <c r="AU108" s="227" t="s">
        <v>81</v>
      </c>
      <c r="AY108" s="20" t="s">
        <v>215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223</v>
      </c>
      <c r="BM108" s="227" t="s">
        <v>275</v>
      </c>
    </row>
    <row r="109" s="2" customFormat="1">
      <c r="A109" s="41"/>
      <c r="B109" s="42"/>
      <c r="C109" s="43"/>
      <c r="D109" s="229" t="s">
        <v>224</v>
      </c>
      <c r="E109" s="43"/>
      <c r="F109" s="230" t="s">
        <v>410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224</v>
      </c>
      <c r="AU109" s="20" t="s">
        <v>81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400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411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407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4" customFormat="1">
      <c r="A113" s="14"/>
      <c r="B113" s="245"/>
      <c r="C113" s="246"/>
      <c r="D113" s="236" t="s">
        <v>226</v>
      </c>
      <c r="E113" s="247" t="s">
        <v>19</v>
      </c>
      <c r="F113" s="248" t="s">
        <v>402</v>
      </c>
      <c r="G113" s="246"/>
      <c r="H113" s="249">
        <v>152.30000000000001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226</v>
      </c>
      <c r="AU113" s="255" t="s">
        <v>81</v>
      </c>
      <c r="AV113" s="14" t="s">
        <v>81</v>
      </c>
      <c r="AW113" s="14" t="s">
        <v>33</v>
      </c>
      <c r="AX113" s="14" t="s">
        <v>72</v>
      </c>
      <c r="AY113" s="255" t="s">
        <v>215</v>
      </c>
    </row>
    <row r="114" s="15" customFormat="1">
      <c r="A114" s="15"/>
      <c r="B114" s="256"/>
      <c r="C114" s="257"/>
      <c r="D114" s="236" t="s">
        <v>226</v>
      </c>
      <c r="E114" s="258" t="s">
        <v>19</v>
      </c>
      <c r="F114" s="259" t="s">
        <v>233</v>
      </c>
      <c r="G114" s="257"/>
      <c r="H114" s="260">
        <v>152.30000000000001</v>
      </c>
      <c r="I114" s="261"/>
      <c r="J114" s="257"/>
      <c r="K114" s="257"/>
      <c r="L114" s="262"/>
      <c r="M114" s="263"/>
      <c r="N114" s="264"/>
      <c r="O114" s="264"/>
      <c r="P114" s="264"/>
      <c r="Q114" s="264"/>
      <c r="R114" s="264"/>
      <c r="S114" s="264"/>
      <c r="T114" s="26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6" t="s">
        <v>226</v>
      </c>
      <c r="AU114" s="266" t="s">
        <v>81</v>
      </c>
      <c r="AV114" s="15" t="s">
        <v>223</v>
      </c>
      <c r="AW114" s="15" t="s">
        <v>33</v>
      </c>
      <c r="AX114" s="15" t="s">
        <v>79</v>
      </c>
      <c r="AY114" s="266" t="s">
        <v>215</v>
      </c>
    </row>
    <row r="115" s="2" customFormat="1" ht="16.5" customHeight="1">
      <c r="A115" s="41"/>
      <c r="B115" s="42"/>
      <c r="C115" s="281" t="s">
        <v>223</v>
      </c>
      <c r="D115" s="281" t="s">
        <v>412</v>
      </c>
      <c r="E115" s="282" t="s">
        <v>413</v>
      </c>
      <c r="F115" s="283" t="s">
        <v>414</v>
      </c>
      <c r="G115" s="284" t="s">
        <v>221</v>
      </c>
      <c r="H115" s="285">
        <v>156.869</v>
      </c>
      <c r="I115" s="286"/>
      <c r="J115" s="287">
        <f>ROUND(I115*H115,2)</f>
        <v>0</v>
      </c>
      <c r="K115" s="283" t="s">
        <v>222</v>
      </c>
      <c r="L115" s="288"/>
      <c r="M115" s="289" t="s">
        <v>19</v>
      </c>
      <c r="N115" s="290" t="s">
        <v>43</v>
      </c>
      <c r="O115" s="87"/>
      <c r="P115" s="225">
        <f>O115*H115</f>
        <v>0</v>
      </c>
      <c r="Q115" s="225">
        <v>0.11799999999999999</v>
      </c>
      <c r="R115" s="225">
        <f>Q115*H115</f>
        <v>18.510541999999997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298</v>
      </c>
      <c r="AT115" s="227" t="s">
        <v>412</v>
      </c>
      <c r="AU115" s="227" t="s">
        <v>81</v>
      </c>
      <c r="AY115" s="20" t="s">
        <v>215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223</v>
      </c>
      <c r="BM115" s="227" t="s">
        <v>298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400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411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407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4" customFormat="1">
      <c r="A119" s="14"/>
      <c r="B119" s="245"/>
      <c r="C119" s="246"/>
      <c r="D119" s="236" t="s">
        <v>226</v>
      </c>
      <c r="E119" s="247" t="s">
        <v>19</v>
      </c>
      <c r="F119" s="248" t="s">
        <v>402</v>
      </c>
      <c r="G119" s="246"/>
      <c r="H119" s="249">
        <v>152.30000000000001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226</v>
      </c>
      <c r="AU119" s="255" t="s">
        <v>81</v>
      </c>
      <c r="AV119" s="14" t="s">
        <v>81</v>
      </c>
      <c r="AW119" s="14" t="s">
        <v>33</v>
      </c>
      <c r="AX119" s="14" t="s">
        <v>72</v>
      </c>
      <c r="AY119" s="255" t="s">
        <v>215</v>
      </c>
    </row>
    <row r="120" s="15" customFormat="1">
      <c r="A120" s="15"/>
      <c r="B120" s="256"/>
      <c r="C120" s="257"/>
      <c r="D120" s="236" t="s">
        <v>226</v>
      </c>
      <c r="E120" s="258" t="s">
        <v>19</v>
      </c>
      <c r="F120" s="259" t="s">
        <v>233</v>
      </c>
      <c r="G120" s="257"/>
      <c r="H120" s="260">
        <v>152.30000000000001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226</v>
      </c>
      <c r="AU120" s="266" t="s">
        <v>81</v>
      </c>
      <c r="AV120" s="15" t="s">
        <v>223</v>
      </c>
      <c r="AW120" s="15" t="s">
        <v>33</v>
      </c>
      <c r="AX120" s="15" t="s">
        <v>72</v>
      </c>
      <c r="AY120" s="266" t="s">
        <v>215</v>
      </c>
    </row>
    <row r="121" s="14" customFormat="1">
      <c r="A121" s="14"/>
      <c r="B121" s="245"/>
      <c r="C121" s="246"/>
      <c r="D121" s="236" t="s">
        <v>226</v>
      </c>
      <c r="E121" s="247" t="s">
        <v>19</v>
      </c>
      <c r="F121" s="248" t="s">
        <v>415</v>
      </c>
      <c r="G121" s="246"/>
      <c r="H121" s="249">
        <v>156.869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226</v>
      </c>
      <c r="AU121" s="255" t="s">
        <v>81</v>
      </c>
      <c r="AV121" s="14" t="s">
        <v>81</v>
      </c>
      <c r="AW121" s="14" t="s">
        <v>33</v>
      </c>
      <c r="AX121" s="14" t="s">
        <v>72</v>
      </c>
      <c r="AY121" s="255" t="s">
        <v>215</v>
      </c>
    </row>
    <row r="122" s="15" customFormat="1">
      <c r="A122" s="15"/>
      <c r="B122" s="256"/>
      <c r="C122" s="257"/>
      <c r="D122" s="236" t="s">
        <v>226</v>
      </c>
      <c r="E122" s="258" t="s">
        <v>19</v>
      </c>
      <c r="F122" s="259" t="s">
        <v>233</v>
      </c>
      <c r="G122" s="257"/>
      <c r="H122" s="260">
        <v>156.869</v>
      </c>
      <c r="I122" s="261"/>
      <c r="J122" s="257"/>
      <c r="K122" s="257"/>
      <c r="L122" s="262"/>
      <c r="M122" s="263"/>
      <c r="N122" s="264"/>
      <c r="O122" s="264"/>
      <c r="P122" s="264"/>
      <c r="Q122" s="264"/>
      <c r="R122" s="264"/>
      <c r="S122" s="264"/>
      <c r="T122" s="26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6" t="s">
        <v>226</v>
      </c>
      <c r="AU122" s="266" t="s">
        <v>81</v>
      </c>
      <c r="AV122" s="15" t="s">
        <v>223</v>
      </c>
      <c r="AW122" s="15" t="s">
        <v>33</v>
      </c>
      <c r="AX122" s="15" t="s">
        <v>79</v>
      </c>
      <c r="AY122" s="266" t="s">
        <v>215</v>
      </c>
    </row>
    <row r="123" s="2" customFormat="1" ht="37.8" customHeight="1">
      <c r="A123" s="41"/>
      <c r="B123" s="42"/>
      <c r="C123" s="216" t="s">
        <v>256</v>
      </c>
      <c r="D123" s="216" t="s">
        <v>218</v>
      </c>
      <c r="E123" s="217" t="s">
        <v>416</v>
      </c>
      <c r="F123" s="218" t="s">
        <v>417</v>
      </c>
      <c r="G123" s="219" t="s">
        <v>331</v>
      </c>
      <c r="H123" s="220">
        <v>116.54600000000001</v>
      </c>
      <c r="I123" s="221"/>
      <c r="J123" s="222">
        <f>ROUND(I123*H123,2)</f>
        <v>0</v>
      </c>
      <c r="K123" s="218" t="s">
        <v>222</v>
      </c>
      <c r="L123" s="47"/>
      <c r="M123" s="223" t="s">
        <v>19</v>
      </c>
      <c r="N123" s="224" t="s">
        <v>43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223</v>
      </c>
      <c r="AT123" s="227" t="s">
        <v>218</v>
      </c>
      <c r="AU123" s="227" t="s">
        <v>81</v>
      </c>
      <c r="AY123" s="20" t="s">
        <v>215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223</v>
      </c>
      <c r="BM123" s="227" t="s">
        <v>313</v>
      </c>
    </row>
    <row r="124" s="2" customFormat="1">
      <c r="A124" s="41"/>
      <c r="B124" s="42"/>
      <c r="C124" s="43"/>
      <c r="D124" s="229" t="s">
        <v>224</v>
      </c>
      <c r="E124" s="43"/>
      <c r="F124" s="230" t="s">
        <v>418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224</v>
      </c>
      <c r="AU124" s="20" t="s">
        <v>81</v>
      </c>
    </row>
    <row r="125" s="14" customFormat="1">
      <c r="A125" s="14"/>
      <c r="B125" s="245"/>
      <c r="C125" s="246"/>
      <c r="D125" s="236" t="s">
        <v>226</v>
      </c>
      <c r="E125" s="247" t="s">
        <v>19</v>
      </c>
      <c r="F125" s="248" t="s">
        <v>419</v>
      </c>
      <c r="G125" s="246"/>
      <c r="H125" s="249">
        <v>116.54600000000001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226</v>
      </c>
      <c r="AU125" s="255" t="s">
        <v>81</v>
      </c>
      <c r="AV125" s="14" t="s">
        <v>81</v>
      </c>
      <c r="AW125" s="14" t="s">
        <v>33</v>
      </c>
      <c r="AX125" s="14" t="s">
        <v>72</v>
      </c>
      <c r="AY125" s="255" t="s">
        <v>215</v>
      </c>
    </row>
    <row r="126" s="15" customFormat="1">
      <c r="A126" s="15"/>
      <c r="B126" s="256"/>
      <c r="C126" s="257"/>
      <c r="D126" s="236" t="s">
        <v>226</v>
      </c>
      <c r="E126" s="258" t="s">
        <v>19</v>
      </c>
      <c r="F126" s="259" t="s">
        <v>233</v>
      </c>
      <c r="G126" s="257"/>
      <c r="H126" s="260">
        <v>116.54600000000001</v>
      </c>
      <c r="I126" s="261"/>
      <c r="J126" s="257"/>
      <c r="K126" s="257"/>
      <c r="L126" s="262"/>
      <c r="M126" s="263"/>
      <c r="N126" s="264"/>
      <c r="O126" s="264"/>
      <c r="P126" s="264"/>
      <c r="Q126" s="264"/>
      <c r="R126" s="264"/>
      <c r="S126" s="264"/>
      <c r="T126" s="26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6" t="s">
        <v>226</v>
      </c>
      <c r="AU126" s="266" t="s">
        <v>81</v>
      </c>
      <c r="AV126" s="15" t="s">
        <v>223</v>
      </c>
      <c r="AW126" s="15" t="s">
        <v>33</v>
      </c>
      <c r="AX126" s="15" t="s">
        <v>79</v>
      </c>
      <c r="AY126" s="266" t="s">
        <v>215</v>
      </c>
    </row>
    <row r="127" s="12" customFormat="1" ht="22.8" customHeight="1">
      <c r="A127" s="12"/>
      <c r="B127" s="200"/>
      <c r="C127" s="201"/>
      <c r="D127" s="202" t="s">
        <v>71</v>
      </c>
      <c r="E127" s="214" t="s">
        <v>420</v>
      </c>
      <c r="F127" s="214" t="s">
        <v>421</v>
      </c>
      <c r="G127" s="201"/>
      <c r="H127" s="201"/>
      <c r="I127" s="204"/>
      <c r="J127" s="215">
        <f>BK127</f>
        <v>0</v>
      </c>
      <c r="K127" s="201"/>
      <c r="L127" s="206"/>
      <c r="M127" s="207"/>
      <c r="N127" s="208"/>
      <c r="O127" s="208"/>
      <c r="P127" s="209">
        <f>SUM(P128:P157)</f>
        <v>0</v>
      </c>
      <c r="Q127" s="208"/>
      <c r="R127" s="209">
        <f>SUM(R128:R157)</f>
        <v>22.493003000000002</v>
      </c>
      <c r="S127" s="208"/>
      <c r="T127" s="210">
        <f>SUM(T128:T157)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1" t="s">
        <v>79</v>
      </c>
      <c r="AT127" s="212" t="s">
        <v>71</v>
      </c>
      <c r="AU127" s="212" t="s">
        <v>79</v>
      </c>
      <c r="AY127" s="211" t="s">
        <v>215</v>
      </c>
      <c r="BK127" s="213">
        <f>SUM(BK128:BK157)</f>
        <v>0</v>
      </c>
    </row>
    <row r="128" s="2" customFormat="1" ht="37.8" customHeight="1">
      <c r="A128" s="41"/>
      <c r="B128" s="42"/>
      <c r="C128" s="216" t="s">
        <v>275</v>
      </c>
      <c r="D128" s="216" t="s">
        <v>218</v>
      </c>
      <c r="E128" s="217" t="s">
        <v>397</v>
      </c>
      <c r="F128" s="218" t="s">
        <v>398</v>
      </c>
      <c r="G128" s="219" t="s">
        <v>221</v>
      </c>
      <c r="H128" s="220">
        <v>37.369999999999997</v>
      </c>
      <c r="I128" s="221"/>
      <c r="J128" s="222">
        <f>ROUND(I128*H128,2)</f>
        <v>0</v>
      </c>
      <c r="K128" s="218" t="s">
        <v>222</v>
      </c>
      <c r="L128" s="47"/>
      <c r="M128" s="223" t="s">
        <v>19</v>
      </c>
      <c r="N128" s="224" t="s">
        <v>43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223</v>
      </c>
      <c r="AT128" s="227" t="s">
        <v>218</v>
      </c>
      <c r="AU128" s="227" t="s">
        <v>81</v>
      </c>
      <c r="AY128" s="20" t="s">
        <v>215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223</v>
      </c>
      <c r="BM128" s="227" t="s">
        <v>8</v>
      </c>
    </row>
    <row r="129" s="2" customFormat="1">
      <c r="A129" s="41"/>
      <c r="B129" s="42"/>
      <c r="C129" s="43"/>
      <c r="D129" s="229" t="s">
        <v>224</v>
      </c>
      <c r="E129" s="43"/>
      <c r="F129" s="230" t="s">
        <v>399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224</v>
      </c>
      <c r="AU129" s="20" t="s">
        <v>81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422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401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4" customFormat="1">
      <c r="A132" s="14"/>
      <c r="B132" s="245"/>
      <c r="C132" s="246"/>
      <c r="D132" s="236" t="s">
        <v>226</v>
      </c>
      <c r="E132" s="247" t="s">
        <v>19</v>
      </c>
      <c r="F132" s="248" t="s">
        <v>423</v>
      </c>
      <c r="G132" s="246"/>
      <c r="H132" s="249">
        <v>37.369999999999997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226</v>
      </c>
      <c r="AU132" s="255" t="s">
        <v>81</v>
      </c>
      <c r="AV132" s="14" t="s">
        <v>81</v>
      </c>
      <c r="AW132" s="14" t="s">
        <v>33</v>
      </c>
      <c r="AX132" s="14" t="s">
        <v>72</v>
      </c>
      <c r="AY132" s="255" t="s">
        <v>215</v>
      </c>
    </row>
    <row r="133" s="15" customFormat="1">
      <c r="A133" s="15"/>
      <c r="B133" s="256"/>
      <c r="C133" s="257"/>
      <c r="D133" s="236" t="s">
        <v>226</v>
      </c>
      <c r="E133" s="258" t="s">
        <v>19</v>
      </c>
      <c r="F133" s="259" t="s">
        <v>233</v>
      </c>
      <c r="G133" s="257"/>
      <c r="H133" s="260">
        <v>37.369999999999997</v>
      </c>
      <c r="I133" s="261"/>
      <c r="J133" s="257"/>
      <c r="K133" s="257"/>
      <c r="L133" s="262"/>
      <c r="M133" s="263"/>
      <c r="N133" s="264"/>
      <c r="O133" s="264"/>
      <c r="P133" s="264"/>
      <c r="Q133" s="264"/>
      <c r="R133" s="264"/>
      <c r="S133" s="264"/>
      <c r="T133" s="26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6" t="s">
        <v>226</v>
      </c>
      <c r="AU133" s="266" t="s">
        <v>81</v>
      </c>
      <c r="AV133" s="15" t="s">
        <v>223</v>
      </c>
      <c r="AW133" s="15" t="s">
        <v>33</v>
      </c>
      <c r="AX133" s="15" t="s">
        <v>79</v>
      </c>
      <c r="AY133" s="266" t="s">
        <v>215</v>
      </c>
    </row>
    <row r="134" s="2" customFormat="1" ht="33" customHeight="1">
      <c r="A134" s="41"/>
      <c r="B134" s="42"/>
      <c r="C134" s="216" t="s">
        <v>292</v>
      </c>
      <c r="D134" s="216" t="s">
        <v>218</v>
      </c>
      <c r="E134" s="217" t="s">
        <v>424</v>
      </c>
      <c r="F134" s="218" t="s">
        <v>425</v>
      </c>
      <c r="G134" s="219" t="s">
        <v>221</v>
      </c>
      <c r="H134" s="220">
        <v>37.369999999999997</v>
      </c>
      <c r="I134" s="221"/>
      <c r="J134" s="222">
        <f>ROUND(I134*H134,2)</f>
        <v>0</v>
      </c>
      <c r="K134" s="218" t="s">
        <v>222</v>
      </c>
      <c r="L134" s="47"/>
      <c r="M134" s="223" t="s">
        <v>19</v>
      </c>
      <c r="N134" s="224" t="s">
        <v>43</v>
      </c>
      <c r="O134" s="87"/>
      <c r="P134" s="225">
        <f>O134*H134</f>
        <v>0</v>
      </c>
      <c r="Q134" s="225">
        <v>0.23000000000000001</v>
      </c>
      <c r="R134" s="225">
        <f>Q134*H134</f>
        <v>8.5951000000000004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223</v>
      </c>
      <c r="AT134" s="227" t="s">
        <v>218</v>
      </c>
      <c r="AU134" s="227" t="s">
        <v>81</v>
      </c>
      <c r="AY134" s="20" t="s">
        <v>215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223</v>
      </c>
      <c r="BM134" s="227" t="s">
        <v>337</v>
      </c>
    </row>
    <row r="135" s="2" customFormat="1">
      <c r="A135" s="41"/>
      <c r="B135" s="42"/>
      <c r="C135" s="43"/>
      <c r="D135" s="229" t="s">
        <v>224</v>
      </c>
      <c r="E135" s="43"/>
      <c r="F135" s="230" t="s">
        <v>426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224</v>
      </c>
      <c r="AU135" s="20" t="s">
        <v>81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422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427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407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4" customFormat="1">
      <c r="A139" s="14"/>
      <c r="B139" s="245"/>
      <c r="C139" s="246"/>
      <c r="D139" s="236" t="s">
        <v>226</v>
      </c>
      <c r="E139" s="247" t="s">
        <v>19</v>
      </c>
      <c r="F139" s="248" t="s">
        <v>428</v>
      </c>
      <c r="G139" s="246"/>
      <c r="H139" s="249">
        <v>37.369999999999997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226</v>
      </c>
      <c r="AU139" s="255" t="s">
        <v>81</v>
      </c>
      <c r="AV139" s="14" t="s">
        <v>81</v>
      </c>
      <c r="AW139" s="14" t="s">
        <v>33</v>
      </c>
      <c r="AX139" s="14" t="s">
        <v>72</v>
      </c>
      <c r="AY139" s="255" t="s">
        <v>215</v>
      </c>
    </row>
    <row r="140" s="15" customFormat="1">
      <c r="A140" s="15"/>
      <c r="B140" s="256"/>
      <c r="C140" s="257"/>
      <c r="D140" s="236" t="s">
        <v>226</v>
      </c>
      <c r="E140" s="258" t="s">
        <v>19</v>
      </c>
      <c r="F140" s="259" t="s">
        <v>233</v>
      </c>
      <c r="G140" s="257"/>
      <c r="H140" s="260">
        <v>37.369999999999997</v>
      </c>
      <c r="I140" s="261"/>
      <c r="J140" s="257"/>
      <c r="K140" s="257"/>
      <c r="L140" s="262"/>
      <c r="M140" s="263"/>
      <c r="N140" s="264"/>
      <c r="O140" s="264"/>
      <c r="P140" s="264"/>
      <c r="Q140" s="264"/>
      <c r="R140" s="264"/>
      <c r="S140" s="264"/>
      <c r="T140" s="26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6" t="s">
        <v>226</v>
      </c>
      <c r="AU140" s="266" t="s">
        <v>81</v>
      </c>
      <c r="AV140" s="15" t="s">
        <v>223</v>
      </c>
      <c r="AW140" s="15" t="s">
        <v>33</v>
      </c>
      <c r="AX140" s="15" t="s">
        <v>79</v>
      </c>
      <c r="AY140" s="266" t="s">
        <v>215</v>
      </c>
    </row>
    <row r="141" s="2" customFormat="1" ht="37.8" customHeight="1">
      <c r="A141" s="41"/>
      <c r="B141" s="42"/>
      <c r="C141" s="216" t="s">
        <v>298</v>
      </c>
      <c r="D141" s="216" t="s">
        <v>218</v>
      </c>
      <c r="E141" s="217" t="s">
        <v>429</v>
      </c>
      <c r="F141" s="218" t="s">
        <v>430</v>
      </c>
      <c r="G141" s="219" t="s">
        <v>221</v>
      </c>
      <c r="H141" s="220">
        <v>37.369999999999997</v>
      </c>
      <c r="I141" s="221"/>
      <c r="J141" s="222">
        <f>ROUND(I141*H141,2)</f>
        <v>0</v>
      </c>
      <c r="K141" s="218" t="s">
        <v>222</v>
      </c>
      <c r="L141" s="47"/>
      <c r="M141" s="223" t="s">
        <v>19</v>
      </c>
      <c r="N141" s="224" t="s">
        <v>43</v>
      </c>
      <c r="O141" s="87"/>
      <c r="P141" s="225">
        <f>O141*H141</f>
        <v>0</v>
      </c>
      <c r="Q141" s="225">
        <v>0.37190000000000001</v>
      </c>
      <c r="R141" s="225">
        <f>Q141*H141</f>
        <v>13.897903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223</v>
      </c>
      <c r="AT141" s="227" t="s">
        <v>218</v>
      </c>
      <c r="AU141" s="227" t="s">
        <v>81</v>
      </c>
      <c r="AY141" s="20" t="s">
        <v>215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223</v>
      </c>
      <c r="BM141" s="227" t="s">
        <v>306</v>
      </c>
    </row>
    <row r="142" s="2" customFormat="1">
      <c r="A142" s="41"/>
      <c r="B142" s="42"/>
      <c r="C142" s="43"/>
      <c r="D142" s="229" t="s">
        <v>224</v>
      </c>
      <c r="E142" s="43"/>
      <c r="F142" s="230" t="s">
        <v>431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224</v>
      </c>
      <c r="AU142" s="20" t="s">
        <v>81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422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432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407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4" customFormat="1">
      <c r="A146" s="14"/>
      <c r="B146" s="245"/>
      <c r="C146" s="246"/>
      <c r="D146" s="236" t="s">
        <v>226</v>
      </c>
      <c r="E146" s="247" t="s">
        <v>19</v>
      </c>
      <c r="F146" s="248" t="s">
        <v>428</v>
      </c>
      <c r="G146" s="246"/>
      <c r="H146" s="249">
        <v>37.369999999999997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226</v>
      </c>
      <c r="AU146" s="255" t="s">
        <v>81</v>
      </c>
      <c r="AV146" s="14" t="s">
        <v>81</v>
      </c>
      <c r="AW146" s="14" t="s">
        <v>33</v>
      </c>
      <c r="AX146" s="14" t="s">
        <v>72</v>
      </c>
      <c r="AY146" s="255" t="s">
        <v>215</v>
      </c>
    </row>
    <row r="147" s="15" customFormat="1">
      <c r="A147" s="15"/>
      <c r="B147" s="256"/>
      <c r="C147" s="257"/>
      <c r="D147" s="236" t="s">
        <v>226</v>
      </c>
      <c r="E147" s="258" t="s">
        <v>19</v>
      </c>
      <c r="F147" s="259" t="s">
        <v>233</v>
      </c>
      <c r="G147" s="257"/>
      <c r="H147" s="260">
        <v>37.369999999999997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226</v>
      </c>
      <c r="AU147" s="266" t="s">
        <v>81</v>
      </c>
      <c r="AV147" s="15" t="s">
        <v>223</v>
      </c>
      <c r="AW147" s="15" t="s">
        <v>33</v>
      </c>
      <c r="AX147" s="15" t="s">
        <v>79</v>
      </c>
      <c r="AY147" s="266" t="s">
        <v>215</v>
      </c>
    </row>
    <row r="148" s="2" customFormat="1" ht="16.5" customHeight="1">
      <c r="A148" s="41"/>
      <c r="B148" s="42"/>
      <c r="C148" s="216" t="s">
        <v>308</v>
      </c>
      <c r="D148" s="216" t="s">
        <v>218</v>
      </c>
      <c r="E148" s="217" t="s">
        <v>433</v>
      </c>
      <c r="F148" s="218" t="s">
        <v>434</v>
      </c>
      <c r="G148" s="219" t="s">
        <v>221</v>
      </c>
      <c r="H148" s="220">
        <v>37.369999999999997</v>
      </c>
      <c r="I148" s="221"/>
      <c r="J148" s="222">
        <f>ROUND(I148*H148,2)</f>
        <v>0</v>
      </c>
      <c r="K148" s="218" t="s">
        <v>19</v>
      </c>
      <c r="L148" s="47"/>
      <c r="M148" s="223" t="s">
        <v>19</v>
      </c>
      <c r="N148" s="224" t="s">
        <v>43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223</v>
      </c>
      <c r="AT148" s="227" t="s">
        <v>218</v>
      </c>
      <c r="AU148" s="227" t="s">
        <v>81</v>
      </c>
      <c r="AY148" s="20" t="s">
        <v>215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223</v>
      </c>
      <c r="BM148" s="227" t="s">
        <v>360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422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3" customFormat="1">
      <c r="A150" s="13"/>
      <c r="B150" s="234"/>
      <c r="C150" s="235"/>
      <c r="D150" s="236" t="s">
        <v>226</v>
      </c>
      <c r="E150" s="237" t="s">
        <v>19</v>
      </c>
      <c r="F150" s="238" t="s">
        <v>435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226</v>
      </c>
      <c r="AU150" s="244" t="s">
        <v>81</v>
      </c>
      <c r="AV150" s="13" t="s">
        <v>79</v>
      </c>
      <c r="AW150" s="13" t="s">
        <v>33</v>
      </c>
      <c r="AX150" s="13" t="s">
        <v>72</v>
      </c>
      <c r="AY150" s="244" t="s">
        <v>215</v>
      </c>
    </row>
    <row r="151" s="13" customFormat="1">
      <c r="A151" s="13"/>
      <c r="B151" s="234"/>
      <c r="C151" s="235"/>
      <c r="D151" s="236" t="s">
        <v>226</v>
      </c>
      <c r="E151" s="237" t="s">
        <v>19</v>
      </c>
      <c r="F151" s="238" t="s">
        <v>407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226</v>
      </c>
      <c r="AU151" s="244" t="s">
        <v>81</v>
      </c>
      <c r="AV151" s="13" t="s">
        <v>79</v>
      </c>
      <c r="AW151" s="13" t="s">
        <v>33</v>
      </c>
      <c r="AX151" s="13" t="s">
        <v>72</v>
      </c>
      <c r="AY151" s="244" t="s">
        <v>215</v>
      </c>
    </row>
    <row r="152" s="14" customFormat="1">
      <c r="A152" s="14"/>
      <c r="B152" s="245"/>
      <c r="C152" s="246"/>
      <c r="D152" s="236" t="s">
        <v>226</v>
      </c>
      <c r="E152" s="247" t="s">
        <v>19</v>
      </c>
      <c r="F152" s="248" t="s">
        <v>428</v>
      </c>
      <c r="G152" s="246"/>
      <c r="H152" s="249">
        <v>37.369999999999997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226</v>
      </c>
      <c r="AU152" s="255" t="s">
        <v>81</v>
      </c>
      <c r="AV152" s="14" t="s">
        <v>81</v>
      </c>
      <c r="AW152" s="14" t="s">
        <v>33</v>
      </c>
      <c r="AX152" s="14" t="s">
        <v>72</v>
      </c>
      <c r="AY152" s="255" t="s">
        <v>215</v>
      </c>
    </row>
    <row r="153" s="15" customFormat="1">
      <c r="A153" s="15"/>
      <c r="B153" s="256"/>
      <c r="C153" s="257"/>
      <c r="D153" s="236" t="s">
        <v>226</v>
      </c>
      <c r="E153" s="258" t="s">
        <v>19</v>
      </c>
      <c r="F153" s="259" t="s">
        <v>233</v>
      </c>
      <c r="G153" s="257"/>
      <c r="H153" s="260">
        <v>37.369999999999997</v>
      </c>
      <c r="I153" s="261"/>
      <c r="J153" s="257"/>
      <c r="K153" s="257"/>
      <c r="L153" s="262"/>
      <c r="M153" s="263"/>
      <c r="N153" s="264"/>
      <c r="O153" s="264"/>
      <c r="P153" s="264"/>
      <c r="Q153" s="264"/>
      <c r="R153" s="264"/>
      <c r="S153" s="264"/>
      <c r="T153" s="26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6" t="s">
        <v>226</v>
      </c>
      <c r="AU153" s="266" t="s">
        <v>81</v>
      </c>
      <c r="AV153" s="15" t="s">
        <v>223</v>
      </c>
      <c r="AW153" s="15" t="s">
        <v>33</v>
      </c>
      <c r="AX153" s="15" t="s">
        <v>79</v>
      </c>
      <c r="AY153" s="266" t="s">
        <v>215</v>
      </c>
    </row>
    <row r="154" s="2" customFormat="1" ht="44.25" customHeight="1">
      <c r="A154" s="41"/>
      <c r="B154" s="42"/>
      <c r="C154" s="216" t="s">
        <v>313</v>
      </c>
      <c r="D154" s="216" t="s">
        <v>218</v>
      </c>
      <c r="E154" s="217" t="s">
        <v>436</v>
      </c>
      <c r="F154" s="218" t="s">
        <v>437</v>
      </c>
      <c r="G154" s="219" t="s">
        <v>331</v>
      </c>
      <c r="H154" s="220">
        <v>26.361999999999998</v>
      </c>
      <c r="I154" s="221"/>
      <c r="J154" s="222">
        <f>ROUND(I154*H154,2)</f>
        <v>0</v>
      </c>
      <c r="K154" s="218" t="s">
        <v>222</v>
      </c>
      <c r="L154" s="47"/>
      <c r="M154" s="223" t="s">
        <v>19</v>
      </c>
      <c r="N154" s="224" t="s">
        <v>43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223</v>
      </c>
      <c r="AT154" s="227" t="s">
        <v>218</v>
      </c>
      <c r="AU154" s="227" t="s">
        <v>81</v>
      </c>
      <c r="AY154" s="20" t="s">
        <v>215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223</v>
      </c>
      <c r="BM154" s="227" t="s">
        <v>376</v>
      </c>
    </row>
    <row r="155" s="2" customFormat="1">
      <c r="A155" s="41"/>
      <c r="B155" s="42"/>
      <c r="C155" s="43"/>
      <c r="D155" s="229" t="s">
        <v>224</v>
      </c>
      <c r="E155" s="43"/>
      <c r="F155" s="230" t="s">
        <v>438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224</v>
      </c>
      <c r="AU155" s="20" t="s">
        <v>81</v>
      </c>
    </row>
    <row r="156" s="14" customFormat="1">
      <c r="A156" s="14"/>
      <c r="B156" s="245"/>
      <c r="C156" s="246"/>
      <c r="D156" s="236" t="s">
        <v>226</v>
      </c>
      <c r="E156" s="247" t="s">
        <v>19</v>
      </c>
      <c r="F156" s="248" t="s">
        <v>439</v>
      </c>
      <c r="G156" s="246"/>
      <c r="H156" s="249">
        <v>26.361999999999998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226</v>
      </c>
      <c r="AU156" s="255" t="s">
        <v>81</v>
      </c>
      <c r="AV156" s="14" t="s">
        <v>81</v>
      </c>
      <c r="AW156" s="14" t="s">
        <v>33</v>
      </c>
      <c r="AX156" s="14" t="s">
        <v>72</v>
      </c>
      <c r="AY156" s="255" t="s">
        <v>215</v>
      </c>
    </row>
    <row r="157" s="15" customFormat="1">
      <c r="A157" s="15"/>
      <c r="B157" s="256"/>
      <c r="C157" s="257"/>
      <c r="D157" s="236" t="s">
        <v>226</v>
      </c>
      <c r="E157" s="258" t="s">
        <v>19</v>
      </c>
      <c r="F157" s="259" t="s">
        <v>233</v>
      </c>
      <c r="G157" s="257"/>
      <c r="H157" s="260">
        <v>26.361999999999998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226</v>
      </c>
      <c r="AU157" s="266" t="s">
        <v>81</v>
      </c>
      <c r="AV157" s="15" t="s">
        <v>223</v>
      </c>
      <c r="AW157" s="15" t="s">
        <v>33</v>
      </c>
      <c r="AX157" s="15" t="s">
        <v>79</v>
      </c>
      <c r="AY157" s="266" t="s">
        <v>215</v>
      </c>
    </row>
    <row r="158" s="12" customFormat="1" ht="22.8" customHeight="1">
      <c r="A158" s="12"/>
      <c r="B158" s="200"/>
      <c r="C158" s="201"/>
      <c r="D158" s="202" t="s">
        <v>71</v>
      </c>
      <c r="E158" s="214" t="s">
        <v>440</v>
      </c>
      <c r="F158" s="214" t="s">
        <v>441</v>
      </c>
      <c r="G158" s="201"/>
      <c r="H158" s="201"/>
      <c r="I158" s="204"/>
      <c r="J158" s="215">
        <f>BK158</f>
        <v>0</v>
      </c>
      <c r="K158" s="201"/>
      <c r="L158" s="206"/>
      <c r="M158" s="207"/>
      <c r="N158" s="208"/>
      <c r="O158" s="208"/>
      <c r="P158" s="209">
        <f>SUM(P159:P215)</f>
        <v>0</v>
      </c>
      <c r="Q158" s="208"/>
      <c r="R158" s="209">
        <f>SUM(R159:R215)</f>
        <v>109.88552399999999</v>
      </c>
      <c r="S158" s="208"/>
      <c r="T158" s="210">
        <f>SUM(T159:T215)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1" t="s">
        <v>79</v>
      </c>
      <c r="AT158" s="212" t="s">
        <v>71</v>
      </c>
      <c r="AU158" s="212" t="s">
        <v>79</v>
      </c>
      <c r="AY158" s="211" t="s">
        <v>215</v>
      </c>
      <c r="BK158" s="213">
        <f>SUM(BK159:BK215)</f>
        <v>0</v>
      </c>
    </row>
    <row r="159" s="2" customFormat="1" ht="37.8" customHeight="1">
      <c r="A159" s="41"/>
      <c r="B159" s="42"/>
      <c r="C159" s="216" t="s">
        <v>442</v>
      </c>
      <c r="D159" s="216" t="s">
        <v>218</v>
      </c>
      <c r="E159" s="217" t="s">
        <v>397</v>
      </c>
      <c r="F159" s="218" t="s">
        <v>398</v>
      </c>
      <c r="G159" s="219" t="s">
        <v>221</v>
      </c>
      <c r="H159" s="220">
        <v>110.59999999999999</v>
      </c>
      <c r="I159" s="221"/>
      <c r="J159" s="222">
        <f>ROUND(I159*H159,2)</f>
        <v>0</v>
      </c>
      <c r="K159" s="218" t="s">
        <v>222</v>
      </c>
      <c r="L159" s="47"/>
      <c r="M159" s="223" t="s">
        <v>19</v>
      </c>
      <c r="N159" s="224" t="s">
        <v>43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223</v>
      </c>
      <c r="AT159" s="227" t="s">
        <v>218</v>
      </c>
      <c r="AU159" s="227" t="s">
        <v>81</v>
      </c>
      <c r="AY159" s="20" t="s">
        <v>215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223</v>
      </c>
      <c r="BM159" s="227" t="s">
        <v>443</v>
      </c>
    </row>
    <row r="160" s="2" customFormat="1">
      <c r="A160" s="41"/>
      <c r="B160" s="42"/>
      <c r="C160" s="43"/>
      <c r="D160" s="229" t="s">
        <v>224</v>
      </c>
      <c r="E160" s="43"/>
      <c r="F160" s="230" t="s">
        <v>399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224</v>
      </c>
      <c r="AU160" s="20" t="s">
        <v>81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444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3" customFormat="1">
      <c r="A162" s="13"/>
      <c r="B162" s="234"/>
      <c r="C162" s="235"/>
      <c r="D162" s="236" t="s">
        <v>226</v>
      </c>
      <c r="E162" s="237" t="s">
        <v>19</v>
      </c>
      <c r="F162" s="238" t="s">
        <v>445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226</v>
      </c>
      <c r="AU162" s="244" t="s">
        <v>81</v>
      </c>
      <c r="AV162" s="13" t="s">
        <v>79</v>
      </c>
      <c r="AW162" s="13" t="s">
        <v>33</v>
      </c>
      <c r="AX162" s="13" t="s">
        <v>72</v>
      </c>
      <c r="AY162" s="244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446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4" customFormat="1">
      <c r="A164" s="14"/>
      <c r="B164" s="245"/>
      <c r="C164" s="246"/>
      <c r="D164" s="236" t="s">
        <v>226</v>
      </c>
      <c r="E164" s="247" t="s">
        <v>19</v>
      </c>
      <c r="F164" s="248" t="s">
        <v>72</v>
      </c>
      <c r="G164" s="246"/>
      <c r="H164" s="249">
        <v>0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226</v>
      </c>
      <c r="AU164" s="255" t="s">
        <v>81</v>
      </c>
      <c r="AV164" s="14" t="s">
        <v>81</v>
      </c>
      <c r="AW164" s="14" t="s">
        <v>33</v>
      </c>
      <c r="AX164" s="14" t="s">
        <v>72</v>
      </c>
      <c r="AY164" s="255" t="s">
        <v>215</v>
      </c>
    </row>
    <row r="165" s="13" customFormat="1">
      <c r="A165" s="13"/>
      <c r="B165" s="234"/>
      <c r="C165" s="235"/>
      <c r="D165" s="236" t="s">
        <v>226</v>
      </c>
      <c r="E165" s="237" t="s">
        <v>19</v>
      </c>
      <c r="F165" s="238" t="s">
        <v>444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226</v>
      </c>
      <c r="AU165" s="244" t="s">
        <v>81</v>
      </c>
      <c r="AV165" s="13" t="s">
        <v>79</v>
      </c>
      <c r="AW165" s="13" t="s">
        <v>33</v>
      </c>
      <c r="AX165" s="13" t="s">
        <v>72</v>
      </c>
      <c r="AY165" s="244" t="s">
        <v>215</v>
      </c>
    </row>
    <row r="166" s="13" customFormat="1">
      <c r="A166" s="13"/>
      <c r="B166" s="234"/>
      <c r="C166" s="235"/>
      <c r="D166" s="236" t="s">
        <v>226</v>
      </c>
      <c r="E166" s="237" t="s">
        <v>19</v>
      </c>
      <c r="F166" s="238" t="s">
        <v>445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226</v>
      </c>
      <c r="AU166" s="244" t="s">
        <v>81</v>
      </c>
      <c r="AV166" s="13" t="s">
        <v>79</v>
      </c>
      <c r="AW166" s="13" t="s">
        <v>33</v>
      </c>
      <c r="AX166" s="13" t="s">
        <v>72</v>
      </c>
      <c r="AY166" s="244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401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4" customFormat="1">
      <c r="A168" s="14"/>
      <c r="B168" s="245"/>
      <c r="C168" s="246"/>
      <c r="D168" s="236" t="s">
        <v>226</v>
      </c>
      <c r="E168" s="247" t="s">
        <v>19</v>
      </c>
      <c r="F168" s="248" t="s">
        <v>447</v>
      </c>
      <c r="G168" s="246"/>
      <c r="H168" s="249">
        <v>110.59999999999999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226</v>
      </c>
      <c r="AU168" s="255" t="s">
        <v>81</v>
      </c>
      <c r="AV168" s="14" t="s">
        <v>81</v>
      </c>
      <c r="AW168" s="14" t="s">
        <v>33</v>
      </c>
      <c r="AX168" s="14" t="s">
        <v>72</v>
      </c>
      <c r="AY168" s="255" t="s">
        <v>215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448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4" customFormat="1">
      <c r="A170" s="14"/>
      <c r="B170" s="245"/>
      <c r="C170" s="246"/>
      <c r="D170" s="236" t="s">
        <v>226</v>
      </c>
      <c r="E170" s="247" t="s">
        <v>19</v>
      </c>
      <c r="F170" s="248" t="s">
        <v>72</v>
      </c>
      <c r="G170" s="246"/>
      <c r="H170" s="249">
        <v>0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226</v>
      </c>
      <c r="AU170" s="255" t="s">
        <v>81</v>
      </c>
      <c r="AV170" s="14" t="s">
        <v>81</v>
      </c>
      <c r="AW170" s="14" t="s">
        <v>33</v>
      </c>
      <c r="AX170" s="14" t="s">
        <v>72</v>
      </c>
      <c r="AY170" s="255" t="s">
        <v>215</v>
      </c>
    </row>
    <row r="171" s="15" customFormat="1">
      <c r="A171" s="15"/>
      <c r="B171" s="256"/>
      <c r="C171" s="257"/>
      <c r="D171" s="236" t="s">
        <v>226</v>
      </c>
      <c r="E171" s="258" t="s">
        <v>19</v>
      </c>
      <c r="F171" s="259" t="s">
        <v>233</v>
      </c>
      <c r="G171" s="257"/>
      <c r="H171" s="260">
        <v>110.59999999999999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226</v>
      </c>
      <c r="AU171" s="266" t="s">
        <v>81</v>
      </c>
      <c r="AV171" s="15" t="s">
        <v>223</v>
      </c>
      <c r="AW171" s="15" t="s">
        <v>33</v>
      </c>
      <c r="AX171" s="15" t="s">
        <v>79</v>
      </c>
      <c r="AY171" s="266" t="s">
        <v>215</v>
      </c>
    </row>
    <row r="172" s="2" customFormat="1" ht="33" customHeight="1">
      <c r="A172" s="41"/>
      <c r="B172" s="42"/>
      <c r="C172" s="216" t="s">
        <v>449</v>
      </c>
      <c r="D172" s="216" t="s">
        <v>218</v>
      </c>
      <c r="E172" s="217" t="s">
        <v>450</v>
      </c>
      <c r="F172" s="218" t="s">
        <v>451</v>
      </c>
      <c r="G172" s="219" t="s">
        <v>221</v>
      </c>
      <c r="H172" s="220">
        <v>110.59999999999999</v>
      </c>
      <c r="I172" s="221"/>
      <c r="J172" s="222">
        <f>ROUND(I172*H172,2)</f>
        <v>0</v>
      </c>
      <c r="K172" s="218" t="s">
        <v>222</v>
      </c>
      <c r="L172" s="47"/>
      <c r="M172" s="223" t="s">
        <v>19</v>
      </c>
      <c r="N172" s="224" t="s">
        <v>43</v>
      </c>
      <c r="O172" s="87"/>
      <c r="P172" s="225">
        <f>O172*H172</f>
        <v>0</v>
      </c>
      <c r="Q172" s="225">
        <v>0.57499999999999996</v>
      </c>
      <c r="R172" s="225">
        <f>Q172*H172</f>
        <v>63.594999999999992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223</v>
      </c>
      <c r="AT172" s="227" t="s">
        <v>218</v>
      </c>
      <c r="AU172" s="227" t="s">
        <v>81</v>
      </c>
      <c r="AY172" s="20" t="s">
        <v>215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223</v>
      </c>
      <c r="BM172" s="227" t="s">
        <v>452</v>
      </c>
    </row>
    <row r="173" s="2" customFormat="1">
      <c r="A173" s="41"/>
      <c r="B173" s="42"/>
      <c r="C173" s="43"/>
      <c r="D173" s="229" t="s">
        <v>224</v>
      </c>
      <c r="E173" s="43"/>
      <c r="F173" s="230" t="s">
        <v>453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224</v>
      </c>
      <c r="AU173" s="20" t="s">
        <v>81</v>
      </c>
    </row>
    <row r="174" s="13" customFormat="1">
      <c r="A174" s="13"/>
      <c r="B174" s="234"/>
      <c r="C174" s="235"/>
      <c r="D174" s="236" t="s">
        <v>226</v>
      </c>
      <c r="E174" s="237" t="s">
        <v>19</v>
      </c>
      <c r="F174" s="238" t="s">
        <v>444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226</v>
      </c>
      <c r="AU174" s="244" t="s">
        <v>81</v>
      </c>
      <c r="AV174" s="13" t="s">
        <v>79</v>
      </c>
      <c r="AW174" s="13" t="s">
        <v>33</v>
      </c>
      <c r="AX174" s="13" t="s">
        <v>72</v>
      </c>
      <c r="AY174" s="244" t="s">
        <v>215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445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446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4" customFormat="1">
      <c r="A177" s="14"/>
      <c r="B177" s="245"/>
      <c r="C177" s="246"/>
      <c r="D177" s="236" t="s">
        <v>226</v>
      </c>
      <c r="E177" s="247" t="s">
        <v>19</v>
      </c>
      <c r="F177" s="248" t="s">
        <v>72</v>
      </c>
      <c r="G177" s="246"/>
      <c r="H177" s="249">
        <v>0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226</v>
      </c>
      <c r="AU177" s="255" t="s">
        <v>81</v>
      </c>
      <c r="AV177" s="14" t="s">
        <v>81</v>
      </c>
      <c r="AW177" s="14" t="s">
        <v>33</v>
      </c>
      <c r="AX177" s="14" t="s">
        <v>72</v>
      </c>
      <c r="AY177" s="255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444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445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401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4" customFormat="1">
      <c r="A181" s="14"/>
      <c r="B181" s="245"/>
      <c r="C181" s="246"/>
      <c r="D181" s="236" t="s">
        <v>226</v>
      </c>
      <c r="E181" s="247" t="s">
        <v>19</v>
      </c>
      <c r="F181" s="248" t="s">
        <v>447</v>
      </c>
      <c r="G181" s="246"/>
      <c r="H181" s="249">
        <v>110.59999999999999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226</v>
      </c>
      <c r="AU181" s="255" t="s">
        <v>81</v>
      </c>
      <c r="AV181" s="14" t="s">
        <v>81</v>
      </c>
      <c r="AW181" s="14" t="s">
        <v>33</v>
      </c>
      <c r="AX181" s="14" t="s">
        <v>72</v>
      </c>
      <c r="AY181" s="255" t="s">
        <v>215</v>
      </c>
    </row>
    <row r="182" s="13" customFormat="1">
      <c r="A182" s="13"/>
      <c r="B182" s="234"/>
      <c r="C182" s="235"/>
      <c r="D182" s="236" t="s">
        <v>226</v>
      </c>
      <c r="E182" s="237" t="s">
        <v>19</v>
      </c>
      <c r="F182" s="238" t="s">
        <v>448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226</v>
      </c>
      <c r="AU182" s="244" t="s">
        <v>81</v>
      </c>
      <c r="AV182" s="13" t="s">
        <v>79</v>
      </c>
      <c r="AW182" s="13" t="s">
        <v>33</v>
      </c>
      <c r="AX182" s="13" t="s">
        <v>72</v>
      </c>
      <c r="AY182" s="244" t="s">
        <v>215</v>
      </c>
    </row>
    <row r="183" s="14" customFormat="1">
      <c r="A183" s="14"/>
      <c r="B183" s="245"/>
      <c r="C183" s="246"/>
      <c r="D183" s="236" t="s">
        <v>226</v>
      </c>
      <c r="E183" s="247" t="s">
        <v>19</v>
      </c>
      <c r="F183" s="248" t="s">
        <v>72</v>
      </c>
      <c r="G183" s="246"/>
      <c r="H183" s="249">
        <v>0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226</v>
      </c>
      <c r="AU183" s="255" t="s">
        <v>81</v>
      </c>
      <c r="AV183" s="14" t="s">
        <v>81</v>
      </c>
      <c r="AW183" s="14" t="s">
        <v>33</v>
      </c>
      <c r="AX183" s="14" t="s">
        <v>72</v>
      </c>
      <c r="AY183" s="255" t="s">
        <v>215</v>
      </c>
    </row>
    <row r="184" s="15" customFormat="1">
      <c r="A184" s="15"/>
      <c r="B184" s="256"/>
      <c r="C184" s="257"/>
      <c r="D184" s="236" t="s">
        <v>226</v>
      </c>
      <c r="E184" s="258" t="s">
        <v>19</v>
      </c>
      <c r="F184" s="259" t="s">
        <v>233</v>
      </c>
      <c r="G184" s="257"/>
      <c r="H184" s="260">
        <v>110.59999999999999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226</v>
      </c>
      <c r="AU184" s="266" t="s">
        <v>81</v>
      </c>
      <c r="AV184" s="15" t="s">
        <v>223</v>
      </c>
      <c r="AW184" s="15" t="s">
        <v>33</v>
      </c>
      <c r="AX184" s="15" t="s">
        <v>79</v>
      </c>
      <c r="AY184" s="266" t="s">
        <v>215</v>
      </c>
    </row>
    <row r="185" s="2" customFormat="1" ht="55.5" customHeight="1">
      <c r="A185" s="41"/>
      <c r="B185" s="42"/>
      <c r="C185" s="216" t="s">
        <v>454</v>
      </c>
      <c r="D185" s="216" t="s">
        <v>218</v>
      </c>
      <c r="E185" s="217" t="s">
        <v>455</v>
      </c>
      <c r="F185" s="218" t="s">
        <v>456</v>
      </c>
      <c r="G185" s="219" t="s">
        <v>221</v>
      </c>
      <c r="H185" s="220">
        <v>110.59999999999999</v>
      </c>
      <c r="I185" s="221"/>
      <c r="J185" s="222">
        <f>ROUND(I185*H185,2)</f>
        <v>0</v>
      </c>
      <c r="K185" s="218" t="s">
        <v>222</v>
      </c>
      <c r="L185" s="47"/>
      <c r="M185" s="223" t="s">
        <v>19</v>
      </c>
      <c r="N185" s="224" t="s">
        <v>43</v>
      </c>
      <c r="O185" s="87"/>
      <c r="P185" s="225">
        <f>O185*H185</f>
        <v>0</v>
      </c>
      <c r="Q185" s="225">
        <v>0.1837</v>
      </c>
      <c r="R185" s="225">
        <f>Q185*H185</f>
        <v>20.317219999999999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223</v>
      </c>
      <c r="AT185" s="227" t="s">
        <v>218</v>
      </c>
      <c r="AU185" s="227" t="s">
        <v>81</v>
      </c>
      <c r="AY185" s="20" t="s">
        <v>215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223</v>
      </c>
      <c r="BM185" s="227" t="s">
        <v>457</v>
      </c>
    </row>
    <row r="186" s="2" customFormat="1">
      <c r="A186" s="41"/>
      <c r="B186" s="42"/>
      <c r="C186" s="43"/>
      <c r="D186" s="229" t="s">
        <v>224</v>
      </c>
      <c r="E186" s="43"/>
      <c r="F186" s="230" t="s">
        <v>458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224</v>
      </c>
      <c r="AU186" s="20" t="s">
        <v>81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444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445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3" customFormat="1">
      <c r="A189" s="13"/>
      <c r="B189" s="234"/>
      <c r="C189" s="235"/>
      <c r="D189" s="236" t="s">
        <v>226</v>
      </c>
      <c r="E189" s="237" t="s">
        <v>19</v>
      </c>
      <c r="F189" s="238" t="s">
        <v>446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226</v>
      </c>
      <c r="AU189" s="244" t="s">
        <v>81</v>
      </c>
      <c r="AV189" s="13" t="s">
        <v>79</v>
      </c>
      <c r="AW189" s="13" t="s">
        <v>33</v>
      </c>
      <c r="AX189" s="13" t="s">
        <v>72</v>
      </c>
      <c r="AY189" s="244" t="s">
        <v>215</v>
      </c>
    </row>
    <row r="190" s="14" customFormat="1">
      <c r="A190" s="14"/>
      <c r="B190" s="245"/>
      <c r="C190" s="246"/>
      <c r="D190" s="236" t="s">
        <v>226</v>
      </c>
      <c r="E190" s="247" t="s">
        <v>19</v>
      </c>
      <c r="F190" s="248" t="s">
        <v>72</v>
      </c>
      <c r="G190" s="246"/>
      <c r="H190" s="249">
        <v>0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226</v>
      </c>
      <c r="AU190" s="255" t="s">
        <v>81</v>
      </c>
      <c r="AV190" s="14" t="s">
        <v>81</v>
      </c>
      <c r="AW190" s="14" t="s">
        <v>33</v>
      </c>
      <c r="AX190" s="14" t="s">
        <v>72</v>
      </c>
      <c r="AY190" s="255" t="s">
        <v>215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444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3" customFormat="1">
      <c r="A192" s="13"/>
      <c r="B192" s="234"/>
      <c r="C192" s="235"/>
      <c r="D192" s="236" t="s">
        <v>226</v>
      </c>
      <c r="E192" s="237" t="s">
        <v>19</v>
      </c>
      <c r="F192" s="238" t="s">
        <v>445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226</v>
      </c>
      <c r="AU192" s="244" t="s">
        <v>81</v>
      </c>
      <c r="AV192" s="13" t="s">
        <v>79</v>
      </c>
      <c r="AW192" s="13" t="s">
        <v>33</v>
      </c>
      <c r="AX192" s="13" t="s">
        <v>72</v>
      </c>
      <c r="AY192" s="244" t="s">
        <v>215</v>
      </c>
    </row>
    <row r="193" s="13" customFormat="1">
      <c r="A193" s="13"/>
      <c r="B193" s="234"/>
      <c r="C193" s="235"/>
      <c r="D193" s="236" t="s">
        <v>226</v>
      </c>
      <c r="E193" s="237" t="s">
        <v>19</v>
      </c>
      <c r="F193" s="238" t="s">
        <v>401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226</v>
      </c>
      <c r="AU193" s="244" t="s">
        <v>81</v>
      </c>
      <c r="AV193" s="13" t="s">
        <v>79</v>
      </c>
      <c r="AW193" s="13" t="s">
        <v>33</v>
      </c>
      <c r="AX193" s="13" t="s">
        <v>72</v>
      </c>
      <c r="AY193" s="244" t="s">
        <v>215</v>
      </c>
    </row>
    <row r="194" s="14" customFormat="1">
      <c r="A194" s="14"/>
      <c r="B194" s="245"/>
      <c r="C194" s="246"/>
      <c r="D194" s="236" t="s">
        <v>226</v>
      </c>
      <c r="E194" s="247" t="s">
        <v>19</v>
      </c>
      <c r="F194" s="248" t="s">
        <v>447</v>
      </c>
      <c r="G194" s="246"/>
      <c r="H194" s="249">
        <v>110.59999999999999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226</v>
      </c>
      <c r="AU194" s="255" t="s">
        <v>81</v>
      </c>
      <c r="AV194" s="14" t="s">
        <v>81</v>
      </c>
      <c r="AW194" s="14" t="s">
        <v>33</v>
      </c>
      <c r="AX194" s="14" t="s">
        <v>72</v>
      </c>
      <c r="AY194" s="255" t="s">
        <v>215</v>
      </c>
    </row>
    <row r="195" s="13" customFormat="1">
      <c r="A195" s="13"/>
      <c r="B195" s="234"/>
      <c r="C195" s="235"/>
      <c r="D195" s="236" t="s">
        <v>226</v>
      </c>
      <c r="E195" s="237" t="s">
        <v>19</v>
      </c>
      <c r="F195" s="238" t="s">
        <v>448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226</v>
      </c>
      <c r="AU195" s="244" t="s">
        <v>81</v>
      </c>
      <c r="AV195" s="13" t="s">
        <v>79</v>
      </c>
      <c r="AW195" s="13" t="s">
        <v>33</v>
      </c>
      <c r="AX195" s="13" t="s">
        <v>72</v>
      </c>
      <c r="AY195" s="244" t="s">
        <v>215</v>
      </c>
    </row>
    <row r="196" s="14" customFormat="1">
      <c r="A196" s="14"/>
      <c r="B196" s="245"/>
      <c r="C196" s="246"/>
      <c r="D196" s="236" t="s">
        <v>226</v>
      </c>
      <c r="E196" s="247" t="s">
        <v>19</v>
      </c>
      <c r="F196" s="248" t="s">
        <v>72</v>
      </c>
      <c r="G196" s="246"/>
      <c r="H196" s="249">
        <v>0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226</v>
      </c>
      <c r="AU196" s="255" t="s">
        <v>81</v>
      </c>
      <c r="AV196" s="14" t="s">
        <v>81</v>
      </c>
      <c r="AW196" s="14" t="s">
        <v>33</v>
      </c>
      <c r="AX196" s="14" t="s">
        <v>72</v>
      </c>
      <c r="AY196" s="255" t="s">
        <v>215</v>
      </c>
    </row>
    <row r="197" s="15" customFormat="1">
      <c r="A197" s="15"/>
      <c r="B197" s="256"/>
      <c r="C197" s="257"/>
      <c r="D197" s="236" t="s">
        <v>226</v>
      </c>
      <c r="E197" s="258" t="s">
        <v>19</v>
      </c>
      <c r="F197" s="259" t="s">
        <v>233</v>
      </c>
      <c r="G197" s="257"/>
      <c r="H197" s="260">
        <v>110.59999999999999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226</v>
      </c>
      <c r="AU197" s="266" t="s">
        <v>81</v>
      </c>
      <c r="AV197" s="15" t="s">
        <v>223</v>
      </c>
      <c r="AW197" s="15" t="s">
        <v>33</v>
      </c>
      <c r="AX197" s="15" t="s">
        <v>79</v>
      </c>
      <c r="AY197" s="266" t="s">
        <v>215</v>
      </c>
    </row>
    <row r="198" s="2" customFormat="1" ht="16.5" customHeight="1">
      <c r="A198" s="41"/>
      <c r="B198" s="42"/>
      <c r="C198" s="281" t="s">
        <v>459</v>
      </c>
      <c r="D198" s="281" t="s">
        <v>412</v>
      </c>
      <c r="E198" s="282" t="s">
        <v>460</v>
      </c>
      <c r="F198" s="283" t="s">
        <v>461</v>
      </c>
      <c r="G198" s="284" t="s">
        <v>221</v>
      </c>
      <c r="H198" s="285">
        <v>113.91800000000001</v>
      </c>
      <c r="I198" s="286"/>
      <c r="J198" s="287">
        <f>ROUND(I198*H198,2)</f>
        <v>0</v>
      </c>
      <c r="K198" s="283" t="s">
        <v>222</v>
      </c>
      <c r="L198" s="288"/>
      <c r="M198" s="289" t="s">
        <v>19</v>
      </c>
      <c r="N198" s="290" t="s">
        <v>43</v>
      </c>
      <c r="O198" s="87"/>
      <c r="P198" s="225">
        <f>O198*H198</f>
        <v>0</v>
      </c>
      <c r="Q198" s="225">
        <v>0.22800000000000001</v>
      </c>
      <c r="R198" s="225">
        <f>Q198*H198</f>
        <v>25.973304000000002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298</v>
      </c>
      <c r="AT198" s="227" t="s">
        <v>412</v>
      </c>
      <c r="AU198" s="227" t="s">
        <v>81</v>
      </c>
      <c r="AY198" s="20" t="s">
        <v>215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223</v>
      </c>
      <c r="BM198" s="227" t="s">
        <v>462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444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3" customFormat="1">
      <c r="A200" s="13"/>
      <c r="B200" s="234"/>
      <c r="C200" s="235"/>
      <c r="D200" s="236" t="s">
        <v>226</v>
      </c>
      <c r="E200" s="237" t="s">
        <v>19</v>
      </c>
      <c r="F200" s="238" t="s">
        <v>463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226</v>
      </c>
      <c r="AU200" s="244" t="s">
        <v>81</v>
      </c>
      <c r="AV200" s="13" t="s">
        <v>79</v>
      </c>
      <c r="AW200" s="13" t="s">
        <v>33</v>
      </c>
      <c r="AX200" s="13" t="s">
        <v>72</v>
      </c>
      <c r="AY200" s="244" t="s">
        <v>215</v>
      </c>
    </row>
    <row r="201" s="13" customFormat="1">
      <c r="A201" s="13"/>
      <c r="B201" s="234"/>
      <c r="C201" s="235"/>
      <c r="D201" s="236" t="s">
        <v>226</v>
      </c>
      <c r="E201" s="237" t="s">
        <v>19</v>
      </c>
      <c r="F201" s="238" t="s">
        <v>446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226</v>
      </c>
      <c r="AU201" s="244" t="s">
        <v>81</v>
      </c>
      <c r="AV201" s="13" t="s">
        <v>79</v>
      </c>
      <c r="AW201" s="13" t="s">
        <v>33</v>
      </c>
      <c r="AX201" s="13" t="s">
        <v>72</v>
      </c>
      <c r="AY201" s="244" t="s">
        <v>215</v>
      </c>
    </row>
    <row r="202" s="14" customFormat="1">
      <c r="A202" s="14"/>
      <c r="B202" s="245"/>
      <c r="C202" s="246"/>
      <c r="D202" s="236" t="s">
        <v>226</v>
      </c>
      <c r="E202" s="247" t="s">
        <v>19</v>
      </c>
      <c r="F202" s="248" t="s">
        <v>72</v>
      </c>
      <c r="G202" s="246"/>
      <c r="H202" s="249">
        <v>0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226</v>
      </c>
      <c r="AU202" s="255" t="s">
        <v>81</v>
      </c>
      <c r="AV202" s="14" t="s">
        <v>81</v>
      </c>
      <c r="AW202" s="14" t="s">
        <v>33</v>
      </c>
      <c r="AX202" s="14" t="s">
        <v>72</v>
      </c>
      <c r="AY202" s="255" t="s">
        <v>215</v>
      </c>
    </row>
    <row r="203" s="13" customFormat="1">
      <c r="A203" s="13"/>
      <c r="B203" s="234"/>
      <c r="C203" s="235"/>
      <c r="D203" s="236" t="s">
        <v>226</v>
      </c>
      <c r="E203" s="237" t="s">
        <v>19</v>
      </c>
      <c r="F203" s="238" t="s">
        <v>444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226</v>
      </c>
      <c r="AU203" s="244" t="s">
        <v>81</v>
      </c>
      <c r="AV203" s="13" t="s">
        <v>79</v>
      </c>
      <c r="AW203" s="13" t="s">
        <v>33</v>
      </c>
      <c r="AX203" s="13" t="s">
        <v>72</v>
      </c>
      <c r="AY203" s="244" t="s">
        <v>215</v>
      </c>
    </row>
    <row r="204" s="13" customFormat="1">
      <c r="A204" s="13"/>
      <c r="B204" s="234"/>
      <c r="C204" s="235"/>
      <c r="D204" s="236" t="s">
        <v>226</v>
      </c>
      <c r="E204" s="237" t="s">
        <v>19</v>
      </c>
      <c r="F204" s="238" t="s">
        <v>463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226</v>
      </c>
      <c r="AU204" s="244" t="s">
        <v>81</v>
      </c>
      <c r="AV204" s="13" t="s">
        <v>79</v>
      </c>
      <c r="AW204" s="13" t="s">
        <v>33</v>
      </c>
      <c r="AX204" s="13" t="s">
        <v>72</v>
      </c>
      <c r="AY204" s="244" t="s">
        <v>215</v>
      </c>
    </row>
    <row r="205" s="13" customFormat="1">
      <c r="A205" s="13"/>
      <c r="B205" s="234"/>
      <c r="C205" s="235"/>
      <c r="D205" s="236" t="s">
        <v>226</v>
      </c>
      <c r="E205" s="237" t="s">
        <v>19</v>
      </c>
      <c r="F205" s="238" t="s">
        <v>407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226</v>
      </c>
      <c r="AU205" s="244" t="s">
        <v>81</v>
      </c>
      <c r="AV205" s="13" t="s">
        <v>79</v>
      </c>
      <c r="AW205" s="13" t="s">
        <v>33</v>
      </c>
      <c r="AX205" s="13" t="s">
        <v>72</v>
      </c>
      <c r="AY205" s="244" t="s">
        <v>215</v>
      </c>
    </row>
    <row r="206" s="14" customFormat="1">
      <c r="A206" s="14"/>
      <c r="B206" s="245"/>
      <c r="C206" s="246"/>
      <c r="D206" s="236" t="s">
        <v>226</v>
      </c>
      <c r="E206" s="247" t="s">
        <v>19</v>
      </c>
      <c r="F206" s="248" t="s">
        <v>447</v>
      </c>
      <c r="G206" s="246"/>
      <c r="H206" s="249">
        <v>110.59999999999999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226</v>
      </c>
      <c r="AU206" s="255" t="s">
        <v>81</v>
      </c>
      <c r="AV206" s="14" t="s">
        <v>81</v>
      </c>
      <c r="AW206" s="14" t="s">
        <v>33</v>
      </c>
      <c r="AX206" s="14" t="s">
        <v>72</v>
      </c>
      <c r="AY206" s="255" t="s">
        <v>215</v>
      </c>
    </row>
    <row r="207" s="13" customFormat="1">
      <c r="A207" s="13"/>
      <c r="B207" s="234"/>
      <c r="C207" s="235"/>
      <c r="D207" s="236" t="s">
        <v>226</v>
      </c>
      <c r="E207" s="237" t="s">
        <v>19</v>
      </c>
      <c r="F207" s="238" t="s">
        <v>448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226</v>
      </c>
      <c r="AU207" s="244" t="s">
        <v>81</v>
      </c>
      <c r="AV207" s="13" t="s">
        <v>79</v>
      </c>
      <c r="AW207" s="13" t="s">
        <v>33</v>
      </c>
      <c r="AX207" s="13" t="s">
        <v>72</v>
      </c>
      <c r="AY207" s="244" t="s">
        <v>215</v>
      </c>
    </row>
    <row r="208" s="14" customFormat="1">
      <c r="A208" s="14"/>
      <c r="B208" s="245"/>
      <c r="C208" s="246"/>
      <c r="D208" s="236" t="s">
        <v>226</v>
      </c>
      <c r="E208" s="247" t="s">
        <v>19</v>
      </c>
      <c r="F208" s="248" t="s">
        <v>72</v>
      </c>
      <c r="G208" s="246"/>
      <c r="H208" s="249">
        <v>0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226</v>
      </c>
      <c r="AU208" s="255" t="s">
        <v>81</v>
      </c>
      <c r="AV208" s="14" t="s">
        <v>81</v>
      </c>
      <c r="AW208" s="14" t="s">
        <v>33</v>
      </c>
      <c r="AX208" s="14" t="s">
        <v>72</v>
      </c>
      <c r="AY208" s="255" t="s">
        <v>215</v>
      </c>
    </row>
    <row r="209" s="15" customFormat="1">
      <c r="A209" s="15"/>
      <c r="B209" s="256"/>
      <c r="C209" s="257"/>
      <c r="D209" s="236" t="s">
        <v>226</v>
      </c>
      <c r="E209" s="258" t="s">
        <v>19</v>
      </c>
      <c r="F209" s="259" t="s">
        <v>233</v>
      </c>
      <c r="G209" s="257"/>
      <c r="H209" s="260">
        <v>110.59999999999999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226</v>
      </c>
      <c r="AU209" s="266" t="s">
        <v>81</v>
      </c>
      <c r="AV209" s="15" t="s">
        <v>223</v>
      </c>
      <c r="AW209" s="15" t="s">
        <v>33</v>
      </c>
      <c r="AX209" s="15" t="s">
        <v>72</v>
      </c>
      <c r="AY209" s="266" t="s">
        <v>215</v>
      </c>
    </row>
    <row r="210" s="14" customFormat="1">
      <c r="A210" s="14"/>
      <c r="B210" s="245"/>
      <c r="C210" s="246"/>
      <c r="D210" s="236" t="s">
        <v>226</v>
      </c>
      <c r="E210" s="247" t="s">
        <v>19</v>
      </c>
      <c r="F210" s="248" t="s">
        <v>464</v>
      </c>
      <c r="G210" s="246"/>
      <c r="H210" s="249">
        <v>113.91800000000001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226</v>
      </c>
      <c r="AU210" s="255" t="s">
        <v>81</v>
      </c>
      <c r="AV210" s="14" t="s">
        <v>81</v>
      </c>
      <c r="AW210" s="14" t="s">
        <v>33</v>
      </c>
      <c r="AX210" s="14" t="s">
        <v>72</v>
      </c>
      <c r="AY210" s="255" t="s">
        <v>215</v>
      </c>
    </row>
    <row r="211" s="15" customFormat="1">
      <c r="A211" s="15"/>
      <c r="B211" s="256"/>
      <c r="C211" s="257"/>
      <c r="D211" s="236" t="s">
        <v>226</v>
      </c>
      <c r="E211" s="258" t="s">
        <v>19</v>
      </c>
      <c r="F211" s="259" t="s">
        <v>233</v>
      </c>
      <c r="G211" s="257"/>
      <c r="H211" s="260">
        <v>113.91800000000001</v>
      </c>
      <c r="I211" s="261"/>
      <c r="J211" s="257"/>
      <c r="K211" s="257"/>
      <c r="L211" s="262"/>
      <c r="M211" s="263"/>
      <c r="N211" s="264"/>
      <c r="O211" s="264"/>
      <c r="P211" s="264"/>
      <c r="Q211" s="264"/>
      <c r="R211" s="264"/>
      <c r="S211" s="264"/>
      <c r="T211" s="26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6" t="s">
        <v>226</v>
      </c>
      <c r="AU211" s="266" t="s">
        <v>81</v>
      </c>
      <c r="AV211" s="15" t="s">
        <v>223</v>
      </c>
      <c r="AW211" s="15" t="s">
        <v>33</v>
      </c>
      <c r="AX211" s="15" t="s">
        <v>79</v>
      </c>
      <c r="AY211" s="266" t="s">
        <v>215</v>
      </c>
    </row>
    <row r="212" s="2" customFormat="1" ht="37.8" customHeight="1">
      <c r="A212" s="41"/>
      <c r="B212" s="42"/>
      <c r="C212" s="216" t="s">
        <v>465</v>
      </c>
      <c r="D212" s="216" t="s">
        <v>218</v>
      </c>
      <c r="E212" s="217" t="s">
        <v>416</v>
      </c>
      <c r="F212" s="218" t="s">
        <v>417</v>
      </c>
      <c r="G212" s="219" t="s">
        <v>331</v>
      </c>
      <c r="H212" s="220">
        <v>109.886</v>
      </c>
      <c r="I212" s="221"/>
      <c r="J212" s="222">
        <f>ROUND(I212*H212,2)</f>
        <v>0</v>
      </c>
      <c r="K212" s="218" t="s">
        <v>222</v>
      </c>
      <c r="L212" s="47"/>
      <c r="M212" s="223" t="s">
        <v>19</v>
      </c>
      <c r="N212" s="224" t="s">
        <v>43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223</v>
      </c>
      <c r="AT212" s="227" t="s">
        <v>218</v>
      </c>
      <c r="AU212" s="227" t="s">
        <v>81</v>
      </c>
      <c r="AY212" s="20" t="s">
        <v>215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223</v>
      </c>
      <c r="BM212" s="227" t="s">
        <v>466</v>
      </c>
    </row>
    <row r="213" s="2" customFormat="1">
      <c r="A213" s="41"/>
      <c r="B213" s="42"/>
      <c r="C213" s="43"/>
      <c r="D213" s="229" t="s">
        <v>224</v>
      </c>
      <c r="E213" s="43"/>
      <c r="F213" s="230" t="s">
        <v>418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224</v>
      </c>
      <c r="AU213" s="20" t="s">
        <v>81</v>
      </c>
    </row>
    <row r="214" s="14" customFormat="1">
      <c r="A214" s="14"/>
      <c r="B214" s="245"/>
      <c r="C214" s="246"/>
      <c r="D214" s="236" t="s">
        <v>226</v>
      </c>
      <c r="E214" s="247" t="s">
        <v>19</v>
      </c>
      <c r="F214" s="248" t="s">
        <v>467</v>
      </c>
      <c r="G214" s="246"/>
      <c r="H214" s="249">
        <v>109.886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226</v>
      </c>
      <c r="AU214" s="255" t="s">
        <v>81</v>
      </c>
      <c r="AV214" s="14" t="s">
        <v>81</v>
      </c>
      <c r="AW214" s="14" t="s">
        <v>33</v>
      </c>
      <c r="AX214" s="14" t="s">
        <v>72</v>
      </c>
      <c r="AY214" s="255" t="s">
        <v>215</v>
      </c>
    </row>
    <row r="215" s="15" customFormat="1">
      <c r="A215" s="15"/>
      <c r="B215" s="256"/>
      <c r="C215" s="257"/>
      <c r="D215" s="236" t="s">
        <v>226</v>
      </c>
      <c r="E215" s="258" t="s">
        <v>19</v>
      </c>
      <c r="F215" s="259" t="s">
        <v>233</v>
      </c>
      <c r="G215" s="257"/>
      <c r="H215" s="260">
        <v>109.886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226</v>
      </c>
      <c r="AU215" s="266" t="s">
        <v>81</v>
      </c>
      <c r="AV215" s="15" t="s">
        <v>223</v>
      </c>
      <c r="AW215" s="15" t="s">
        <v>33</v>
      </c>
      <c r="AX215" s="15" t="s">
        <v>79</v>
      </c>
      <c r="AY215" s="266" t="s">
        <v>215</v>
      </c>
    </row>
    <row r="216" s="12" customFormat="1" ht="22.8" customHeight="1">
      <c r="A216" s="12"/>
      <c r="B216" s="200"/>
      <c r="C216" s="201"/>
      <c r="D216" s="202" t="s">
        <v>71</v>
      </c>
      <c r="E216" s="214" t="s">
        <v>468</v>
      </c>
      <c r="F216" s="214" t="s">
        <v>469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SUM(P217:P306)</f>
        <v>0</v>
      </c>
      <c r="Q216" s="208"/>
      <c r="R216" s="209">
        <f>SUM(R217:R306)</f>
        <v>618.60422999999992</v>
      </c>
      <c r="S216" s="208"/>
      <c r="T216" s="210">
        <f>SUM(T217:T306)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71</v>
      </c>
      <c r="AU216" s="212" t="s">
        <v>79</v>
      </c>
      <c r="AY216" s="211" t="s">
        <v>215</v>
      </c>
      <c r="BK216" s="213">
        <f>SUM(BK217:BK306)</f>
        <v>0</v>
      </c>
    </row>
    <row r="217" s="2" customFormat="1" ht="37.8" customHeight="1">
      <c r="A217" s="41"/>
      <c r="B217" s="42"/>
      <c r="C217" s="216" t="s">
        <v>470</v>
      </c>
      <c r="D217" s="216" t="s">
        <v>218</v>
      </c>
      <c r="E217" s="217" t="s">
        <v>397</v>
      </c>
      <c r="F217" s="218" t="s">
        <v>398</v>
      </c>
      <c r="G217" s="219" t="s">
        <v>221</v>
      </c>
      <c r="H217" s="220">
        <v>669</v>
      </c>
      <c r="I217" s="221"/>
      <c r="J217" s="222">
        <f>ROUND(I217*H217,2)</f>
        <v>0</v>
      </c>
      <c r="K217" s="218" t="s">
        <v>222</v>
      </c>
      <c r="L217" s="47"/>
      <c r="M217" s="223" t="s">
        <v>19</v>
      </c>
      <c r="N217" s="224" t="s">
        <v>43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223</v>
      </c>
      <c r="AT217" s="227" t="s">
        <v>218</v>
      </c>
      <c r="AU217" s="227" t="s">
        <v>81</v>
      </c>
      <c r="AY217" s="20" t="s">
        <v>215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223</v>
      </c>
      <c r="BM217" s="227" t="s">
        <v>471</v>
      </c>
    </row>
    <row r="218" s="2" customFormat="1">
      <c r="A218" s="41"/>
      <c r="B218" s="42"/>
      <c r="C218" s="43"/>
      <c r="D218" s="229" t="s">
        <v>224</v>
      </c>
      <c r="E218" s="43"/>
      <c r="F218" s="230" t="s">
        <v>399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224</v>
      </c>
      <c r="AU218" s="20" t="s">
        <v>81</v>
      </c>
    </row>
    <row r="219" s="13" customFormat="1">
      <c r="A219" s="13"/>
      <c r="B219" s="234"/>
      <c r="C219" s="235"/>
      <c r="D219" s="236" t="s">
        <v>226</v>
      </c>
      <c r="E219" s="237" t="s">
        <v>19</v>
      </c>
      <c r="F219" s="238" t="s">
        <v>472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226</v>
      </c>
      <c r="AU219" s="244" t="s">
        <v>81</v>
      </c>
      <c r="AV219" s="13" t="s">
        <v>79</v>
      </c>
      <c r="AW219" s="13" t="s">
        <v>33</v>
      </c>
      <c r="AX219" s="13" t="s">
        <v>72</v>
      </c>
      <c r="AY219" s="244" t="s">
        <v>215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445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446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4" customFormat="1">
      <c r="A222" s="14"/>
      <c r="B222" s="245"/>
      <c r="C222" s="246"/>
      <c r="D222" s="236" t="s">
        <v>226</v>
      </c>
      <c r="E222" s="247" t="s">
        <v>19</v>
      </c>
      <c r="F222" s="248" t="s">
        <v>473</v>
      </c>
      <c r="G222" s="246"/>
      <c r="H222" s="249">
        <v>196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226</v>
      </c>
      <c r="AU222" s="255" t="s">
        <v>81</v>
      </c>
      <c r="AV222" s="14" t="s">
        <v>81</v>
      </c>
      <c r="AW222" s="14" t="s">
        <v>33</v>
      </c>
      <c r="AX222" s="14" t="s">
        <v>72</v>
      </c>
      <c r="AY222" s="255" t="s">
        <v>215</v>
      </c>
    </row>
    <row r="223" s="13" customFormat="1">
      <c r="A223" s="13"/>
      <c r="B223" s="234"/>
      <c r="C223" s="235"/>
      <c r="D223" s="236" t="s">
        <v>226</v>
      </c>
      <c r="E223" s="237" t="s">
        <v>19</v>
      </c>
      <c r="F223" s="238" t="s">
        <v>448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226</v>
      </c>
      <c r="AU223" s="244" t="s">
        <v>81</v>
      </c>
      <c r="AV223" s="13" t="s">
        <v>79</v>
      </c>
      <c r="AW223" s="13" t="s">
        <v>33</v>
      </c>
      <c r="AX223" s="13" t="s">
        <v>72</v>
      </c>
      <c r="AY223" s="244" t="s">
        <v>215</v>
      </c>
    </row>
    <row r="224" s="14" customFormat="1">
      <c r="A224" s="14"/>
      <c r="B224" s="245"/>
      <c r="C224" s="246"/>
      <c r="D224" s="236" t="s">
        <v>226</v>
      </c>
      <c r="E224" s="247" t="s">
        <v>19</v>
      </c>
      <c r="F224" s="248" t="s">
        <v>474</v>
      </c>
      <c r="G224" s="246"/>
      <c r="H224" s="249">
        <v>280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226</v>
      </c>
      <c r="AU224" s="255" t="s">
        <v>81</v>
      </c>
      <c r="AV224" s="14" t="s">
        <v>81</v>
      </c>
      <c r="AW224" s="14" t="s">
        <v>33</v>
      </c>
      <c r="AX224" s="14" t="s">
        <v>72</v>
      </c>
      <c r="AY224" s="255" t="s">
        <v>215</v>
      </c>
    </row>
    <row r="225" s="13" customFormat="1">
      <c r="A225" s="13"/>
      <c r="B225" s="234"/>
      <c r="C225" s="235"/>
      <c r="D225" s="236" t="s">
        <v>226</v>
      </c>
      <c r="E225" s="237" t="s">
        <v>19</v>
      </c>
      <c r="F225" s="238" t="s">
        <v>407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226</v>
      </c>
      <c r="AU225" s="244" t="s">
        <v>81</v>
      </c>
      <c r="AV225" s="13" t="s">
        <v>79</v>
      </c>
      <c r="AW225" s="13" t="s">
        <v>33</v>
      </c>
      <c r="AX225" s="13" t="s">
        <v>72</v>
      </c>
      <c r="AY225" s="244" t="s">
        <v>215</v>
      </c>
    </row>
    <row r="226" s="14" customFormat="1">
      <c r="A226" s="14"/>
      <c r="B226" s="245"/>
      <c r="C226" s="246"/>
      <c r="D226" s="236" t="s">
        <v>226</v>
      </c>
      <c r="E226" s="247" t="s">
        <v>19</v>
      </c>
      <c r="F226" s="248" t="s">
        <v>475</v>
      </c>
      <c r="G226" s="246"/>
      <c r="H226" s="249">
        <v>193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226</v>
      </c>
      <c r="AU226" s="255" t="s">
        <v>81</v>
      </c>
      <c r="AV226" s="14" t="s">
        <v>81</v>
      </c>
      <c r="AW226" s="14" t="s">
        <v>33</v>
      </c>
      <c r="AX226" s="14" t="s">
        <v>72</v>
      </c>
      <c r="AY226" s="255" t="s">
        <v>215</v>
      </c>
    </row>
    <row r="227" s="15" customFormat="1">
      <c r="A227" s="15"/>
      <c r="B227" s="256"/>
      <c r="C227" s="257"/>
      <c r="D227" s="236" t="s">
        <v>226</v>
      </c>
      <c r="E227" s="258" t="s">
        <v>19</v>
      </c>
      <c r="F227" s="259" t="s">
        <v>233</v>
      </c>
      <c r="G227" s="257"/>
      <c r="H227" s="260">
        <v>669</v>
      </c>
      <c r="I227" s="261"/>
      <c r="J227" s="257"/>
      <c r="K227" s="257"/>
      <c r="L227" s="262"/>
      <c r="M227" s="263"/>
      <c r="N227" s="264"/>
      <c r="O227" s="264"/>
      <c r="P227" s="264"/>
      <c r="Q227" s="264"/>
      <c r="R227" s="264"/>
      <c r="S227" s="264"/>
      <c r="T227" s="26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6" t="s">
        <v>226</v>
      </c>
      <c r="AU227" s="266" t="s">
        <v>81</v>
      </c>
      <c r="AV227" s="15" t="s">
        <v>223</v>
      </c>
      <c r="AW227" s="15" t="s">
        <v>33</v>
      </c>
      <c r="AX227" s="15" t="s">
        <v>79</v>
      </c>
      <c r="AY227" s="266" t="s">
        <v>215</v>
      </c>
    </row>
    <row r="228" s="2" customFormat="1" ht="37.8" customHeight="1">
      <c r="A228" s="41"/>
      <c r="B228" s="42"/>
      <c r="C228" s="216" t="s">
        <v>354</v>
      </c>
      <c r="D228" s="216" t="s">
        <v>218</v>
      </c>
      <c r="E228" s="217" t="s">
        <v>476</v>
      </c>
      <c r="F228" s="218" t="s">
        <v>477</v>
      </c>
      <c r="G228" s="219" t="s">
        <v>221</v>
      </c>
      <c r="H228" s="220">
        <v>669</v>
      </c>
      <c r="I228" s="221"/>
      <c r="J228" s="222">
        <f>ROUND(I228*H228,2)</f>
        <v>0</v>
      </c>
      <c r="K228" s="218" t="s">
        <v>222</v>
      </c>
      <c r="L228" s="47"/>
      <c r="M228" s="223" t="s">
        <v>19</v>
      </c>
      <c r="N228" s="224" t="s">
        <v>43</v>
      </c>
      <c r="O228" s="87"/>
      <c r="P228" s="225">
        <f>O228*H228</f>
        <v>0</v>
      </c>
      <c r="Q228" s="225">
        <v>0.63856999999999997</v>
      </c>
      <c r="R228" s="225">
        <f>Q228*H228</f>
        <v>427.20332999999999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223</v>
      </c>
      <c r="AT228" s="227" t="s">
        <v>218</v>
      </c>
      <c r="AU228" s="227" t="s">
        <v>81</v>
      </c>
      <c r="AY228" s="20" t="s">
        <v>215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223</v>
      </c>
      <c r="BM228" s="227" t="s">
        <v>478</v>
      </c>
    </row>
    <row r="229" s="2" customFormat="1">
      <c r="A229" s="41"/>
      <c r="B229" s="42"/>
      <c r="C229" s="43"/>
      <c r="D229" s="229" t="s">
        <v>224</v>
      </c>
      <c r="E229" s="43"/>
      <c r="F229" s="230" t="s">
        <v>479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224</v>
      </c>
      <c r="AU229" s="20" t="s">
        <v>81</v>
      </c>
    </row>
    <row r="230" s="13" customFormat="1">
      <c r="A230" s="13"/>
      <c r="B230" s="234"/>
      <c r="C230" s="235"/>
      <c r="D230" s="236" t="s">
        <v>226</v>
      </c>
      <c r="E230" s="237" t="s">
        <v>19</v>
      </c>
      <c r="F230" s="238" t="s">
        <v>472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226</v>
      </c>
      <c r="AU230" s="244" t="s">
        <v>81</v>
      </c>
      <c r="AV230" s="13" t="s">
        <v>79</v>
      </c>
      <c r="AW230" s="13" t="s">
        <v>33</v>
      </c>
      <c r="AX230" s="13" t="s">
        <v>72</v>
      </c>
      <c r="AY230" s="244" t="s">
        <v>215</v>
      </c>
    </row>
    <row r="231" s="13" customFormat="1">
      <c r="A231" s="13"/>
      <c r="B231" s="234"/>
      <c r="C231" s="235"/>
      <c r="D231" s="236" t="s">
        <v>226</v>
      </c>
      <c r="E231" s="237" t="s">
        <v>19</v>
      </c>
      <c r="F231" s="238" t="s">
        <v>480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226</v>
      </c>
      <c r="AU231" s="244" t="s">
        <v>81</v>
      </c>
      <c r="AV231" s="13" t="s">
        <v>79</v>
      </c>
      <c r="AW231" s="13" t="s">
        <v>33</v>
      </c>
      <c r="AX231" s="13" t="s">
        <v>72</v>
      </c>
      <c r="AY231" s="244" t="s">
        <v>215</v>
      </c>
    </row>
    <row r="232" s="13" customFormat="1">
      <c r="A232" s="13"/>
      <c r="B232" s="234"/>
      <c r="C232" s="235"/>
      <c r="D232" s="236" t="s">
        <v>226</v>
      </c>
      <c r="E232" s="237" t="s">
        <v>19</v>
      </c>
      <c r="F232" s="238" t="s">
        <v>446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226</v>
      </c>
      <c r="AU232" s="244" t="s">
        <v>81</v>
      </c>
      <c r="AV232" s="13" t="s">
        <v>79</v>
      </c>
      <c r="AW232" s="13" t="s">
        <v>33</v>
      </c>
      <c r="AX232" s="13" t="s">
        <v>72</v>
      </c>
      <c r="AY232" s="244" t="s">
        <v>215</v>
      </c>
    </row>
    <row r="233" s="14" customFormat="1">
      <c r="A233" s="14"/>
      <c r="B233" s="245"/>
      <c r="C233" s="246"/>
      <c r="D233" s="236" t="s">
        <v>226</v>
      </c>
      <c r="E233" s="247" t="s">
        <v>19</v>
      </c>
      <c r="F233" s="248" t="s">
        <v>473</v>
      </c>
      <c r="G233" s="246"/>
      <c r="H233" s="249">
        <v>196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226</v>
      </c>
      <c r="AU233" s="255" t="s">
        <v>81</v>
      </c>
      <c r="AV233" s="14" t="s">
        <v>81</v>
      </c>
      <c r="AW233" s="14" t="s">
        <v>33</v>
      </c>
      <c r="AX233" s="14" t="s">
        <v>72</v>
      </c>
      <c r="AY233" s="255" t="s">
        <v>215</v>
      </c>
    </row>
    <row r="234" s="13" customFormat="1">
      <c r="A234" s="13"/>
      <c r="B234" s="234"/>
      <c r="C234" s="235"/>
      <c r="D234" s="236" t="s">
        <v>226</v>
      </c>
      <c r="E234" s="237" t="s">
        <v>19</v>
      </c>
      <c r="F234" s="238" t="s">
        <v>472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226</v>
      </c>
      <c r="AU234" s="244" t="s">
        <v>81</v>
      </c>
      <c r="AV234" s="13" t="s">
        <v>79</v>
      </c>
      <c r="AW234" s="13" t="s">
        <v>33</v>
      </c>
      <c r="AX234" s="13" t="s">
        <v>72</v>
      </c>
      <c r="AY234" s="244" t="s">
        <v>215</v>
      </c>
    </row>
    <row r="235" s="13" customFormat="1">
      <c r="A235" s="13"/>
      <c r="B235" s="234"/>
      <c r="C235" s="235"/>
      <c r="D235" s="236" t="s">
        <v>226</v>
      </c>
      <c r="E235" s="237" t="s">
        <v>19</v>
      </c>
      <c r="F235" s="238" t="s">
        <v>480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226</v>
      </c>
      <c r="AU235" s="244" t="s">
        <v>81</v>
      </c>
      <c r="AV235" s="13" t="s">
        <v>79</v>
      </c>
      <c r="AW235" s="13" t="s">
        <v>33</v>
      </c>
      <c r="AX235" s="13" t="s">
        <v>72</v>
      </c>
      <c r="AY235" s="244" t="s">
        <v>215</v>
      </c>
    </row>
    <row r="236" s="13" customFormat="1">
      <c r="A236" s="13"/>
      <c r="B236" s="234"/>
      <c r="C236" s="235"/>
      <c r="D236" s="236" t="s">
        <v>226</v>
      </c>
      <c r="E236" s="237" t="s">
        <v>19</v>
      </c>
      <c r="F236" s="238" t="s">
        <v>448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226</v>
      </c>
      <c r="AU236" s="244" t="s">
        <v>81</v>
      </c>
      <c r="AV236" s="13" t="s">
        <v>79</v>
      </c>
      <c r="AW236" s="13" t="s">
        <v>33</v>
      </c>
      <c r="AX236" s="13" t="s">
        <v>72</v>
      </c>
      <c r="AY236" s="244" t="s">
        <v>215</v>
      </c>
    </row>
    <row r="237" s="14" customFormat="1">
      <c r="A237" s="14"/>
      <c r="B237" s="245"/>
      <c r="C237" s="246"/>
      <c r="D237" s="236" t="s">
        <v>226</v>
      </c>
      <c r="E237" s="247" t="s">
        <v>19</v>
      </c>
      <c r="F237" s="248" t="s">
        <v>474</v>
      </c>
      <c r="G237" s="246"/>
      <c r="H237" s="249">
        <v>280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226</v>
      </c>
      <c r="AU237" s="255" t="s">
        <v>81</v>
      </c>
      <c r="AV237" s="14" t="s">
        <v>81</v>
      </c>
      <c r="AW237" s="14" t="s">
        <v>33</v>
      </c>
      <c r="AX237" s="14" t="s">
        <v>72</v>
      </c>
      <c r="AY237" s="255" t="s">
        <v>215</v>
      </c>
    </row>
    <row r="238" s="13" customFormat="1">
      <c r="A238" s="13"/>
      <c r="B238" s="234"/>
      <c r="C238" s="235"/>
      <c r="D238" s="236" t="s">
        <v>226</v>
      </c>
      <c r="E238" s="237" t="s">
        <v>19</v>
      </c>
      <c r="F238" s="238" t="s">
        <v>472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226</v>
      </c>
      <c r="AU238" s="244" t="s">
        <v>81</v>
      </c>
      <c r="AV238" s="13" t="s">
        <v>79</v>
      </c>
      <c r="AW238" s="13" t="s">
        <v>33</v>
      </c>
      <c r="AX238" s="13" t="s">
        <v>72</v>
      </c>
      <c r="AY238" s="244" t="s">
        <v>215</v>
      </c>
    </row>
    <row r="239" s="13" customFormat="1">
      <c r="A239" s="13"/>
      <c r="B239" s="234"/>
      <c r="C239" s="235"/>
      <c r="D239" s="236" t="s">
        <v>226</v>
      </c>
      <c r="E239" s="237" t="s">
        <v>19</v>
      </c>
      <c r="F239" s="238" t="s">
        <v>480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226</v>
      </c>
      <c r="AU239" s="244" t="s">
        <v>81</v>
      </c>
      <c r="AV239" s="13" t="s">
        <v>79</v>
      </c>
      <c r="AW239" s="13" t="s">
        <v>33</v>
      </c>
      <c r="AX239" s="13" t="s">
        <v>72</v>
      </c>
      <c r="AY239" s="244" t="s">
        <v>215</v>
      </c>
    </row>
    <row r="240" s="13" customFormat="1">
      <c r="A240" s="13"/>
      <c r="B240" s="234"/>
      <c r="C240" s="235"/>
      <c r="D240" s="236" t="s">
        <v>226</v>
      </c>
      <c r="E240" s="237" t="s">
        <v>19</v>
      </c>
      <c r="F240" s="238" t="s">
        <v>407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226</v>
      </c>
      <c r="AU240" s="244" t="s">
        <v>81</v>
      </c>
      <c r="AV240" s="13" t="s">
        <v>79</v>
      </c>
      <c r="AW240" s="13" t="s">
        <v>33</v>
      </c>
      <c r="AX240" s="13" t="s">
        <v>72</v>
      </c>
      <c r="AY240" s="244" t="s">
        <v>215</v>
      </c>
    </row>
    <row r="241" s="14" customFormat="1">
      <c r="A241" s="14"/>
      <c r="B241" s="245"/>
      <c r="C241" s="246"/>
      <c r="D241" s="236" t="s">
        <v>226</v>
      </c>
      <c r="E241" s="247" t="s">
        <v>19</v>
      </c>
      <c r="F241" s="248" t="s">
        <v>475</v>
      </c>
      <c r="G241" s="246"/>
      <c r="H241" s="249">
        <v>193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226</v>
      </c>
      <c r="AU241" s="255" t="s">
        <v>81</v>
      </c>
      <c r="AV241" s="14" t="s">
        <v>81</v>
      </c>
      <c r="AW241" s="14" t="s">
        <v>33</v>
      </c>
      <c r="AX241" s="14" t="s">
        <v>72</v>
      </c>
      <c r="AY241" s="255" t="s">
        <v>215</v>
      </c>
    </row>
    <row r="242" s="15" customFormat="1">
      <c r="A242" s="15"/>
      <c r="B242" s="256"/>
      <c r="C242" s="257"/>
      <c r="D242" s="236" t="s">
        <v>226</v>
      </c>
      <c r="E242" s="258" t="s">
        <v>19</v>
      </c>
      <c r="F242" s="259" t="s">
        <v>233</v>
      </c>
      <c r="G242" s="257"/>
      <c r="H242" s="260">
        <v>669</v>
      </c>
      <c r="I242" s="261"/>
      <c r="J242" s="257"/>
      <c r="K242" s="257"/>
      <c r="L242" s="262"/>
      <c r="M242" s="263"/>
      <c r="N242" s="264"/>
      <c r="O242" s="264"/>
      <c r="P242" s="264"/>
      <c r="Q242" s="264"/>
      <c r="R242" s="264"/>
      <c r="S242" s="264"/>
      <c r="T242" s="26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6" t="s">
        <v>226</v>
      </c>
      <c r="AU242" s="266" t="s">
        <v>81</v>
      </c>
      <c r="AV242" s="15" t="s">
        <v>223</v>
      </c>
      <c r="AW242" s="15" t="s">
        <v>33</v>
      </c>
      <c r="AX242" s="15" t="s">
        <v>79</v>
      </c>
      <c r="AY242" s="266" t="s">
        <v>215</v>
      </c>
    </row>
    <row r="243" s="2" customFormat="1" ht="24.15" customHeight="1">
      <c r="A243" s="41"/>
      <c r="B243" s="42"/>
      <c r="C243" s="216" t="s">
        <v>481</v>
      </c>
      <c r="D243" s="216" t="s">
        <v>218</v>
      </c>
      <c r="E243" s="217" t="s">
        <v>482</v>
      </c>
      <c r="F243" s="218" t="s">
        <v>483</v>
      </c>
      <c r="G243" s="219" t="s">
        <v>221</v>
      </c>
      <c r="H243" s="220">
        <v>669</v>
      </c>
      <c r="I243" s="221"/>
      <c r="J243" s="222">
        <f>ROUND(I243*H243,2)</f>
        <v>0</v>
      </c>
      <c r="K243" s="218" t="s">
        <v>222</v>
      </c>
      <c r="L243" s="47"/>
      <c r="M243" s="223" t="s">
        <v>19</v>
      </c>
      <c r="N243" s="224" t="s">
        <v>43</v>
      </c>
      <c r="O243" s="87"/>
      <c r="P243" s="225">
        <f>O243*H243</f>
        <v>0</v>
      </c>
      <c r="Q243" s="225">
        <v>0.00034000000000000002</v>
      </c>
      <c r="R243" s="225">
        <f>Q243*H243</f>
        <v>0.22746000000000002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223</v>
      </c>
      <c r="AT243" s="227" t="s">
        <v>218</v>
      </c>
      <c r="AU243" s="227" t="s">
        <v>81</v>
      </c>
      <c r="AY243" s="20" t="s">
        <v>215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223</v>
      </c>
      <c r="BM243" s="227" t="s">
        <v>484</v>
      </c>
    </row>
    <row r="244" s="2" customFormat="1">
      <c r="A244" s="41"/>
      <c r="B244" s="42"/>
      <c r="C244" s="43"/>
      <c r="D244" s="229" t="s">
        <v>224</v>
      </c>
      <c r="E244" s="43"/>
      <c r="F244" s="230" t="s">
        <v>485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224</v>
      </c>
      <c r="AU244" s="20" t="s">
        <v>81</v>
      </c>
    </row>
    <row r="245" s="13" customFormat="1">
      <c r="A245" s="13"/>
      <c r="B245" s="234"/>
      <c r="C245" s="235"/>
      <c r="D245" s="236" t="s">
        <v>226</v>
      </c>
      <c r="E245" s="237" t="s">
        <v>19</v>
      </c>
      <c r="F245" s="238" t="s">
        <v>472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226</v>
      </c>
      <c r="AU245" s="244" t="s">
        <v>81</v>
      </c>
      <c r="AV245" s="13" t="s">
        <v>79</v>
      </c>
      <c r="AW245" s="13" t="s">
        <v>33</v>
      </c>
      <c r="AX245" s="13" t="s">
        <v>72</v>
      </c>
      <c r="AY245" s="244" t="s">
        <v>215</v>
      </c>
    </row>
    <row r="246" s="13" customFormat="1">
      <c r="A246" s="13"/>
      <c r="B246" s="234"/>
      <c r="C246" s="235"/>
      <c r="D246" s="236" t="s">
        <v>226</v>
      </c>
      <c r="E246" s="237" t="s">
        <v>19</v>
      </c>
      <c r="F246" s="238" t="s">
        <v>486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226</v>
      </c>
      <c r="AU246" s="244" t="s">
        <v>81</v>
      </c>
      <c r="AV246" s="13" t="s">
        <v>79</v>
      </c>
      <c r="AW246" s="13" t="s">
        <v>33</v>
      </c>
      <c r="AX246" s="13" t="s">
        <v>72</v>
      </c>
      <c r="AY246" s="244" t="s">
        <v>215</v>
      </c>
    </row>
    <row r="247" s="13" customFormat="1">
      <c r="A247" s="13"/>
      <c r="B247" s="234"/>
      <c r="C247" s="235"/>
      <c r="D247" s="236" t="s">
        <v>226</v>
      </c>
      <c r="E247" s="237" t="s">
        <v>19</v>
      </c>
      <c r="F247" s="238" t="s">
        <v>446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226</v>
      </c>
      <c r="AU247" s="244" t="s">
        <v>81</v>
      </c>
      <c r="AV247" s="13" t="s">
        <v>79</v>
      </c>
      <c r="AW247" s="13" t="s">
        <v>33</v>
      </c>
      <c r="AX247" s="13" t="s">
        <v>72</v>
      </c>
      <c r="AY247" s="244" t="s">
        <v>215</v>
      </c>
    </row>
    <row r="248" s="14" customFormat="1">
      <c r="A248" s="14"/>
      <c r="B248" s="245"/>
      <c r="C248" s="246"/>
      <c r="D248" s="236" t="s">
        <v>226</v>
      </c>
      <c r="E248" s="247" t="s">
        <v>19</v>
      </c>
      <c r="F248" s="248" t="s">
        <v>473</v>
      </c>
      <c r="G248" s="246"/>
      <c r="H248" s="249">
        <v>196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226</v>
      </c>
      <c r="AU248" s="255" t="s">
        <v>81</v>
      </c>
      <c r="AV248" s="14" t="s">
        <v>81</v>
      </c>
      <c r="AW248" s="14" t="s">
        <v>33</v>
      </c>
      <c r="AX248" s="14" t="s">
        <v>72</v>
      </c>
      <c r="AY248" s="255" t="s">
        <v>215</v>
      </c>
    </row>
    <row r="249" s="13" customFormat="1">
      <c r="A249" s="13"/>
      <c r="B249" s="234"/>
      <c r="C249" s="235"/>
      <c r="D249" s="236" t="s">
        <v>226</v>
      </c>
      <c r="E249" s="237" t="s">
        <v>19</v>
      </c>
      <c r="F249" s="238" t="s">
        <v>472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226</v>
      </c>
      <c r="AU249" s="244" t="s">
        <v>81</v>
      </c>
      <c r="AV249" s="13" t="s">
        <v>79</v>
      </c>
      <c r="AW249" s="13" t="s">
        <v>33</v>
      </c>
      <c r="AX249" s="13" t="s">
        <v>72</v>
      </c>
      <c r="AY249" s="244" t="s">
        <v>215</v>
      </c>
    </row>
    <row r="250" s="13" customFormat="1">
      <c r="A250" s="13"/>
      <c r="B250" s="234"/>
      <c r="C250" s="235"/>
      <c r="D250" s="236" t="s">
        <v>226</v>
      </c>
      <c r="E250" s="237" t="s">
        <v>19</v>
      </c>
      <c r="F250" s="238" t="s">
        <v>486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226</v>
      </c>
      <c r="AU250" s="244" t="s">
        <v>81</v>
      </c>
      <c r="AV250" s="13" t="s">
        <v>79</v>
      </c>
      <c r="AW250" s="13" t="s">
        <v>33</v>
      </c>
      <c r="AX250" s="13" t="s">
        <v>72</v>
      </c>
      <c r="AY250" s="244" t="s">
        <v>215</v>
      </c>
    </row>
    <row r="251" s="13" customFormat="1">
      <c r="A251" s="13"/>
      <c r="B251" s="234"/>
      <c r="C251" s="235"/>
      <c r="D251" s="236" t="s">
        <v>226</v>
      </c>
      <c r="E251" s="237" t="s">
        <v>19</v>
      </c>
      <c r="F251" s="238" t="s">
        <v>448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226</v>
      </c>
      <c r="AU251" s="244" t="s">
        <v>81</v>
      </c>
      <c r="AV251" s="13" t="s">
        <v>79</v>
      </c>
      <c r="AW251" s="13" t="s">
        <v>33</v>
      </c>
      <c r="AX251" s="13" t="s">
        <v>72</v>
      </c>
      <c r="AY251" s="244" t="s">
        <v>215</v>
      </c>
    </row>
    <row r="252" s="14" customFormat="1">
      <c r="A252" s="14"/>
      <c r="B252" s="245"/>
      <c r="C252" s="246"/>
      <c r="D252" s="236" t="s">
        <v>226</v>
      </c>
      <c r="E252" s="247" t="s">
        <v>19</v>
      </c>
      <c r="F252" s="248" t="s">
        <v>474</v>
      </c>
      <c r="G252" s="246"/>
      <c r="H252" s="249">
        <v>280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226</v>
      </c>
      <c r="AU252" s="255" t="s">
        <v>81</v>
      </c>
      <c r="AV252" s="14" t="s">
        <v>81</v>
      </c>
      <c r="AW252" s="14" t="s">
        <v>33</v>
      </c>
      <c r="AX252" s="14" t="s">
        <v>72</v>
      </c>
      <c r="AY252" s="255" t="s">
        <v>215</v>
      </c>
    </row>
    <row r="253" s="13" customFormat="1">
      <c r="A253" s="13"/>
      <c r="B253" s="234"/>
      <c r="C253" s="235"/>
      <c r="D253" s="236" t="s">
        <v>226</v>
      </c>
      <c r="E253" s="237" t="s">
        <v>19</v>
      </c>
      <c r="F253" s="238" t="s">
        <v>472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226</v>
      </c>
      <c r="AU253" s="244" t="s">
        <v>81</v>
      </c>
      <c r="AV253" s="13" t="s">
        <v>79</v>
      </c>
      <c r="AW253" s="13" t="s">
        <v>33</v>
      </c>
      <c r="AX253" s="13" t="s">
        <v>72</v>
      </c>
      <c r="AY253" s="244" t="s">
        <v>215</v>
      </c>
    </row>
    <row r="254" s="13" customFormat="1">
      <c r="A254" s="13"/>
      <c r="B254" s="234"/>
      <c r="C254" s="235"/>
      <c r="D254" s="236" t="s">
        <v>226</v>
      </c>
      <c r="E254" s="237" t="s">
        <v>19</v>
      </c>
      <c r="F254" s="238" t="s">
        <v>486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226</v>
      </c>
      <c r="AU254" s="244" t="s">
        <v>81</v>
      </c>
      <c r="AV254" s="13" t="s">
        <v>79</v>
      </c>
      <c r="AW254" s="13" t="s">
        <v>33</v>
      </c>
      <c r="AX254" s="13" t="s">
        <v>72</v>
      </c>
      <c r="AY254" s="244" t="s">
        <v>215</v>
      </c>
    </row>
    <row r="255" s="13" customFormat="1">
      <c r="A255" s="13"/>
      <c r="B255" s="234"/>
      <c r="C255" s="235"/>
      <c r="D255" s="236" t="s">
        <v>226</v>
      </c>
      <c r="E255" s="237" t="s">
        <v>19</v>
      </c>
      <c r="F255" s="238" t="s">
        <v>407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226</v>
      </c>
      <c r="AU255" s="244" t="s">
        <v>81</v>
      </c>
      <c r="AV255" s="13" t="s">
        <v>79</v>
      </c>
      <c r="AW255" s="13" t="s">
        <v>33</v>
      </c>
      <c r="AX255" s="13" t="s">
        <v>72</v>
      </c>
      <c r="AY255" s="244" t="s">
        <v>215</v>
      </c>
    </row>
    <row r="256" s="14" customFormat="1">
      <c r="A256" s="14"/>
      <c r="B256" s="245"/>
      <c r="C256" s="246"/>
      <c r="D256" s="236" t="s">
        <v>226</v>
      </c>
      <c r="E256" s="247" t="s">
        <v>19</v>
      </c>
      <c r="F256" s="248" t="s">
        <v>475</v>
      </c>
      <c r="G256" s="246"/>
      <c r="H256" s="249">
        <v>193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226</v>
      </c>
      <c r="AU256" s="255" t="s">
        <v>81</v>
      </c>
      <c r="AV256" s="14" t="s">
        <v>81</v>
      </c>
      <c r="AW256" s="14" t="s">
        <v>33</v>
      </c>
      <c r="AX256" s="14" t="s">
        <v>72</v>
      </c>
      <c r="AY256" s="255" t="s">
        <v>215</v>
      </c>
    </row>
    <row r="257" s="15" customFormat="1">
      <c r="A257" s="15"/>
      <c r="B257" s="256"/>
      <c r="C257" s="257"/>
      <c r="D257" s="236" t="s">
        <v>226</v>
      </c>
      <c r="E257" s="258" t="s">
        <v>19</v>
      </c>
      <c r="F257" s="259" t="s">
        <v>233</v>
      </c>
      <c r="G257" s="257"/>
      <c r="H257" s="260">
        <v>669</v>
      </c>
      <c r="I257" s="261"/>
      <c r="J257" s="257"/>
      <c r="K257" s="257"/>
      <c r="L257" s="262"/>
      <c r="M257" s="263"/>
      <c r="N257" s="264"/>
      <c r="O257" s="264"/>
      <c r="P257" s="264"/>
      <c r="Q257" s="264"/>
      <c r="R257" s="264"/>
      <c r="S257" s="264"/>
      <c r="T257" s="26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6" t="s">
        <v>226</v>
      </c>
      <c r="AU257" s="266" t="s">
        <v>81</v>
      </c>
      <c r="AV257" s="15" t="s">
        <v>223</v>
      </c>
      <c r="AW257" s="15" t="s">
        <v>33</v>
      </c>
      <c r="AX257" s="15" t="s">
        <v>79</v>
      </c>
      <c r="AY257" s="266" t="s">
        <v>215</v>
      </c>
    </row>
    <row r="258" s="2" customFormat="1" ht="44.25" customHeight="1">
      <c r="A258" s="41"/>
      <c r="B258" s="42"/>
      <c r="C258" s="216" t="s">
        <v>487</v>
      </c>
      <c r="D258" s="216" t="s">
        <v>218</v>
      </c>
      <c r="E258" s="217" t="s">
        <v>488</v>
      </c>
      <c r="F258" s="218" t="s">
        <v>489</v>
      </c>
      <c r="G258" s="219" t="s">
        <v>221</v>
      </c>
      <c r="H258" s="220">
        <v>669</v>
      </c>
      <c r="I258" s="221"/>
      <c r="J258" s="222">
        <f>ROUND(I258*H258,2)</f>
        <v>0</v>
      </c>
      <c r="K258" s="218" t="s">
        <v>222</v>
      </c>
      <c r="L258" s="47"/>
      <c r="M258" s="223" t="s">
        <v>19</v>
      </c>
      <c r="N258" s="224" t="s">
        <v>43</v>
      </c>
      <c r="O258" s="87"/>
      <c r="P258" s="225">
        <f>O258*H258</f>
        <v>0</v>
      </c>
      <c r="Q258" s="225">
        <v>0.15559000000000001</v>
      </c>
      <c r="R258" s="225">
        <f>Q258*H258</f>
        <v>104.08971000000001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223</v>
      </c>
      <c r="AT258" s="227" t="s">
        <v>218</v>
      </c>
      <c r="AU258" s="227" t="s">
        <v>81</v>
      </c>
      <c r="AY258" s="20" t="s">
        <v>215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223</v>
      </c>
      <c r="BM258" s="227" t="s">
        <v>490</v>
      </c>
    </row>
    <row r="259" s="2" customFormat="1">
      <c r="A259" s="41"/>
      <c r="B259" s="42"/>
      <c r="C259" s="43"/>
      <c r="D259" s="229" t="s">
        <v>224</v>
      </c>
      <c r="E259" s="43"/>
      <c r="F259" s="230" t="s">
        <v>491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224</v>
      </c>
      <c r="AU259" s="20" t="s">
        <v>81</v>
      </c>
    </row>
    <row r="260" s="13" customFormat="1">
      <c r="A260" s="13"/>
      <c r="B260" s="234"/>
      <c r="C260" s="235"/>
      <c r="D260" s="236" t="s">
        <v>226</v>
      </c>
      <c r="E260" s="237" t="s">
        <v>19</v>
      </c>
      <c r="F260" s="238" t="s">
        <v>472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226</v>
      </c>
      <c r="AU260" s="244" t="s">
        <v>81</v>
      </c>
      <c r="AV260" s="13" t="s">
        <v>79</v>
      </c>
      <c r="AW260" s="13" t="s">
        <v>33</v>
      </c>
      <c r="AX260" s="13" t="s">
        <v>72</v>
      </c>
      <c r="AY260" s="244" t="s">
        <v>215</v>
      </c>
    </row>
    <row r="261" s="13" customFormat="1">
      <c r="A261" s="13"/>
      <c r="B261" s="234"/>
      <c r="C261" s="235"/>
      <c r="D261" s="236" t="s">
        <v>226</v>
      </c>
      <c r="E261" s="237" t="s">
        <v>19</v>
      </c>
      <c r="F261" s="238" t="s">
        <v>492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226</v>
      </c>
      <c r="AU261" s="244" t="s">
        <v>81</v>
      </c>
      <c r="AV261" s="13" t="s">
        <v>79</v>
      </c>
      <c r="AW261" s="13" t="s">
        <v>33</v>
      </c>
      <c r="AX261" s="13" t="s">
        <v>72</v>
      </c>
      <c r="AY261" s="244" t="s">
        <v>215</v>
      </c>
    </row>
    <row r="262" s="13" customFormat="1">
      <c r="A262" s="13"/>
      <c r="B262" s="234"/>
      <c r="C262" s="235"/>
      <c r="D262" s="236" t="s">
        <v>226</v>
      </c>
      <c r="E262" s="237" t="s">
        <v>19</v>
      </c>
      <c r="F262" s="238" t="s">
        <v>446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226</v>
      </c>
      <c r="AU262" s="244" t="s">
        <v>81</v>
      </c>
      <c r="AV262" s="13" t="s">
        <v>79</v>
      </c>
      <c r="AW262" s="13" t="s">
        <v>33</v>
      </c>
      <c r="AX262" s="13" t="s">
        <v>72</v>
      </c>
      <c r="AY262" s="244" t="s">
        <v>215</v>
      </c>
    </row>
    <row r="263" s="14" customFormat="1">
      <c r="A263" s="14"/>
      <c r="B263" s="245"/>
      <c r="C263" s="246"/>
      <c r="D263" s="236" t="s">
        <v>226</v>
      </c>
      <c r="E263" s="247" t="s">
        <v>19</v>
      </c>
      <c r="F263" s="248" t="s">
        <v>473</v>
      </c>
      <c r="G263" s="246"/>
      <c r="H263" s="249">
        <v>196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226</v>
      </c>
      <c r="AU263" s="255" t="s">
        <v>81</v>
      </c>
      <c r="AV263" s="14" t="s">
        <v>81</v>
      </c>
      <c r="AW263" s="14" t="s">
        <v>33</v>
      </c>
      <c r="AX263" s="14" t="s">
        <v>72</v>
      </c>
      <c r="AY263" s="255" t="s">
        <v>215</v>
      </c>
    </row>
    <row r="264" s="13" customFormat="1">
      <c r="A264" s="13"/>
      <c r="B264" s="234"/>
      <c r="C264" s="235"/>
      <c r="D264" s="236" t="s">
        <v>226</v>
      </c>
      <c r="E264" s="237" t="s">
        <v>19</v>
      </c>
      <c r="F264" s="238" t="s">
        <v>472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226</v>
      </c>
      <c r="AU264" s="244" t="s">
        <v>81</v>
      </c>
      <c r="AV264" s="13" t="s">
        <v>79</v>
      </c>
      <c r="AW264" s="13" t="s">
        <v>33</v>
      </c>
      <c r="AX264" s="13" t="s">
        <v>72</v>
      </c>
      <c r="AY264" s="244" t="s">
        <v>215</v>
      </c>
    </row>
    <row r="265" s="13" customFormat="1">
      <c r="A265" s="13"/>
      <c r="B265" s="234"/>
      <c r="C265" s="235"/>
      <c r="D265" s="236" t="s">
        <v>226</v>
      </c>
      <c r="E265" s="237" t="s">
        <v>19</v>
      </c>
      <c r="F265" s="238" t="s">
        <v>492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226</v>
      </c>
      <c r="AU265" s="244" t="s">
        <v>81</v>
      </c>
      <c r="AV265" s="13" t="s">
        <v>79</v>
      </c>
      <c r="AW265" s="13" t="s">
        <v>33</v>
      </c>
      <c r="AX265" s="13" t="s">
        <v>72</v>
      </c>
      <c r="AY265" s="244" t="s">
        <v>215</v>
      </c>
    </row>
    <row r="266" s="13" customFormat="1">
      <c r="A266" s="13"/>
      <c r="B266" s="234"/>
      <c r="C266" s="235"/>
      <c r="D266" s="236" t="s">
        <v>226</v>
      </c>
      <c r="E266" s="237" t="s">
        <v>19</v>
      </c>
      <c r="F266" s="238" t="s">
        <v>448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226</v>
      </c>
      <c r="AU266" s="244" t="s">
        <v>81</v>
      </c>
      <c r="AV266" s="13" t="s">
        <v>79</v>
      </c>
      <c r="AW266" s="13" t="s">
        <v>33</v>
      </c>
      <c r="AX266" s="13" t="s">
        <v>72</v>
      </c>
      <c r="AY266" s="244" t="s">
        <v>215</v>
      </c>
    </row>
    <row r="267" s="14" customFormat="1">
      <c r="A267" s="14"/>
      <c r="B267" s="245"/>
      <c r="C267" s="246"/>
      <c r="D267" s="236" t="s">
        <v>226</v>
      </c>
      <c r="E267" s="247" t="s">
        <v>19</v>
      </c>
      <c r="F267" s="248" t="s">
        <v>474</v>
      </c>
      <c r="G267" s="246"/>
      <c r="H267" s="249">
        <v>280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226</v>
      </c>
      <c r="AU267" s="255" t="s">
        <v>81</v>
      </c>
      <c r="AV267" s="14" t="s">
        <v>81</v>
      </c>
      <c r="AW267" s="14" t="s">
        <v>33</v>
      </c>
      <c r="AX267" s="14" t="s">
        <v>72</v>
      </c>
      <c r="AY267" s="255" t="s">
        <v>215</v>
      </c>
    </row>
    <row r="268" s="13" customFormat="1">
      <c r="A268" s="13"/>
      <c r="B268" s="234"/>
      <c r="C268" s="235"/>
      <c r="D268" s="236" t="s">
        <v>226</v>
      </c>
      <c r="E268" s="237" t="s">
        <v>19</v>
      </c>
      <c r="F268" s="238" t="s">
        <v>472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226</v>
      </c>
      <c r="AU268" s="244" t="s">
        <v>81</v>
      </c>
      <c r="AV268" s="13" t="s">
        <v>79</v>
      </c>
      <c r="AW268" s="13" t="s">
        <v>33</v>
      </c>
      <c r="AX268" s="13" t="s">
        <v>72</v>
      </c>
      <c r="AY268" s="244" t="s">
        <v>215</v>
      </c>
    </row>
    <row r="269" s="13" customFormat="1">
      <c r="A269" s="13"/>
      <c r="B269" s="234"/>
      <c r="C269" s="235"/>
      <c r="D269" s="236" t="s">
        <v>226</v>
      </c>
      <c r="E269" s="237" t="s">
        <v>19</v>
      </c>
      <c r="F269" s="238" t="s">
        <v>492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226</v>
      </c>
      <c r="AU269" s="244" t="s">
        <v>81</v>
      </c>
      <c r="AV269" s="13" t="s">
        <v>79</v>
      </c>
      <c r="AW269" s="13" t="s">
        <v>33</v>
      </c>
      <c r="AX269" s="13" t="s">
        <v>72</v>
      </c>
      <c r="AY269" s="244" t="s">
        <v>215</v>
      </c>
    </row>
    <row r="270" s="13" customFormat="1">
      <c r="A270" s="13"/>
      <c r="B270" s="234"/>
      <c r="C270" s="235"/>
      <c r="D270" s="236" t="s">
        <v>226</v>
      </c>
      <c r="E270" s="237" t="s">
        <v>19</v>
      </c>
      <c r="F270" s="238" t="s">
        <v>407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226</v>
      </c>
      <c r="AU270" s="244" t="s">
        <v>81</v>
      </c>
      <c r="AV270" s="13" t="s">
        <v>79</v>
      </c>
      <c r="AW270" s="13" t="s">
        <v>33</v>
      </c>
      <c r="AX270" s="13" t="s">
        <v>72</v>
      </c>
      <c r="AY270" s="244" t="s">
        <v>215</v>
      </c>
    </row>
    <row r="271" s="14" customFormat="1">
      <c r="A271" s="14"/>
      <c r="B271" s="245"/>
      <c r="C271" s="246"/>
      <c r="D271" s="236" t="s">
        <v>226</v>
      </c>
      <c r="E271" s="247" t="s">
        <v>19</v>
      </c>
      <c r="F271" s="248" t="s">
        <v>475</v>
      </c>
      <c r="G271" s="246"/>
      <c r="H271" s="249">
        <v>193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226</v>
      </c>
      <c r="AU271" s="255" t="s">
        <v>81</v>
      </c>
      <c r="AV271" s="14" t="s">
        <v>81</v>
      </c>
      <c r="AW271" s="14" t="s">
        <v>33</v>
      </c>
      <c r="AX271" s="14" t="s">
        <v>72</v>
      </c>
      <c r="AY271" s="255" t="s">
        <v>215</v>
      </c>
    </row>
    <row r="272" s="15" customFormat="1">
      <c r="A272" s="15"/>
      <c r="B272" s="256"/>
      <c r="C272" s="257"/>
      <c r="D272" s="236" t="s">
        <v>226</v>
      </c>
      <c r="E272" s="258" t="s">
        <v>19</v>
      </c>
      <c r="F272" s="259" t="s">
        <v>233</v>
      </c>
      <c r="G272" s="257"/>
      <c r="H272" s="260">
        <v>669</v>
      </c>
      <c r="I272" s="261"/>
      <c r="J272" s="257"/>
      <c r="K272" s="257"/>
      <c r="L272" s="262"/>
      <c r="M272" s="263"/>
      <c r="N272" s="264"/>
      <c r="O272" s="264"/>
      <c r="P272" s="264"/>
      <c r="Q272" s="264"/>
      <c r="R272" s="264"/>
      <c r="S272" s="264"/>
      <c r="T272" s="26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6" t="s">
        <v>226</v>
      </c>
      <c r="AU272" s="266" t="s">
        <v>81</v>
      </c>
      <c r="AV272" s="15" t="s">
        <v>223</v>
      </c>
      <c r="AW272" s="15" t="s">
        <v>33</v>
      </c>
      <c r="AX272" s="15" t="s">
        <v>79</v>
      </c>
      <c r="AY272" s="266" t="s">
        <v>215</v>
      </c>
    </row>
    <row r="273" s="2" customFormat="1" ht="24.15" customHeight="1">
      <c r="A273" s="41"/>
      <c r="B273" s="42"/>
      <c r="C273" s="216" t="s">
        <v>493</v>
      </c>
      <c r="D273" s="216" t="s">
        <v>218</v>
      </c>
      <c r="E273" s="217" t="s">
        <v>494</v>
      </c>
      <c r="F273" s="218" t="s">
        <v>495</v>
      </c>
      <c r="G273" s="219" t="s">
        <v>221</v>
      </c>
      <c r="H273" s="220">
        <v>669</v>
      </c>
      <c r="I273" s="221"/>
      <c r="J273" s="222">
        <f>ROUND(I273*H273,2)</f>
        <v>0</v>
      </c>
      <c r="K273" s="218" t="s">
        <v>222</v>
      </c>
      <c r="L273" s="47"/>
      <c r="M273" s="223" t="s">
        <v>19</v>
      </c>
      <c r="N273" s="224" t="s">
        <v>43</v>
      </c>
      <c r="O273" s="87"/>
      <c r="P273" s="225">
        <f>O273*H273</f>
        <v>0</v>
      </c>
      <c r="Q273" s="225">
        <v>0.00051000000000000004</v>
      </c>
      <c r="R273" s="225">
        <f>Q273*H273</f>
        <v>0.34119000000000005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223</v>
      </c>
      <c r="AT273" s="227" t="s">
        <v>218</v>
      </c>
      <c r="AU273" s="227" t="s">
        <v>81</v>
      </c>
      <c r="AY273" s="20" t="s">
        <v>215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223</v>
      </c>
      <c r="BM273" s="227" t="s">
        <v>496</v>
      </c>
    </row>
    <row r="274" s="2" customFormat="1">
      <c r="A274" s="41"/>
      <c r="B274" s="42"/>
      <c r="C274" s="43"/>
      <c r="D274" s="229" t="s">
        <v>224</v>
      </c>
      <c r="E274" s="43"/>
      <c r="F274" s="230" t="s">
        <v>497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224</v>
      </c>
      <c r="AU274" s="20" t="s">
        <v>81</v>
      </c>
    </row>
    <row r="275" s="13" customFormat="1">
      <c r="A275" s="13"/>
      <c r="B275" s="234"/>
      <c r="C275" s="235"/>
      <c r="D275" s="236" t="s">
        <v>226</v>
      </c>
      <c r="E275" s="237" t="s">
        <v>19</v>
      </c>
      <c r="F275" s="238" t="s">
        <v>472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226</v>
      </c>
      <c r="AU275" s="244" t="s">
        <v>81</v>
      </c>
      <c r="AV275" s="13" t="s">
        <v>79</v>
      </c>
      <c r="AW275" s="13" t="s">
        <v>33</v>
      </c>
      <c r="AX275" s="13" t="s">
        <v>72</v>
      </c>
      <c r="AY275" s="244" t="s">
        <v>215</v>
      </c>
    </row>
    <row r="276" s="13" customFormat="1">
      <c r="A276" s="13"/>
      <c r="B276" s="234"/>
      <c r="C276" s="235"/>
      <c r="D276" s="236" t="s">
        <v>226</v>
      </c>
      <c r="E276" s="237" t="s">
        <v>19</v>
      </c>
      <c r="F276" s="238" t="s">
        <v>486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226</v>
      </c>
      <c r="AU276" s="244" t="s">
        <v>81</v>
      </c>
      <c r="AV276" s="13" t="s">
        <v>79</v>
      </c>
      <c r="AW276" s="13" t="s">
        <v>33</v>
      </c>
      <c r="AX276" s="13" t="s">
        <v>72</v>
      </c>
      <c r="AY276" s="244" t="s">
        <v>215</v>
      </c>
    </row>
    <row r="277" s="13" customFormat="1">
      <c r="A277" s="13"/>
      <c r="B277" s="234"/>
      <c r="C277" s="235"/>
      <c r="D277" s="236" t="s">
        <v>226</v>
      </c>
      <c r="E277" s="237" t="s">
        <v>19</v>
      </c>
      <c r="F277" s="238" t="s">
        <v>446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226</v>
      </c>
      <c r="AU277" s="244" t="s">
        <v>81</v>
      </c>
      <c r="AV277" s="13" t="s">
        <v>79</v>
      </c>
      <c r="AW277" s="13" t="s">
        <v>33</v>
      </c>
      <c r="AX277" s="13" t="s">
        <v>72</v>
      </c>
      <c r="AY277" s="244" t="s">
        <v>215</v>
      </c>
    </row>
    <row r="278" s="14" customFormat="1">
      <c r="A278" s="14"/>
      <c r="B278" s="245"/>
      <c r="C278" s="246"/>
      <c r="D278" s="236" t="s">
        <v>226</v>
      </c>
      <c r="E278" s="247" t="s">
        <v>19</v>
      </c>
      <c r="F278" s="248" t="s">
        <v>473</v>
      </c>
      <c r="G278" s="246"/>
      <c r="H278" s="249">
        <v>196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226</v>
      </c>
      <c r="AU278" s="255" t="s">
        <v>81</v>
      </c>
      <c r="AV278" s="14" t="s">
        <v>81</v>
      </c>
      <c r="AW278" s="14" t="s">
        <v>33</v>
      </c>
      <c r="AX278" s="14" t="s">
        <v>72</v>
      </c>
      <c r="AY278" s="255" t="s">
        <v>215</v>
      </c>
    </row>
    <row r="279" s="13" customFormat="1">
      <c r="A279" s="13"/>
      <c r="B279" s="234"/>
      <c r="C279" s="235"/>
      <c r="D279" s="236" t="s">
        <v>226</v>
      </c>
      <c r="E279" s="237" t="s">
        <v>19</v>
      </c>
      <c r="F279" s="238" t="s">
        <v>472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226</v>
      </c>
      <c r="AU279" s="244" t="s">
        <v>81</v>
      </c>
      <c r="AV279" s="13" t="s">
        <v>79</v>
      </c>
      <c r="AW279" s="13" t="s">
        <v>33</v>
      </c>
      <c r="AX279" s="13" t="s">
        <v>72</v>
      </c>
      <c r="AY279" s="244" t="s">
        <v>215</v>
      </c>
    </row>
    <row r="280" s="13" customFormat="1">
      <c r="A280" s="13"/>
      <c r="B280" s="234"/>
      <c r="C280" s="235"/>
      <c r="D280" s="236" t="s">
        <v>226</v>
      </c>
      <c r="E280" s="237" t="s">
        <v>19</v>
      </c>
      <c r="F280" s="238" t="s">
        <v>486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226</v>
      </c>
      <c r="AU280" s="244" t="s">
        <v>81</v>
      </c>
      <c r="AV280" s="13" t="s">
        <v>79</v>
      </c>
      <c r="AW280" s="13" t="s">
        <v>33</v>
      </c>
      <c r="AX280" s="13" t="s">
        <v>72</v>
      </c>
      <c r="AY280" s="244" t="s">
        <v>215</v>
      </c>
    </row>
    <row r="281" s="13" customFormat="1">
      <c r="A281" s="13"/>
      <c r="B281" s="234"/>
      <c r="C281" s="235"/>
      <c r="D281" s="236" t="s">
        <v>226</v>
      </c>
      <c r="E281" s="237" t="s">
        <v>19</v>
      </c>
      <c r="F281" s="238" t="s">
        <v>448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226</v>
      </c>
      <c r="AU281" s="244" t="s">
        <v>81</v>
      </c>
      <c r="AV281" s="13" t="s">
        <v>79</v>
      </c>
      <c r="AW281" s="13" t="s">
        <v>33</v>
      </c>
      <c r="AX281" s="13" t="s">
        <v>72</v>
      </c>
      <c r="AY281" s="244" t="s">
        <v>215</v>
      </c>
    </row>
    <row r="282" s="14" customFormat="1">
      <c r="A282" s="14"/>
      <c r="B282" s="245"/>
      <c r="C282" s="246"/>
      <c r="D282" s="236" t="s">
        <v>226</v>
      </c>
      <c r="E282" s="247" t="s">
        <v>19</v>
      </c>
      <c r="F282" s="248" t="s">
        <v>474</v>
      </c>
      <c r="G282" s="246"/>
      <c r="H282" s="249">
        <v>280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226</v>
      </c>
      <c r="AU282" s="255" t="s">
        <v>81</v>
      </c>
      <c r="AV282" s="14" t="s">
        <v>81</v>
      </c>
      <c r="AW282" s="14" t="s">
        <v>33</v>
      </c>
      <c r="AX282" s="14" t="s">
        <v>72</v>
      </c>
      <c r="AY282" s="255" t="s">
        <v>215</v>
      </c>
    </row>
    <row r="283" s="13" customFormat="1">
      <c r="A283" s="13"/>
      <c r="B283" s="234"/>
      <c r="C283" s="235"/>
      <c r="D283" s="236" t="s">
        <v>226</v>
      </c>
      <c r="E283" s="237" t="s">
        <v>19</v>
      </c>
      <c r="F283" s="238" t="s">
        <v>472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226</v>
      </c>
      <c r="AU283" s="244" t="s">
        <v>81</v>
      </c>
      <c r="AV283" s="13" t="s">
        <v>79</v>
      </c>
      <c r="AW283" s="13" t="s">
        <v>33</v>
      </c>
      <c r="AX283" s="13" t="s">
        <v>72</v>
      </c>
      <c r="AY283" s="244" t="s">
        <v>215</v>
      </c>
    </row>
    <row r="284" s="13" customFormat="1">
      <c r="A284" s="13"/>
      <c r="B284" s="234"/>
      <c r="C284" s="235"/>
      <c r="D284" s="236" t="s">
        <v>226</v>
      </c>
      <c r="E284" s="237" t="s">
        <v>19</v>
      </c>
      <c r="F284" s="238" t="s">
        <v>486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226</v>
      </c>
      <c r="AU284" s="244" t="s">
        <v>81</v>
      </c>
      <c r="AV284" s="13" t="s">
        <v>79</v>
      </c>
      <c r="AW284" s="13" t="s">
        <v>33</v>
      </c>
      <c r="AX284" s="13" t="s">
        <v>72</v>
      </c>
      <c r="AY284" s="244" t="s">
        <v>215</v>
      </c>
    </row>
    <row r="285" s="13" customFormat="1">
      <c r="A285" s="13"/>
      <c r="B285" s="234"/>
      <c r="C285" s="235"/>
      <c r="D285" s="236" t="s">
        <v>226</v>
      </c>
      <c r="E285" s="237" t="s">
        <v>19</v>
      </c>
      <c r="F285" s="238" t="s">
        <v>407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226</v>
      </c>
      <c r="AU285" s="244" t="s">
        <v>81</v>
      </c>
      <c r="AV285" s="13" t="s">
        <v>79</v>
      </c>
      <c r="AW285" s="13" t="s">
        <v>33</v>
      </c>
      <c r="AX285" s="13" t="s">
        <v>72</v>
      </c>
      <c r="AY285" s="244" t="s">
        <v>215</v>
      </c>
    </row>
    <row r="286" s="14" customFormat="1">
      <c r="A286" s="14"/>
      <c r="B286" s="245"/>
      <c r="C286" s="246"/>
      <c r="D286" s="236" t="s">
        <v>226</v>
      </c>
      <c r="E286" s="247" t="s">
        <v>19</v>
      </c>
      <c r="F286" s="248" t="s">
        <v>475</v>
      </c>
      <c r="G286" s="246"/>
      <c r="H286" s="249">
        <v>193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226</v>
      </c>
      <c r="AU286" s="255" t="s">
        <v>81</v>
      </c>
      <c r="AV286" s="14" t="s">
        <v>81</v>
      </c>
      <c r="AW286" s="14" t="s">
        <v>33</v>
      </c>
      <c r="AX286" s="14" t="s">
        <v>72</v>
      </c>
      <c r="AY286" s="255" t="s">
        <v>215</v>
      </c>
    </row>
    <row r="287" s="15" customFormat="1">
      <c r="A287" s="15"/>
      <c r="B287" s="256"/>
      <c r="C287" s="257"/>
      <c r="D287" s="236" t="s">
        <v>226</v>
      </c>
      <c r="E287" s="258" t="s">
        <v>19</v>
      </c>
      <c r="F287" s="259" t="s">
        <v>233</v>
      </c>
      <c r="G287" s="257"/>
      <c r="H287" s="260">
        <v>669</v>
      </c>
      <c r="I287" s="261"/>
      <c r="J287" s="257"/>
      <c r="K287" s="257"/>
      <c r="L287" s="262"/>
      <c r="M287" s="263"/>
      <c r="N287" s="264"/>
      <c r="O287" s="264"/>
      <c r="P287" s="264"/>
      <c r="Q287" s="264"/>
      <c r="R287" s="264"/>
      <c r="S287" s="264"/>
      <c r="T287" s="26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6" t="s">
        <v>226</v>
      </c>
      <c r="AU287" s="266" t="s">
        <v>81</v>
      </c>
      <c r="AV287" s="15" t="s">
        <v>223</v>
      </c>
      <c r="AW287" s="15" t="s">
        <v>33</v>
      </c>
      <c r="AX287" s="15" t="s">
        <v>79</v>
      </c>
      <c r="AY287" s="266" t="s">
        <v>215</v>
      </c>
    </row>
    <row r="288" s="2" customFormat="1" ht="44.25" customHeight="1">
      <c r="A288" s="41"/>
      <c r="B288" s="42"/>
      <c r="C288" s="216" t="s">
        <v>498</v>
      </c>
      <c r="D288" s="216" t="s">
        <v>218</v>
      </c>
      <c r="E288" s="217" t="s">
        <v>499</v>
      </c>
      <c r="F288" s="218" t="s">
        <v>500</v>
      </c>
      <c r="G288" s="219" t="s">
        <v>221</v>
      </c>
      <c r="H288" s="220">
        <v>669</v>
      </c>
      <c r="I288" s="221"/>
      <c r="J288" s="222">
        <f>ROUND(I288*H288,2)</f>
        <v>0</v>
      </c>
      <c r="K288" s="218" t="s">
        <v>222</v>
      </c>
      <c r="L288" s="47"/>
      <c r="M288" s="223" t="s">
        <v>19</v>
      </c>
      <c r="N288" s="224" t="s">
        <v>43</v>
      </c>
      <c r="O288" s="87"/>
      <c r="P288" s="225">
        <f>O288*H288</f>
        <v>0</v>
      </c>
      <c r="Q288" s="225">
        <v>0.12966</v>
      </c>
      <c r="R288" s="225">
        <f>Q288*H288</f>
        <v>86.742540000000005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223</v>
      </c>
      <c r="AT288" s="227" t="s">
        <v>218</v>
      </c>
      <c r="AU288" s="227" t="s">
        <v>81</v>
      </c>
      <c r="AY288" s="20" t="s">
        <v>215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223</v>
      </c>
      <c r="BM288" s="227" t="s">
        <v>501</v>
      </c>
    </row>
    <row r="289" s="2" customFormat="1">
      <c r="A289" s="41"/>
      <c r="B289" s="42"/>
      <c r="C289" s="43"/>
      <c r="D289" s="229" t="s">
        <v>224</v>
      </c>
      <c r="E289" s="43"/>
      <c r="F289" s="230" t="s">
        <v>502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224</v>
      </c>
      <c r="AU289" s="20" t="s">
        <v>81</v>
      </c>
    </row>
    <row r="290" s="13" customFormat="1">
      <c r="A290" s="13"/>
      <c r="B290" s="234"/>
      <c r="C290" s="235"/>
      <c r="D290" s="236" t="s">
        <v>226</v>
      </c>
      <c r="E290" s="237" t="s">
        <v>19</v>
      </c>
      <c r="F290" s="238" t="s">
        <v>472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226</v>
      </c>
      <c r="AU290" s="244" t="s">
        <v>81</v>
      </c>
      <c r="AV290" s="13" t="s">
        <v>79</v>
      </c>
      <c r="AW290" s="13" t="s">
        <v>33</v>
      </c>
      <c r="AX290" s="13" t="s">
        <v>72</v>
      </c>
      <c r="AY290" s="244" t="s">
        <v>215</v>
      </c>
    </row>
    <row r="291" s="13" customFormat="1">
      <c r="A291" s="13"/>
      <c r="B291" s="234"/>
      <c r="C291" s="235"/>
      <c r="D291" s="236" t="s">
        <v>226</v>
      </c>
      <c r="E291" s="237" t="s">
        <v>19</v>
      </c>
      <c r="F291" s="238" t="s">
        <v>503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226</v>
      </c>
      <c r="AU291" s="244" t="s">
        <v>81</v>
      </c>
      <c r="AV291" s="13" t="s">
        <v>79</v>
      </c>
      <c r="AW291" s="13" t="s">
        <v>33</v>
      </c>
      <c r="AX291" s="13" t="s">
        <v>72</v>
      </c>
      <c r="AY291" s="244" t="s">
        <v>215</v>
      </c>
    </row>
    <row r="292" s="13" customFormat="1">
      <c r="A292" s="13"/>
      <c r="B292" s="234"/>
      <c r="C292" s="235"/>
      <c r="D292" s="236" t="s">
        <v>226</v>
      </c>
      <c r="E292" s="237" t="s">
        <v>19</v>
      </c>
      <c r="F292" s="238" t="s">
        <v>446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226</v>
      </c>
      <c r="AU292" s="244" t="s">
        <v>81</v>
      </c>
      <c r="AV292" s="13" t="s">
        <v>79</v>
      </c>
      <c r="AW292" s="13" t="s">
        <v>33</v>
      </c>
      <c r="AX292" s="13" t="s">
        <v>72</v>
      </c>
      <c r="AY292" s="244" t="s">
        <v>215</v>
      </c>
    </row>
    <row r="293" s="14" customFormat="1">
      <c r="A293" s="14"/>
      <c r="B293" s="245"/>
      <c r="C293" s="246"/>
      <c r="D293" s="236" t="s">
        <v>226</v>
      </c>
      <c r="E293" s="247" t="s">
        <v>19</v>
      </c>
      <c r="F293" s="248" t="s">
        <v>473</v>
      </c>
      <c r="G293" s="246"/>
      <c r="H293" s="249">
        <v>196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226</v>
      </c>
      <c r="AU293" s="255" t="s">
        <v>81</v>
      </c>
      <c r="AV293" s="14" t="s">
        <v>81</v>
      </c>
      <c r="AW293" s="14" t="s">
        <v>33</v>
      </c>
      <c r="AX293" s="14" t="s">
        <v>72</v>
      </c>
      <c r="AY293" s="255" t="s">
        <v>215</v>
      </c>
    </row>
    <row r="294" s="13" customFormat="1">
      <c r="A294" s="13"/>
      <c r="B294" s="234"/>
      <c r="C294" s="235"/>
      <c r="D294" s="236" t="s">
        <v>226</v>
      </c>
      <c r="E294" s="237" t="s">
        <v>19</v>
      </c>
      <c r="F294" s="238" t="s">
        <v>472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226</v>
      </c>
      <c r="AU294" s="244" t="s">
        <v>81</v>
      </c>
      <c r="AV294" s="13" t="s">
        <v>79</v>
      </c>
      <c r="AW294" s="13" t="s">
        <v>33</v>
      </c>
      <c r="AX294" s="13" t="s">
        <v>72</v>
      </c>
      <c r="AY294" s="244" t="s">
        <v>215</v>
      </c>
    </row>
    <row r="295" s="13" customFormat="1">
      <c r="A295" s="13"/>
      <c r="B295" s="234"/>
      <c r="C295" s="235"/>
      <c r="D295" s="236" t="s">
        <v>226</v>
      </c>
      <c r="E295" s="237" t="s">
        <v>19</v>
      </c>
      <c r="F295" s="238" t="s">
        <v>503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226</v>
      </c>
      <c r="AU295" s="244" t="s">
        <v>81</v>
      </c>
      <c r="AV295" s="13" t="s">
        <v>79</v>
      </c>
      <c r="AW295" s="13" t="s">
        <v>33</v>
      </c>
      <c r="AX295" s="13" t="s">
        <v>72</v>
      </c>
      <c r="AY295" s="244" t="s">
        <v>215</v>
      </c>
    </row>
    <row r="296" s="13" customFormat="1">
      <c r="A296" s="13"/>
      <c r="B296" s="234"/>
      <c r="C296" s="235"/>
      <c r="D296" s="236" t="s">
        <v>226</v>
      </c>
      <c r="E296" s="237" t="s">
        <v>19</v>
      </c>
      <c r="F296" s="238" t="s">
        <v>448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226</v>
      </c>
      <c r="AU296" s="244" t="s">
        <v>81</v>
      </c>
      <c r="AV296" s="13" t="s">
        <v>79</v>
      </c>
      <c r="AW296" s="13" t="s">
        <v>33</v>
      </c>
      <c r="AX296" s="13" t="s">
        <v>72</v>
      </c>
      <c r="AY296" s="244" t="s">
        <v>215</v>
      </c>
    </row>
    <row r="297" s="14" customFormat="1">
      <c r="A297" s="14"/>
      <c r="B297" s="245"/>
      <c r="C297" s="246"/>
      <c r="D297" s="236" t="s">
        <v>226</v>
      </c>
      <c r="E297" s="247" t="s">
        <v>19</v>
      </c>
      <c r="F297" s="248" t="s">
        <v>474</v>
      </c>
      <c r="G297" s="246"/>
      <c r="H297" s="249">
        <v>280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226</v>
      </c>
      <c r="AU297" s="255" t="s">
        <v>81</v>
      </c>
      <c r="AV297" s="14" t="s">
        <v>81</v>
      </c>
      <c r="AW297" s="14" t="s">
        <v>33</v>
      </c>
      <c r="AX297" s="14" t="s">
        <v>72</v>
      </c>
      <c r="AY297" s="255" t="s">
        <v>215</v>
      </c>
    </row>
    <row r="298" s="13" customFormat="1">
      <c r="A298" s="13"/>
      <c r="B298" s="234"/>
      <c r="C298" s="235"/>
      <c r="D298" s="236" t="s">
        <v>226</v>
      </c>
      <c r="E298" s="237" t="s">
        <v>19</v>
      </c>
      <c r="F298" s="238" t="s">
        <v>472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226</v>
      </c>
      <c r="AU298" s="244" t="s">
        <v>81</v>
      </c>
      <c r="AV298" s="13" t="s">
        <v>79</v>
      </c>
      <c r="AW298" s="13" t="s">
        <v>33</v>
      </c>
      <c r="AX298" s="13" t="s">
        <v>72</v>
      </c>
      <c r="AY298" s="244" t="s">
        <v>215</v>
      </c>
    </row>
    <row r="299" s="13" customFormat="1">
      <c r="A299" s="13"/>
      <c r="B299" s="234"/>
      <c r="C299" s="235"/>
      <c r="D299" s="236" t="s">
        <v>226</v>
      </c>
      <c r="E299" s="237" t="s">
        <v>19</v>
      </c>
      <c r="F299" s="238" t="s">
        <v>503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226</v>
      </c>
      <c r="AU299" s="244" t="s">
        <v>81</v>
      </c>
      <c r="AV299" s="13" t="s">
        <v>79</v>
      </c>
      <c r="AW299" s="13" t="s">
        <v>33</v>
      </c>
      <c r="AX299" s="13" t="s">
        <v>72</v>
      </c>
      <c r="AY299" s="244" t="s">
        <v>215</v>
      </c>
    </row>
    <row r="300" s="13" customFormat="1">
      <c r="A300" s="13"/>
      <c r="B300" s="234"/>
      <c r="C300" s="235"/>
      <c r="D300" s="236" t="s">
        <v>226</v>
      </c>
      <c r="E300" s="237" t="s">
        <v>19</v>
      </c>
      <c r="F300" s="238" t="s">
        <v>407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226</v>
      </c>
      <c r="AU300" s="244" t="s">
        <v>81</v>
      </c>
      <c r="AV300" s="13" t="s">
        <v>79</v>
      </c>
      <c r="AW300" s="13" t="s">
        <v>33</v>
      </c>
      <c r="AX300" s="13" t="s">
        <v>72</v>
      </c>
      <c r="AY300" s="244" t="s">
        <v>215</v>
      </c>
    </row>
    <row r="301" s="14" customFormat="1">
      <c r="A301" s="14"/>
      <c r="B301" s="245"/>
      <c r="C301" s="246"/>
      <c r="D301" s="236" t="s">
        <v>226</v>
      </c>
      <c r="E301" s="247" t="s">
        <v>19</v>
      </c>
      <c r="F301" s="248" t="s">
        <v>475</v>
      </c>
      <c r="G301" s="246"/>
      <c r="H301" s="249">
        <v>193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226</v>
      </c>
      <c r="AU301" s="255" t="s">
        <v>81</v>
      </c>
      <c r="AV301" s="14" t="s">
        <v>81</v>
      </c>
      <c r="AW301" s="14" t="s">
        <v>33</v>
      </c>
      <c r="AX301" s="14" t="s">
        <v>72</v>
      </c>
      <c r="AY301" s="255" t="s">
        <v>215</v>
      </c>
    </row>
    <row r="302" s="15" customFormat="1">
      <c r="A302" s="15"/>
      <c r="B302" s="256"/>
      <c r="C302" s="257"/>
      <c r="D302" s="236" t="s">
        <v>226</v>
      </c>
      <c r="E302" s="258" t="s">
        <v>19</v>
      </c>
      <c r="F302" s="259" t="s">
        <v>233</v>
      </c>
      <c r="G302" s="257"/>
      <c r="H302" s="260">
        <v>669</v>
      </c>
      <c r="I302" s="261"/>
      <c r="J302" s="257"/>
      <c r="K302" s="257"/>
      <c r="L302" s="262"/>
      <c r="M302" s="263"/>
      <c r="N302" s="264"/>
      <c r="O302" s="264"/>
      <c r="P302" s="264"/>
      <c r="Q302" s="264"/>
      <c r="R302" s="264"/>
      <c r="S302" s="264"/>
      <c r="T302" s="26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6" t="s">
        <v>226</v>
      </c>
      <c r="AU302" s="266" t="s">
        <v>81</v>
      </c>
      <c r="AV302" s="15" t="s">
        <v>223</v>
      </c>
      <c r="AW302" s="15" t="s">
        <v>33</v>
      </c>
      <c r="AX302" s="15" t="s">
        <v>79</v>
      </c>
      <c r="AY302" s="266" t="s">
        <v>215</v>
      </c>
    </row>
    <row r="303" s="2" customFormat="1" ht="44.25" customHeight="1">
      <c r="A303" s="41"/>
      <c r="B303" s="42"/>
      <c r="C303" s="216" t="s">
        <v>504</v>
      </c>
      <c r="D303" s="216" t="s">
        <v>218</v>
      </c>
      <c r="E303" s="217" t="s">
        <v>505</v>
      </c>
      <c r="F303" s="218" t="s">
        <v>506</v>
      </c>
      <c r="G303" s="219" t="s">
        <v>331</v>
      </c>
      <c r="H303" s="220">
        <v>618.60400000000004</v>
      </c>
      <c r="I303" s="221"/>
      <c r="J303" s="222">
        <f>ROUND(I303*H303,2)</f>
        <v>0</v>
      </c>
      <c r="K303" s="218" t="s">
        <v>222</v>
      </c>
      <c r="L303" s="47"/>
      <c r="M303" s="223" t="s">
        <v>19</v>
      </c>
      <c r="N303" s="224" t="s">
        <v>43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223</v>
      </c>
      <c r="AT303" s="227" t="s">
        <v>218</v>
      </c>
      <c r="AU303" s="227" t="s">
        <v>81</v>
      </c>
      <c r="AY303" s="20" t="s">
        <v>215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223</v>
      </c>
      <c r="BM303" s="227" t="s">
        <v>507</v>
      </c>
    </row>
    <row r="304" s="2" customFormat="1">
      <c r="A304" s="41"/>
      <c r="B304" s="42"/>
      <c r="C304" s="43"/>
      <c r="D304" s="229" t="s">
        <v>224</v>
      </c>
      <c r="E304" s="43"/>
      <c r="F304" s="230" t="s">
        <v>508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224</v>
      </c>
      <c r="AU304" s="20" t="s">
        <v>81</v>
      </c>
    </row>
    <row r="305" s="14" customFormat="1">
      <c r="A305" s="14"/>
      <c r="B305" s="245"/>
      <c r="C305" s="246"/>
      <c r="D305" s="236" t="s">
        <v>226</v>
      </c>
      <c r="E305" s="247" t="s">
        <v>19</v>
      </c>
      <c r="F305" s="248" t="s">
        <v>509</v>
      </c>
      <c r="G305" s="246"/>
      <c r="H305" s="249">
        <v>618.60400000000004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226</v>
      </c>
      <c r="AU305" s="255" t="s">
        <v>81</v>
      </c>
      <c r="AV305" s="14" t="s">
        <v>81</v>
      </c>
      <c r="AW305" s="14" t="s">
        <v>33</v>
      </c>
      <c r="AX305" s="14" t="s">
        <v>72</v>
      </c>
      <c r="AY305" s="255" t="s">
        <v>215</v>
      </c>
    </row>
    <row r="306" s="15" customFormat="1">
      <c r="A306" s="15"/>
      <c r="B306" s="256"/>
      <c r="C306" s="257"/>
      <c r="D306" s="236" t="s">
        <v>226</v>
      </c>
      <c r="E306" s="258" t="s">
        <v>19</v>
      </c>
      <c r="F306" s="259" t="s">
        <v>233</v>
      </c>
      <c r="G306" s="257"/>
      <c r="H306" s="260">
        <v>618.60400000000004</v>
      </c>
      <c r="I306" s="261"/>
      <c r="J306" s="257"/>
      <c r="K306" s="257"/>
      <c r="L306" s="262"/>
      <c r="M306" s="263"/>
      <c r="N306" s="264"/>
      <c r="O306" s="264"/>
      <c r="P306" s="264"/>
      <c r="Q306" s="264"/>
      <c r="R306" s="264"/>
      <c r="S306" s="264"/>
      <c r="T306" s="26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6" t="s">
        <v>226</v>
      </c>
      <c r="AU306" s="266" t="s">
        <v>81</v>
      </c>
      <c r="AV306" s="15" t="s">
        <v>223</v>
      </c>
      <c r="AW306" s="15" t="s">
        <v>33</v>
      </c>
      <c r="AX306" s="15" t="s">
        <v>79</v>
      </c>
      <c r="AY306" s="266" t="s">
        <v>215</v>
      </c>
    </row>
    <row r="307" s="12" customFormat="1" ht="22.8" customHeight="1">
      <c r="A307" s="12"/>
      <c r="B307" s="200"/>
      <c r="C307" s="201"/>
      <c r="D307" s="202" t="s">
        <v>71</v>
      </c>
      <c r="E307" s="214" t="s">
        <v>510</v>
      </c>
      <c r="F307" s="214" t="s">
        <v>511</v>
      </c>
      <c r="G307" s="201"/>
      <c r="H307" s="201"/>
      <c r="I307" s="204"/>
      <c r="J307" s="215">
        <f>BK307</f>
        <v>0</v>
      </c>
      <c r="K307" s="201"/>
      <c r="L307" s="206"/>
      <c r="M307" s="207"/>
      <c r="N307" s="208"/>
      <c r="O307" s="208"/>
      <c r="P307" s="209">
        <f>SUM(P308:P376)</f>
        <v>0</v>
      </c>
      <c r="Q307" s="208"/>
      <c r="R307" s="209">
        <f>SUM(R308:R376)</f>
        <v>215.67019999999999</v>
      </c>
      <c r="S307" s="208"/>
      <c r="T307" s="210">
        <f>SUM(T308:T376)</f>
        <v>74.060000000000002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1" t="s">
        <v>79</v>
      </c>
      <c r="AT307" s="212" t="s">
        <v>71</v>
      </c>
      <c r="AU307" s="212" t="s">
        <v>79</v>
      </c>
      <c r="AY307" s="211" t="s">
        <v>215</v>
      </c>
      <c r="BK307" s="213">
        <f>SUM(BK308:BK376)</f>
        <v>0</v>
      </c>
    </row>
    <row r="308" s="2" customFormat="1" ht="49.05" customHeight="1">
      <c r="A308" s="41"/>
      <c r="B308" s="42"/>
      <c r="C308" s="216" t="s">
        <v>379</v>
      </c>
      <c r="D308" s="216" t="s">
        <v>218</v>
      </c>
      <c r="E308" s="217" t="s">
        <v>512</v>
      </c>
      <c r="F308" s="218" t="s">
        <v>513</v>
      </c>
      <c r="G308" s="219" t="s">
        <v>221</v>
      </c>
      <c r="H308" s="220">
        <v>270</v>
      </c>
      <c r="I308" s="221"/>
      <c r="J308" s="222">
        <f>ROUND(I308*H308,2)</f>
        <v>0</v>
      </c>
      <c r="K308" s="218" t="s">
        <v>222</v>
      </c>
      <c r="L308" s="47"/>
      <c r="M308" s="223" t="s">
        <v>19</v>
      </c>
      <c r="N308" s="224" t="s">
        <v>43</v>
      </c>
      <c r="O308" s="87"/>
      <c r="P308" s="225">
        <f>O308*H308</f>
        <v>0</v>
      </c>
      <c r="Q308" s="225">
        <v>4.0000000000000003E-05</v>
      </c>
      <c r="R308" s="225">
        <f>Q308*H308</f>
        <v>0.010800000000000001</v>
      </c>
      <c r="S308" s="225">
        <v>0.091999999999999998</v>
      </c>
      <c r="T308" s="226">
        <f>S308*H308</f>
        <v>24.84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223</v>
      </c>
      <c r="AT308" s="227" t="s">
        <v>218</v>
      </c>
      <c r="AU308" s="227" t="s">
        <v>81</v>
      </c>
      <c r="AY308" s="20" t="s">
        <v>215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223</v>
      </c>
      <c r="BM308" s="227" t="s">
        <v>514</v>
      </c>
    </row>
    <row r="309" s="2" customFormat="1">
      <c r="A309" s="41"/>
      <c r="B309" s="42"/>
      <c r="C309" s="43"/>
      <c r="D309" s="229" t="s">
        <v>224</v>
      </c>
      <c r="E309" s="43"/>
      <c r="F309" s="230" t="s">
        <v>515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224</v>
      </c>
      <c r="AU309" s="20" t="s">
        <v>81</v>
      </c>
    </row>
    <row r="310" s="13" customFormat="1">
      <c r="A310" s="13"/>
      <c r="B310" s="234"/>
      <c r="C310" s="235"/>
      <c r="D310" s="236" t="s">
        <v>226</v>
      </c>
      <c r="E310" s="237" t="s">
        <v>19</v>
      </c>
      <c r="F310" s="238" t="s">
        <v>516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226</v>
      </c>
      <c r="AU310" s="244" t="s">
        <v>81</v>
      </c>
      <c r="AV310" s="13" t="s">
        <v>79</v>
      </c>
      <c r="AW310" s="13" t="s">
        <v>33</v>
      </c>
      <c r="AX310" s="13" t="s">
        <v>72</v>
      </c>
      <c r="AY310" s="244" t="s">
        <v>215</v>
      </c>
    </row>
    <row r="311" s="13" customFormat="1">
      <c r="A311" s="13"/>
      <c r="B311" s="234"/>
      <c r="C311" s="235"/>
      <c r="D311" s="236" t="s">
        <v>226</v>
      </c>
      <c r="E311" s="237" t="s">
        <v>19</v>
      </c>
      <c r="F311" s="238" t="s">
        <v>517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226</v>
      </c>
      <c r="AU311" s="244" t="s">
        <v>81</v>
      </c>
      <c r="AV311" s="13" t="s">
        <v>79</v>
      </c>
      <c r="AW311" s="13" t="s">
        <v>33</v>
      </c>
      <c r="AX311" s="13" t="s">
        <v>72</v>
      </c>
      <c r="AY311" s="244" t="s">
        <v>215</v>
      </c>
    </row>
    <row r="312" s="13" customFormat="1">
      <c r="A312" s="13"/>
      <c r="B312" s="234"/>
      <c r="C312" s="235"/>
      <c r="D312" s="236" t="s">
        <v>226</v>
      </c>
      <c r="E312" s="237" t="s">
        <v>19</v>
      </c>
      <c r="F312" s="238" t="s">
        <v>407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226</v>
      </c>
      <c r="AU312" s="244" t="s">
        <v>81</v>
      </c>
      <c r="AV312" s="13" t="s">
        <v>79</v>
      </c>
      <c r="AW312" s="13" t="s">
        <v>33</v>
      </c>
      <c r="AX312" s="13" t="s">
        <v>72</v>
      </c>
      <c r="AY312" s="244" t="s">
        <v>215</v>
      </c>
    </row>
    <row r="313" s="14" customFormat="1">
      <c r="A313" s="14"/>
      <c r="B313" s="245"/>
      <c r="C313" s="246"/>
      <c r="D313" s="236" t="s">
        <v>226</v>
      </c>
      <c r="E313" s="247" t="s">
        <v>19</v>
      </c>
      <c r="F313" s="248" t="s">
        <v>518</v>
      </c>
      <c r="G313" s="246"/>
      <c r="H313" s="249">
        <v>270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226</v>
      </c>
      <c r="AU313" s="255" t="s">
        <v>81</v>
      </c>
      <c r="AV313" s="14" t="s">
        <v>81</v>
      </c>
      <c r="AW313" s="14" t="s">
        <v>33</v>
      </c>
      <c r="AX313" s="14" t="s">
        <v>72</v>
      </c>
      <c r="AY313" s="255" t="s">
        <v>215</v>
      </c>
    </row>
    <row r="314" s="15" customFormat="1">
      <c r="A314" s="15"/>
      <c r="B314" s="256"/>
      <c r="C314" s="257"/>
      <c r="D314" s="236" t="s">
        <v>226</v>
      </c>
      <c r="E314" s="258" t="s">
        <v>19</v>
      </c>
      <c r="F314" s="259" t="s">
        <v>233</v>
      </c>
      <c r="G314" s="257"/>
      <c r="H314" s="260">
        <v>270</v>
      </c>
      <c r="I314" s="261"/>
      <c r="J314" s="257"/>
      <c r="K314" s="257"/>
      <c r="L314" s="262"/>
      <c r="M314" s="263"/>
      <c r="N314" s="264"/>
      <c r="O314" s="264"/>
      <c r="P314" s="264"/>
      <c r="Q314" s="264"/>
      <c r="R314" s="264"/>
      <c r="S314" s="264"/>
      <c r="T314" s="26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6" t="s">
        <v>226</v>
      </c>
      <c r="AU314" s="266" t="s">
        <v>81</v>
      </c>
      <c r="AV314" s="15" t="s">
        <v>223</v>
      </c>
      <c r="AW314" s="15" t="s">
        <v>33</v>
      </c>
      <c r="AX314" s="15" t="s">
        <v>79</v>
      </c>
      <c r="AY314" s="266" t="s">
        <v>215</v>
      </c>
    </row>
    <row r="315" s="2" customFormat="1" ht="49.05" customHeight="1">
      <c r="A315" s="41"/>
      <c r="B315" s="42"/>
      <c r="C315" s="216" t="s">
        <v>519</v>
      </c>
      <c r="D315" s="216" t="s">
        <v>218</v>
      </c>
      <c r="E315" s="217" t="s">
        <v>520</v>
      </c>
      <c r="F315" s="218" t="s">
        <v>521</v>
      </c>
      <c r="G315" s="219" t="s">
        <v>221</v>
      </c>
      <c r="H315" s="220">
        <v>535</v>
      </c>
      <c r="I315" s="221"/>
      <c r="J315" s="222">
        <f>ROUND(I315*H315,2)</f>
        <v>0</v>
      </c>
      <c r="K315" s="218" t="s">
        <v>222</v>
      </c>
      <c r="L315" s="47"/>
      <c r="M315" s="223" t="s">
        <v>19</v>
      </c>
      <c r="N315" s="224" t="s">
        <v>43</v>
      </c>
      <c r="O315" s="87"/>
      <c r="P315" s="225">
        <f>O315*H315</f>
        <v>0</v>
      </c>
      <c r="Q315" s="225">
        <v>6.0000000000000002E-05</v>
      </c>
      <c r="R315" s="225">
        <f>Q315*H315</f>
        <v>0.032100000000000004</v>
      </c>
      <c r="S315" s="225">
        <v>0.091999999999999998</v>
      </c>
      <c r="T315" s="226">
        <f>S315*H315</f>
        <v>49.219999999999999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223</v>
      </c>
      <c r="AT315" s="227" t="s">
        <v>218</v>
      </c>
      <c r="AU315" s="227" t="s">
        <v>81</v>
      </c>
      <c r="AY315" s="20" t="s">
        <v>215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223</v>
      </c>
      <c r="BM315" s="227" t="s">
        <v>522</v>
      </c>
    </row>
    <row r="316" s="2" customFormat="1">
      <c r="A316" s="41"/>
      <c r="B316" s="42"/>
      <c r="C316" s="43"/>
      <c r="D316" s="229" t="s">
        <v>224</v>
      </c>
      <c r="E316" s="43"/>
      <c r="F316" s="230" t="s">
        <v>523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224</v>
      </c>
      <c r="AU316" s="20" t="s">
        <v>81</v>
      </c>
    </row>
    <row r="317" s="13" customFormat="1">
      <c r="A317" s="13"/>
      <c r="B317" s="234"/>
      <c r="C317" s="235"/>
      <c r="D317" s="236" t="s">
        <v>226</v>
      </c>
      <c r="E317" s="237" t="s">
        <v>19</v>
      </c>
      <c r="F317" s="238" t="s">
        <v>516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226</v>
      </c>
      <c r="AU317" s="244" t="s">
        <v>81</v>
      </c>
      <c r="AV317" s="13" t="s">
        <v>79</v>
      </c>
      <c r="AW317" s="13" t="s">
        <v>33</v>
      </c>
      <c r="AX317" s="13" t="s">
        <v>72</v>
      </c>
      <c r="AY317" s="244" t="s">
        <v>215</v>
      </c>
    </row>
    <row r="318" s="13" customFormat="1">
      <c r="A318" s="13"/>
      <c r="B318" s="234"/>
      <c r="C318" s="235"/>
      <c r="D318" s="236" t="s">
        <v>226</v>
      </c>
      <c r="E318" s="237" t="s">
        <v>19</v>
      </c>
      <c r="F318" s="238" t="s">
        <v>517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226</v>
      </c>
      <c r="AU318" s="244" t="s">
        <v>81</v>
      </c>
      <c r="AV318" s="13" t="s">
        <v>79</v>
      </c>
      <c r="AW318" s="13" t="s">
        <v>33</v>
      </c>
      <c r="AX318" s="13" t="s">
        <v>72</v>
      </c>
      <c r="AY318" s="244" t="s">
        <v>215</v>
      </c>
    </row>
    <row r="319" s="13" customFormat="1">
      <c r="A319" s="13"/>
      <c r="B319" s="234"/>
      <c r="C319" s="235"/>
      <c r="D319" s="236" t="s">
        <v>226</v>
      </c>
      <c r="E319" s="237" t="s">
        <v>19</v>
      </c>
      <c r="F319" s="238" t="s">
        <v>446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226</v>
      </c>
      <c r="AU319" s="244" t="s">
        <v>81</v>
      </c>
      <c r="AV319" s="13" t="s">
        <v>79</v>
      </c>
      <c r="AW319" s="13" t="s">
        <v>33</v>
      </c>
      <c r="AX319" s="13" t="s">
        <v>72</v>
      </c>
      <c r="AY319" s="244" t="s">
        <v>215</v>
      </c>
    </row>
    <row r="320" s="14" customFormat="1">
      <c r="A320" s="14"/>
      <c r="B320" s="245"/>
      <c r="C320" s="246"/>
      <c r="D320" s="236" t="s">
        <v>226</v>
      </c>
      <c r="E320" s="247" t="s">
        <v>19</v>
      </c>
      <c r="F320" s="248" t="s">
        <v>524</v>
      </c>
      <c r="G320" s="246"/>
      <c r="H320" s="249">
        <v>535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226</v>
      </c>
      <c r="AU320" s="255" t="s">
        <v>81</v>
      </c>
      <c r="AV320" s="14" t="s">
        <v>81</v>
      </c>
      <c r="AW320" s="14" t="s">
        <v>33</v>
      </c>
      <c r="AX320" s="14" t="s">
        <v>72</v>
      </c>
      <c r="AY320" s="255" t="s">
        <v>215</v>
      </c>
    </row>
    <row r="321" s="15" customFormat="1">
      <c r="A321" s="15"/>
      <c r="B321" s="256"/>
      <c r="C321" s="257"/>
      <c r="D321" s="236" t="s">
        <v>226</v>
      </c>
      <c r="E321" s="258" t="s">
        <v>19</v>
      </c>
      <c r="F321" s="259" t="s">
        <v>233</v>
      </c>
      <c r="G321" s="257"/>
      <c r="H321" s="260">
        <v>535</v>
      </c>
      <c r="I321" s="261"/>
      <c r="J321" s="257"/>
      <c r="K321" s="257"/>
      <c r="L321" s="262"/>
      <c r="M321" s="263"/>
      <c r="N321" s="264"/>
      <c r="O321" s="264"/>
      <c r="P321" s="264"/>
      <c r="Q321" s="264"/>
      <c r="R321" s="264"/>
      <c r="S321" s="264"/>
      <c r="T321" s="26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6" t="s">
        <v>226</v>
      </c>
      <c r="AU321" s="266" t="s">
        <v>81</v>
      </c>
      <c r="AV321" s="15" t="s">
        <v>223</v>
      </c>
      <c r="AW321" s="15" t="s">
        <v>33</v>
      </c>
      <c r="AX321" s="15" t="s">
        <v>79</v>
      </c>
      <c r="AY321" s="266" t="s">
        <v>215</v>
      </c>
    </row>
    <row r="322" s="2" customFormat="1" ht="37.8" customHeight="1">
      <c r="A322" s="41"/>
      <c r="B322" s="42"/>
      <c r="C322" s="216" t="s">
        <v>525</v>
      </c>
      <c r="D322" s="216" t="s">
        <v>218</v>
      </c>
      <c r="E322" s="217" t="s">
        <v>338</v>
      </c>
      <c r="F322" s="218" t="s">
        <v>339</v>
      </c>
      <c r="G322" s="219" t="s">
        <v>331</v>
      </c>
      <c r="H322" s="220">
        <v>74.060000000000002</v>
      </c>
      <c r="I322" s="221"/>
      <c r="J322" s="222">
        <f>ROUND(I322*H322,2)</f>
        <v>0</v>
      </c>
      <c r="K322" s="218" t="s">
        <v>222</v>
      </c>
      <c r="L322" s="47"/>
      <c r="M322" s="223" t="s">
        <v>19</v>
      </c>
      <c r="N322" s="224" t="s">
        <v>43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223</v>
      </c>
      <c r="AT322" s="227" t="s">
        <v>218</v>
      </c>
      <c r="AU322" s="227" t="s">
        <v>81</v>
      </c>
      <c r="AY322" s="20" t="s">
        <v>215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223</v>
      </c>
      <c r="BM322" s="227" t="s">
        <v>526</v>
      </c>
    </row>
    <row r="323" s="2" customFormat="1">
      <c r="A323" s="41"/>
      <c r="B323" s="42"/>
      <c r="C323" s="43"/>
      <c r="D323" s="229" t="s">
        <v>224</v>
      </c>
      <c r="E323" s="43"/>
      <c r="F323" s="230" t="s">
        <v>341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224</v>
      </c>
      <c r="AU323" s="20" t="s">
        <v>81</v>
      </c>
    </row>
    <row r="324" s="14" customFormat="1">
      <c r="A324" s="14"/>
      <c r="B324" s="245"/>
      <c r="C324" s="246"/>
      <c r="D324" s="236" t="s">
        <v>226</v>
      </c>
      <c r="E324" s="247" t="s">
        <v>19</v>
      </c>
      <c r="F324" s="248" t="s">
        <v>527</v>
      </c>
      <c r="G324" s="246"/>
      <c r="H324" s="249">
        <v>74.060000000000002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226</v>
      </c>
      <c r="AU324" s="255" t="s">
        <v>81</v>
      </c>
      <c r="AV324" s="14" t="s">
        <v>81</v>
      </c>
      <c r="AW324" s="14" t="s">
        <v>33</v>
      </c>
      <c r="AX324" s="14" t="s">
        <v>72</v>
      </c>
      <c r="AY324" s="255" t="s">
        <v>215</v>
      </c>
    </row>
    <row r="325" s="15" customFormat="1">
      <c r="A325" s="15"/>
      <c r="B325" s="256"/>
      <c r="C325" s="257"/>
      <c r="D325" s="236" t="s">
        <v>226</v>
      </c>
      <c r="E325" s="258" t="s">
        <v>19</v>
      </c>
      <c r="F325" s="259" t="s">
        <v>233</v>
      </c>
      <c r="G325" s="257"/>
      <c r="H325" s="260">
        <v>74.060000000000002</v>
      </c>
      <c r="I325" s="261"/>
      <c r="J325" s="257"/>
      <c r="K325" s="257"/>
      <c r="L325" s="262"/>
      <c r="M325" s="263"/>
      <c r="N325" s="264"/>
      <c r="O325" s="264"/>
      <c r="P325" s="264"/>
      <c r="Q325" s="264"/>
      <c r="R325" s="264"/>
      <c r="S325" s="264"/>
      <c r="T325" s="26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6" t="s">
        <v>226</v>
      </c>
      <c r="AU325" s="266" t="s">
        <v>81</v>
      </c>
      <c r="AV325" s="15" t="s">
        <v>223</v>
      </c>
      <c r="AW325" s="15" t="s">
        <v>33</v>
      </c>
      <c r="AX325" s="15" t="s">
        <v>79</v>
      </c>
      <c r="AY325" s="266" t="s">
        <v>215</v>
      </c>
    </row>
    <row r="326" s="2" customFormat="1" ht="49.05" customHeight="1">
      <c r="A326" s="41"/>
      <c r="B326" s="42"/>
      <c r="C326" s="216" t="s">
        <v>528</v>
      </c>
      <c r="D326" s="216" t="s">
        <v>218</v>
      </c>
      <c r="E326" s="217" t="s">
        <v>343</v>
      </c>
      <c r="F326" s="218" t="s">
        <v>344</v>
      </c>
      <c r="G326" s="219" t="s">
        <v>331</v>
      </c>
      <c r="H326" s="220">
        <v>740.60000000000002</v>
      </c>
      <c r="I326" s="221"/>
      <c r="J326" s="222">
        <f>ROUND(I326*H326,2)</f>
        <v>0</v>
      </c>
      <c r="K326" s="218" t="s">
        <v>222</v>
      </c>
      <c r="L326" s="47"/>
      <c r="M326" s="223" t="s">
        <v>19</v>
      </c>
      <c r="N326" s="224" t="s">
        <v>43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223</v>
      </c>
      <c r="AT326" s="227" t="s">
        <v>218</v>
      </c>
      <c r="AU326" s="227" t="s">
        <v>81</v>
      </c>
      <c r="AY326" s="20" t="s">
        <v>215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223</v>
      </c>
      <c r="BM326" s="227" t="s">
        <v>529</v>
      </c>
    </row>
    <row r="327" s="2" customFormat="1">
      <c r="A327" s="41"/>
      <c r="B327" s="42"/>
      <c r="C327" s="43"/>
      <c r="D327" s="229" t="s">
        <v>224</v>
      </c>
      <c r="E327" s="43"/>
      <c r="F327" s="230" t="s">
        <v>346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224</v>
      </c>
      <c r="AU327" s="20" t="s">
        <v>81</v>
      </c>
    </row>
    <row r="328" s="14" customFormat="1">
      <c r="A328" s="14"/>
      <c r="B328" s="245"/>
      <c r="C328" s="246"/>
      <c r="D328" s="236" t="s">
        <v>226</v>
      </c>
      <c r="E328" s="247" t="s">
        <v>19</v>
      </c>
      <c r="F328" s="248" t="s">
        <v>527</v>
      </c>
      <c r="G328" s="246"/>
      <c r="H328" s="249">
        <v>74.060000000000002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226</v>
      </c>
      <c r="AU328" s="255" t="s">
        <v>81</v>
      </c>
      <c r="AV328" s="14" t="s">
        <v>81</v>
      </c>
      <c r="AW328" s="14" t="s">
        <v>33</v>
      </c>
      <c r="AX328" s="14" t="s">
        <v>72</v>
      </c>
      <c r="AY328" s="255" t="s">
        <v>215</v>
      </c>
    </row>
    <row r="329" s="15" customFormat="1">
      <c r="A329" s="15"/>
      <c r="B329" s="256"/>
      <c r="C329" s="257"/>
      <c r="D329" s="236" t="s">
        <v>226</v>
      </c>
      <c r="E329" s="258" t="s">
        <v>19</v>
      </c>
      <c r="F329" s="259" t="s">
        <v>233</v>
      </c>
      <c r="G329" s="257"/>
      <c r="H329" s="260">
        <v>74.060000000000002</v>
      </c>
      <c r="I329" s="261"/>
      <c r="J329" s="257"/>
      <c r="K329" s="257"/>
      <c r="L329" s="262"/>
      <c r="M329" s="263"/>
      <c r="N329" s="264"/>
      <c r="O329" s="264"/>
      <c r="P329" s="264"/>
      <c r="Q329" s="264"/>
      <c r="R329" s="264"/>
      <c r="S329" s="264"/>
      <c r="T329" s="26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6" t="s">
        <v>226</v>
      </c>
      <c r="AU329" s="266" t="s">
        <v>81</v>
      </c>
      <c r="AV329" s="15" t="s">
        <v>223</v>
      </c>
      <c r="AW329" s="15" t="s">
        <v>33</v>
      </c>
      <c r="AX329" s="15" t="s">
        <v>72</v>
      </c>
      <c r="AY329" s="266" t="s">
        <v>215</v>
      </c>
    </row>
    <row r="330" s="14" customFormat="1">
      <c r="A330" s="14"/>
      <c r="B330" s="245"/>
      <c r="C330" s="246"/>
      <c r="D330" s="236" t="s">
        <v>226</v>
      </c>
      <c r="E330" s="247" t="s">
        <v>19</v>
      </c>
      <c r="F330" s="248" t="s">
        <v>530</v>
      </c>
      <c r="G330" s="246"/>
      <c r="H330" s="249">
        <v>740.60000000000002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226</v>
      </c>
      <c r="AU330" s="255" t="s">
        <v>81</v>
      </c>
      <c r="AV330" s="14" t="s">
        <v>81</v>
      </c>
      <c r="AW330" s="14" t="s">
        <v>33</v>
      </c>
      <c r="AX330" s="14" t="s">
        <v>72</v>
      </c>
      <c r="AY330" s="255" t="s">
        <v>215</v>
      </c>
    </row>
    <row r="331" s="15" customFormat="1">
      <c r="A331" s="15"/>
      <c r="B331" s="256"/>
      <c r="C331" s="257"/>
      <c r="D331" s="236" t="s">
        <v>226</v>
      </c>
      <c r="E331" s="258" t="s">
        <v>19</v>
      </c>
      <c r="F331" s="259" t="s">
        <v>233</v>
      </c>
      <c r="G331" s="257"/>
      <c r="H331" s="260">
        <v>740.60000000000002</v>
      </c>
      <c r="I331" s="261"/>
      <c r="J331" s="257"/>
      <c r="K331" s="257"/>
      <c r="L331" s="262"/>
      <c r="M331" s="263"/>
      <c r="N331" s="264"/>
      <c r="O331" s="264"/>
      <c r="P331" s="264"/>
      <c r="Q331" s="264"/>
      <c r="R331" s="264"/>
      <c r="S331" s="264"/>
      <c r="T331" s="26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6" t="s">
        <v>226</v>
      </c>
      <c r="AU331" s="266" t="s">
        <v>81</v>
      </c>
      <c r="AV331" s="15" t="s">
        <v>223</v>
      </c>
      <c r="AW331" s="15" t="s">
        <v>33</v>
      </c>
      <c r="AX331" s="15" t="s">
        <v>79</v>
      </c>
      <c r="AY331" s="266" t="s">
        <v>215</v>
      </c>
    </row>
    <row r="332" s="2" customFormat="1" ht="24.15" customHeight="1">
      <c r="A332" s="41"/>
      <c r="B332" s="42"/>
      <c r="C332" s="216" t="s">
        <v>531</v>
      </c>
      <c r="D332" s="216" t="s">
        <v>218</v>
      </c>
      <c r="E332" s="217" t="s">
        <v>348</v>
      </c>
      <c r="F332" s="218" t="s">
        <v>349</v>
      </c>
      <c r="G332" s="219" t="s">
        <v>331</v>
      </c>
      <c r="H332" s="220">
        <v>74.060000000000002</v>
      </c>
      <c r="I332" s="221"/>
      <c r="J332" s="222">
        <f>ROUND(I332*H332,2)</f>
        <v>0</v>
      </c>
      <c r="K332" s="218" t="s">
        <v>222</v>
      </c>
      <c r="L332" s="47"/>
      <c r="M332" s="223" t="s">
        <v>19</v>
      </c>
      <c r="N332" s="224" t="s">
        <v>43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223</v>
      </c>
      <c r="AT332" s="227" t="s">
        <v>218</v>
      </c>
      <c r="AU332" s="227" t="s">
        <v>81</v>
      </c>
      <c r="AY332" s="20" t="s">
        <v>215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223</v>
      </c>
      <c r="BM332" s="227" t="s">
        <v>271</v>
      </c>
    </row>
    <row r="333" s="2" customFormat="1">
      <c r="A333" s="41"/>
      <c r="B333" s="42"/>
      <c r="C333" s="43"/>
      <c r="D333" s="229" t="s">
        <v>224</v>
      </c>
      <c r="E333" s="43"/>
      <c r="F333" s="230" t="s">
        <v>351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224</v>
      </c>
      <c r="AU333" s="20" t="s">
        <v>81</v>
      </c>
    </row>
    <row r="334" s="14" customFormat="1">
      <c r="A334" s="14"/>
      <c r="B334" s="245"/>
      <c r="C334" s="246"/>
      <c r="D334" s="236" t="s">
        <v>226</v>
      </c>
      <c r="E334" s="247" t="s">
        <v>19</v>
      </c>
      <c r="F334" s="248" t="s">
        <v>527</v>
      </c>
      <c r="G334" s="246"/>
      <c r="H334" s="249">
        <v>74.060000000000002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226</v>
      </c>
      <c r="AU334" s="255" t="s">
        <v>81</v>
      </c>
      <c r="AV334" s="14" t="s">
        <v>81</v>
      </c>
      <c r="AW334" s="14" t="s">
        <v>33</v>
      </c>
      <c r="AX334" s="14" t="s">
        <v>72</v>
      </c>
      <c r="AY334" s="255" t="s">
        <v>215</v>
      </c>
    </row>
    <row r="335" s="15" customFormat="1">
      <c r="A335" s="15"/>
      <c r="B335" s="256"/>
      <c r="C335" s="257"/>
      <c r="D335" s="236" t="s">
        <v>226</v>
      </c>
      <c r="E335" s="258" t="s">
        <v>19</v>
      </c>
      <c r="F335" s="259" t="s">
        <v>233</v>
      </c>
      <c r="G335" s="257"/>
      <c r="H335" s="260">
        <v>74.060000000000002</v>
      </c>
      <c r="I335" s="261"/>
      <c r="J335" s="257"/>
      <c r="K335" s="257"/>
      <c r="L335" s="262"/>
      <c r="M335" s="263"/>
      <c r="N335" s="264"/>
      <c r="O335" s="264"/>
      <c r="P335" s="264"/>
      <c r="Q335" s="264"/>
      <c r="R335" s="264"/>
      <c r="S335" s="264"/>
      <c r="T335" s="26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6" t="s">
        <v>226</v>
      </c>
      <c r="AU335" s="266" t="s">
        <v>81</v>
      </c>
      <c r="AV335" s="15" t="s">
        <v>223</v>
      </c>
      <c r="AW335" s="15" t="s">
        <v>33</v>
      </c>
      <c r="AX335" s="15" t="s">
        <v>79</v>
      </c>
      <c r="AY335" s="266" t="s">
        <v>215</v>
      </c>
    </row>
    <row r="336" s="2" customFormat="1" ht="44.25" customHeight="1">
      <c r="A336" s="41"/>
      <c r="B336" s="42"/>
      <c r="C336" s="216" t="s">
        <v>532</v>
      </c>
      <c r="D336" s="216" t="s">
        <v>218</v>
      </c>
      <c r="E336" s="217" t="s">
        <v>361</v>
      </c>
      <c r="F336" s="218" t="s">
        <v>362</v>
      </c>
      <c r="G336" s="219" t="s">
        <v>331</v>
      </c>
      <c r="H336" s="220">
        <v>74.060000000000002</v>
      </c>
      <c r="I336" s="221"/>
      <c r="J336" s="222">
        <f>ROUND(I336*H336,2)</f>
        <v>0</v>
      </c>
      <c r="K336" s="218" t="s">
        <v>222</v>
      </c>
      <c r="L336" s="47"/>
      <c r="M336" s="223" t="s">
        <v>19</v>
      </c>
      <c r="N336" s="224" t="s">
        <v>43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223</v>
      </c>
      <c r="AT336" s="227" t="s">
        <v>218</v>
      </c>
      <c r="AU336" s="227" t="s">
        <v>81</v>
      </c>
      <c r="AY336" s="20" t="s">
        <v>215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223</v>
      </c>
      <c r="BM336" s="227" t="s">
        <v>533</v>
      </c>
    </row>
    <row r="337" s="2" customFormat="1">
      <c r="A337" s="41"/>
      <c r="B337" s="42"/>
      <c r="C337" s="43"/>
      <c r="D337" s="229" t="s">
        <v>224</v>
      </c>
      <c r="E337" s="43"/>
      <c r="F337" s="230" t="s">
        <v>364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224</v>
      </c>
      <c r="AU337" s="20" t="s">
        <v>81</v>
      </c>
    </row>
    <row r="338" s="14" customFormat="1">
      <c r="A338" s="14"/>
      <c r="B338" s="245"/>
      <c r="C338" s="246"/>
      <c r="D338" s="236" t="s">
        <v>226</v>
      </c>
      <c r="E338" s="247" t="s">
        <v>19</v>
      </c>
      <c r="F338" s="248" t="s">
        <v>527</v>
      </c>
      <c r="G338" s="246"/>
      <c r="H338" s="249">
        <v>74.060000000000002</v>
      </c>
      <c r="I338" s="250"/>
      <c r="J338" s="246"/>
      <c r="K338" s="246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226</v>
      </c>
      <c r="AU338" s="255" t="s">
        <v>81</v>
      </c>
      <c r="AV338" s="14" t="s">
        <v>81</v>
      </c>
      <c r="AW338" s="14" t="s">
        <v>33</v>
      </c>
      <c r="AX338" s="14" t="s">
        <v>72</v>
      </c>
      <c r="AY338" s="255" t="s">
        <v>215</v>
      </c>
    </row>
    <row r="339" s="15" customFormat="1">
      <c r="A339" s="15"/>
      <c r="B339" s="256"/>
      <c r="C339" s="257"/>
      <c r="D339" s="236" t="s">
        <v>226</v>
      </c>
      <c r="E339" s="258" t="s">
        <v>19</v>
      </c>
      <c r="F339" s="259" t="s">
        <v>233</v>
      </c>
      <c r="G339" s="257"/>
      <c r="H339" s="260">
        <v>74.060000000000002</v>
      </c>
      <c r="I339" s="261"/>
      <c r="J339" s="257"/>
      <c r="K339" s="257"/>
      <c r="L339" s="262"/>
      <c r="M339" s="263"/>
      <c r="N339" s="264"/>
      <c r="O339" s="264"/>
      <c r="P339" s="264"/>
      <c r="Q339" s="264"/>
      <c r="R339" s="264"/>
      <c r="S339" s="264"/>
      <c r="T339" s="26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6" t="s">
        <v>226</v>
      </c>
      <c r="AU339" s="266" t="s">
        <v>81</v>
      </c>
      <c r="AV339" s="15" t="s">
        <v>223</v>
      </c>
      <c r="AW339" s="15" t="s">
        <v>33</v>
      </c>
      <c r="AX339" s="15" t="s">
        <v>79</v>
      </c>
      <c r="AY339" s="266" t="s">
        <v>215</v>
      </c>
    </row>
    <row r="340" s="2" customFormat="1" ht="66.75" customHeight="1">
      <c r="A340" s="41"/>
      <c r="B340" s="42"/>
      <c r="C340" s="216" t="s">
        <v>443</v>
      </c>
      <c r="D340" s="216" t="s">
        <v>218</v>
      </c>
      <c r="E340" s="217" t="s">
        <v>534</v>
      </c>
      <c r="F340" s="218" t="s">
        <v>535</v>
      </c>
      <c r="G340" s="219" t="s">
        <v>221</v>
      </c>
      <c r="H340" s="220">
        <v>805</v>
      </c>
      <c r="I340" s="221"/>
      <c r="J340" s="222">
        <f>ROUND(I340*H340,2)</f>
        <v>0</v>
      </c>
      <c r="K340" s="218" t="s">
        <v>222</v>
      </c>
      <c r="L340" s="47"/>
      <c r="M340" s="223" t="s">
        <v>19</v>
      </c>
      <c r="N340" s="224" t="s">
        <v>43</v>
      </c>
      <c r="O340" s="87"/>
      <c r="P340" s="225">
        <f>O340*H340</f>
        <v>0</v>
      </c>
      <c r="Q340" s="225">
        <v>0.13769000000000001</v>
      </c>
      <c r="R340" s="225">
        <f>Q340*H340</f>
        <v>110.84045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223</v>
      </c>
      <c r="AT340" s="227" t="s">
        <v>218</v>
      </c>
      <c r="AU340" s="227" t="s">
        <v>81</v>
      </c>
      <c r="AY340" s="20" t="s">
        <v>215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223</v>
      </c>
      <c r="BM340" s="227" t="s">
        <v>536</v>
      </c>
    </row>
    <row r="341" s="2" customFormat="1">
      <c r="A341" s="41"/>
      <c r="B341" s="42"/>
      <c r="C341" s="43"/>
      <c r="D341" s="229" t="s">
        <v>224</v>
      </c>
      <c r="E341" s="43"/>
      <c r="F341" s="230" t="s">
        <v>537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224</v>
      </c>
      <c r="AU341" s="20" t="s">
        <v>81</v>
      </c>
    </row>
    <row r="342" s="13" customFormat="1">
      <c r="A342" s="13"/>
      <c r="B342" s="234"/>
      <c r="C342" s="235"/>
      <c r="D342" s="236" t="s">
        <v>226</v>
      </c>
      <c r="E342" s="237" t="s">
        <v>19</v>
      </c>
      <c r="F342" s="238" t="s">
        <v>516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226</v>
      </c>
      <c r="AU342" s="244" t="s">
        <v>81</v>
      </c>
      <c r="AV342" s="13" t="s">
        <v>79</v>
      </c>
      <c r="AW342" s="13" t="s">
        <v>33</v>
      </c>
      <c r="AX342" s="13" t="s">
        <v>72</v>
      </c>
      <c r="AY342" s="244" t="s">
        <v>215</v>
      </c>
    </row>
    <row r="343" s="13" customFormat="1">
      <c r="A343" s="13"/>
      <c r="B343" s="234"/>
      <c r="C343" s="235"/>
      <c r="D343" s="236" t="s">
        <v>226</v>
      </c>
      <c r="E343" s="237" t="s">
        <v>19</v>
      </c>
      <c r="F343" s="238" t="s">
        <v>538</v>
      </c>
      <c r="G343" s="235"/>
      <c r="H343" s="237" t="s">
        <v>19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226</v>
      </c>
      <c r="AU343" s="244" t="s">
        <v>81</v>
      </c>
      <c r="AV343" s="13" t="s">
        <v>79</v>
      </c>
      <c r="AW343" s="13" t="s">
        <v>33</v>
      </c>
      <c r="AX343" s="13" t="s">
        <v>72</v>
      </c>
      <c r="AY343" s="244" t="s">
        <v>215</v>
      </c>
    </row>
    <row r="344" s="13" customFormat="1">
      <c r="A344" s="13"/>
      <c r="B344" s="234"/>
      <c r="C344" s="235"/>
      <c r="D344" s="236" t="s">
        <v>226</v>
      </c>
      <c r="E344" s="237" t="s">
        <v>19</v>
      </c>
      <c r="F344" s="238" t="s">
        <v>446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226</v>
      </c>
      <c r="AU344" s="244" t="s">
        <v>81</v>
      </c>
      <c r="AV344" s="13" t="s">
        <v>79</v>
      </c>
      <c r="AW344" s="13" t="s">
        <v>33</v>
      </c>
      <c r="AX344" s="13" t="s">
        <v>72</v>
      </c>
      <c r="AY344" s="244" t="s">
        <v>215</v>
      </c>
    </row>
    <row r="345" s="14" customFormat="1">
      <c r="A345" s="14"/>
      <c r="B345" s="245"/>
      <c r="C345" s="246"/>
      <c r="D345" s="236" t="s">
        <v>226</v>
      </c>
      <c r="E345" s="247" t="s">
        <v>19</v>
      </c>
      <c r="F345" s="248" t="s">
        <v>524</v>
      </c>
      <c r="G345" s="246"/>
      <c r="H345" s="249">
        <v>535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226</v>
      </c>
      <c r="AU345" s="255" t="s">
        <v>81</v>
      </c>
      <c r="AV345" s="14" t="s">
        <v>81</v>
      </c>
      <c r="AW345" s="14" t="s">
        <v>33</v>
      </c>
      <c r="AX345" s="14" t="s">
        <v>72</v>
      </c>
      <c r="AY345" s="255" t="s">
        <v>215</v>
      </c>
    </row>
    <row r="346" s="13" customFormat="1">
      <c r="A346" s="13"/>
      <c r="B346" s="234"/>
      <c r="C346" s="235"/>
      <c r="D346" s="236" t="s">
        <v>226</v>
      </c>
      <c r="E346" s="237" t="s">
        <v>19</v>
      </c>
      <c r="F346" s="238" t="s">
        <v>516</v>
      </c>
      <c r="G346" s="235"/>
      <c r="H346" s="237" t="s">
        <v>19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226</v>
      </c>
      <c r="AU346" s="244" t="s">
        <v>81</v>
      </c>
      <c r="AV346" s="13" t="s">
        <v>79</v>
      </c>
      <c r="AW346" s="13" t="s">
        <v>33</v>
      </c>
      <c r="AX346" s="13" t="s">
        <v>72</v>
      </c>
      <c r="AY346" s="244" t="s">
        <v>215</v>
      </c>
    </row>
    <row r="347" s="13" customFormat="1">
      <c r="A347" s="13"/>
      <c r="B347" s="234"/>
      <c r="C347" s="235"/>
      <c r="D347" s="236" t="s">
        <v>226</v>
      </c>
      <c r="E347" s="237" t="s">
        <v>19</v>
      </c>
      <c r="F347" s="238" t="s">
        <v>539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226</v>
      </c>
      <c r="AU347" s="244" t="s">
        <v>81</v>
      </c>
      <c r="AV347" s="13" t="s">
        <v>79</v>
      </c>
      <c r="AW347" s="13" t="s">
        <v>33</v>
      </c>
      <c r="AX347" s="13" t="s">
        <v>72</v>
      </c>
      <c r="AY347" s="244" t="s">
        <v>215</v>
      </c>
    </row>
    <row r="348" s="13" customFormat="1">
      <c r="A348" s="13"/>
      <c r="B348" s="234"/>
      <c r="C348" s="235"/>
      <c r="D348" s="236" t="s">
        <v>226</v>
      </c>
      <c r="E348" s="237" t="s">
        <v>19</v>
      </c>
      <c r="F348" s="238" t="s">
        <v>407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226</v>
      </c>
      <c r="AU348" s="244" t="s">
        <v>81</v>
      </c>
      <c r="AV348" s="13" t="s">
        <v>79</v>
      </c>
      <c r="AW348" s="13" t="s">
        <v>33</v>
      </c>
      <c r="AX348" s="13" t="s">
        <v>72</v>
      </c>
      <c r="AY348" s="244" t="s">
        <v>215</v>
      </c>
    </row>
    <row r="349" s="14" customFormat="1">
      <c r="A349" s="14"/>
      <c r="B349" s="245"/>
      <c r="C349" s="246"/>
      <c r="D349" s="236" t="s">
        <v>226</v>
      </c>
      <c r="E349" s="247" t="s">
        <v>19</v>
      </c>
      <c r="F349" s="248" t="s">
        <v>518</v>
      </c>
      <c r="G349" s="246"/>
      <c r="H349" s="249">
        <v>270</v>
      </c>
      <c r="I349" s="250"/>
      <c r="J349" s="246"/>
      <c r="K349" s="246"/>
      <c r="L349" s="251"/>
      <c r="M349" s="252"/>
      <c r="N349" s="253"/>
      <c r="O349" s="253"/>
      <c r="P349" s="253"/>
      <c r="Q349" s="253"/>
      <c r="R349" s="253"/>
      <c r="S349" s="253"/>
      <c r="T349" s="25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5" t="s">
        <v>226</v>
      </c>
      <c r="AU349" s="255" t="s">
        <v>81</v>
      </c>
      <c r="AV349" s="14" t="s">
        <v>81</v>
      </c>
      <c r="AW349" s="14" t="s">
        <v>33</v>
      </c>
      <c r="AX349" s="14" t="s">
        <v>72</v>
      </c>
      <c r="AY349" s="255" t="s">
        <v>215</v>
      </c>
    </row>
    <row r="350" s="15" customFormat="1">
      <c r="A350" s="15"/>
      <c r="B350" s="256"/>
      <c r="C350" s="257"/>
      <c r="D350" s="236" t="s">
        <v>226</v>
      </c>
      <c r="E350" s="258" t="s">
        <v>19</v>
      </c>
      <c r="F350" s="259" t="s">
        <v>233</v>
      </c>
      <c r="G350" s="257"/>
      <c r="H350" s="260">
        <v>805</v>
      </c>
      <c r="I350" s="261"/>
      <c r="J350" s="257"/>
      <c r="K350" s="257"/>
      <c r="L350" s="262"/>
      <c r="M350" s="263"/>
      <c r="N350" s="264"/>
      <c r="O350" s="264"/>
      <c r="P350" s="264"/>
      <c r="Q350" s="264"/>
      <c r="R350" s="264"/>
      <c r="S350" s="264"/>
      <c r="T350" s="26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6" t="s">
        <v>226</v>
      </c>
      <c r="AU350" s="266" t="s">
        <v>81</v>
      </c>
      <c r="AV350" s="15" t="s">
        <v>223</v>
      </c>
      <c r="AW350" s="15" t="s">
        <v>33</v>
      </c>
      <c r="AX350" s="15" t="s">
        <v>79</v>
      </c>
      <c r="AY350" s="266" t="s">
        <v>215</v>
      </c>
    </row>
    <row r="351" s="2" customFormat="1" ht="24.15" customHeight="1">
      <c r="A351" s="41"/>
      <c r="B351" s="42"/>
      <c r="C351" s="216" t="s">
        <v>540</v>
      </c>
      <c r="D351" s="216" t="s">
        <v>218</v>
      </c>
      <c r="E351" s="217" t="s">
        <v>494</v>
      </c>
      <c r="F351" s="218" t="s">
        <v>495</v>
      </c>
      <c r="G351" s="219" t="s">
        <v>221</v>
      </c>
      <c r="H351" s="220">
        <v>805</v>
      </c>
      <c r="I351" s="221"/>
      <c r="J351" s="222">
        <f>ROUND(I351*H351,2)</f>
        <v>0</v>
      </c>
      <c r="K351" s="218" t="s">
        <v>222</v>
      </c>
      <c r="L351" s="47"/>
      <c r="M351" s="223" t="s">
        <v>19</v>
      </c>
      <c r="N351" s="224" t="s">
        <v>43</v>
      </c>
      <c r="O351" s="87"/>
      <c r="P351" s="225">
        <f>O351*H351</f>
        <v>0</v>
      </c>
      <c r="Q351" s="225">
        <v>0.00051000000000000004</v>
      </c>
      <c r="R351" s="225">
        <f>Q351*H351</f>
        <v>0.41055000000000003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223</v>
      </c>
      <c r="AT351" s="227" t="s">
        <v>218</v>
      </c>
      <c r="AU351" s="227" t="s">
        <v>81</v>
      </c>
      <c r="AY351" s="20" t="s">
        <v>215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223</v>
      </c>
      <c r="BM351" s="227" t="s">
        <v>541</v>
      </c>
    </row>
    <row r="352" s="2" customFormat="1">
      <c r="A352" s="41"/>
      <c r="B352" s="42"/>
      <c r="C352" s="43"/>
      <c r="D352" s="229" t="s">
        <v>224</v>
      </c>
      <c r="E352" s="43"/>
      <c r="F352" s="230" t="s">
        <v>497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224</v>
      </c>
      <c r="AU352" s="20" t="s">
        <v>81</v>
      </c>
    </row>
    <row r="353" s="13" customFormat="1">
      <c r="A353" s="13"/>
      <c r="B353" s="234"/>
      <c r="C353" s="235"/>
      <c r="D353" s="236" t="s">
        <v>226</v>
      </c>
      <c r="E353" s="237" t="s">
        <v>19</v>
      </c>
      <c r="F353" s="238" t="s">
        <v>516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226</v>
      </c>
      <c r="AU353" s="244" t="s">
        <v>81</v>
      </c>
      <c r="AV353" s="13" t="s">
        <v>79</v>
      </c>
      <c r="AW353" s="13" t="s">
        <v>33</v>
      </c>
      <c r="AX353" s="13" t="s">
        <v>72</v>
      </c>
      <c r="AY353" s="244" t="s">
        <v>215</v>
      </c>
    </row>
    <row r="354" s="13" customFormat="1">
      <c r="A354" s="13"/>
      <c r="B354" s="234"/>
      <c r="C354" s="235"/>
      <c r="D354" s="236" t="s">
        <v>226</v>
      </c>
      <c r="E354" s="237" t="s">
        <v>19</v>
      </c>
      <c r="F354" s="238" t="s">
        <v>486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226</v>
      </c>
      <c r="AU354" s="244" t="s">
        <v>81</v>
      </c>
      <c r="AV354" s="13" t="s">
        <v>79</v>
      </c>
      <c r="AW354" s="13" t="s">
        <v>33</v>
      </c>
      <c r="AX354" s="13" t="s">
        <v>72</v>
      </c>
      <c r="AY354" s="244" t="s">
        <v>215</v>
      </c>
    </row>
    <row r="355" s="13" customFormat="1">
      <c r="A355" s="13"/>
      <c r="B355" s="234"/>
      <c r="C355" s="235"/>
      <c r="D355" s="236" t="s">
        <v>226</v>
      </c>
      <c r="E355" s="237" t="s">
        <v>19</v>
      </c>
      <c r="F355" s="238" t="s">
        <v>446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226</v>
      </c>
      <c r="AU355" s="244" t="s">
        <v>81</v>
      </c>
      <c r="AV355" s="13" t="s">
        <v>79</v>
      </c>
      <c r="AW355" s="13" t="s">
        <v>33</v>
      </c>
      <c r="AX355" s="13" t="s">
        <v>72</v>
      </c>
      <c r="AY355" s="244" t="s">
        <v>215</v>
      </c>
    </row>
    <row r="356" s="14" customFormat="1">
      <c r="A356" s="14"/>
      <c r="B356" s="245"/>
      <c r="C356" s="246"/>
      <c r="D356" s="236" t="s">
        <v>226</v>
      </c>
      <c r="E356" s="247" t="s">
        <v>19</v>
      </c>
      <c r="F356" s="248" t="s">
        <v>524</v>
      </c>
      <c r="G356" s="246"/>
      <c r="H356" s="249">
        <v>535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226</v>
      </c>
      <c r="AU356" s="255" t="s">
        <v>81</v>
      </c>
      <c r="AV356" s="14" t="s">
        <v>81</v>
      </c>
      <c r="AW356" s="14" t="s">
        <v>33</v>
      </c>
      <c r="AX356" s="14" t="s">
        <v>72</v>
      </c>
      <c r="AY356" s="255" t="s">
        <v>215</v>
      </c>
    </row>
    <row r="357" s="13" customFormat="1">
      <c r="A357" s="13"/>
      <c r="B357" s="234"/>
      <c r="C357" s="235"/>
      <c r="D357" s="236" t="s">
        <v>226</v>
      </c>
      <c r="E357" s="237" t="s">
        <v>19</v>
      </c>
      <c r="F357" s="238" t="s">
        <v>516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226</v>
      </c>
      <c r="AU357" s="244" t="s">
        <v>81</v>
      </c>
      <c r="AV357" s="13" t="s">
        <v>79</v>
      </c>
      <c r="AW357" s="13" t="s">
        <v>33</v>
      </c>
      <c r="AX357" s="13" t="s">
        <v>72</v>
      </c>
      <c r="AY357" s="244" t="s">
        <v>215</v>
      </c>
    </row>
    <row r="358" s="13" customFormat="1">
      <c r="A358" s="13"/>
      <c r="B358" s="234"/>
      <c r="C358" s="235"/>
      <c r="D358" s="236" t="s">
        <v>226</v>
      </c>
      <c r="E358" s="237" t="s">
        <v>19</v>
      </c>
      <c r="F358" s="238" t="s">
        <v>486</v>
      </c>
      <c r="G358" s="235"/>
      <c r="H358" s="237" t="s">
        <v>19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226</v>
      </c>
      <c r="AU358" s="244" t="s">
        <v>81</v>
      </c>
      <c r="AV358" s="13" t="s">
        <v>79</v>
      </c>
      <c r="AW358" s="13" t="s">
        <v>33</v>
      </c>
      <c r="AX358" s="13" t="s">
        <v>72</v>
      </c>
      <c r="AY358" s="244" t="s">
        <v>215</v>
      </c>
    </row>
    <row r="359" s="13" customFormat="1">
      <c r="A359" s="13"/>
      <c r="B359" s="234"/>
      <c r="C359" s="235"/>
      <c r="D359" s="236" t="s">
        <v>226</v>
      </c>
      <c r="E359" s="237" t="s">
        <v>19</v>
      </c>
      <c r="F359" s="238" t="s">
        <v>407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226</v>
      </c>
      <c r="AU359" s="244" t="s">
        <v>81</v>
      </c>
      <c r="AV359" s="13" t="s">
        <v>79</v>
      </c>
      <c r="AW359" s="13" t="s">
        <v>33</v>
      </c>
      <c r="AX359" s="13" t="s">
        <v>72</v>
      </c>
      <c r="AY359" s="244" t="s">
        <v>215</v>
      </c>
    </row>
    <row r="360" s="14" customFormat="1">
      <c r="A360" s="14"/>
      <c r="B360" s="245"/>
      <c r="C360" s="246"/>
      <c r="D360" s="236" t="s">
        <v>226</v>
      </c>
      <c r="E360" s="247" t="s">
        <v>19</v>
      </c>
      <c r="F360" s="248" t="s">
        <v>518</v>
      </c>
      <c r="G360" s="246"/>
      <c r="H360" s="249">
        <v>270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226</v>
      </c>
      <c r="AU360" s="255" t="s">
        <v>81</v>
      </c>
      <c r="AV360" s="14" t="s">
        <v>81</v>
      </c>
      <c r="AW360" s="14" t="s">
        <v>33</v>
      </c>
      <c r="AX360" s="14" t="s">
        <v>72</v>
      </c>
      <c r="AY360" s="255" t="s">
        <v>215</v>
      </c>
    </row>
    <row r="361" s="15" customFormat="1">
      <c r="A361" s="15"/>
      <c r="B361" s="256"/>
      <c r="C361" s="257"/>
      <c r="D361" s="236" t="s">
        <v>226</v>
      </c>
      <c r="E361" s="258" t="s">
        <v>19</v>
      </c>
      <c r="F361" s="259" t="s">
        <v>233</v>
      </c>
      <c r="G361" s="257"/>
      <c r="H361" s="260">
        <v>805</v>
      </c>
      <c r="I361" s="261"/>
      <c r="J361" s="257"/>
      <c r="K361" s="257"/>
      <c r="L361" s="262"/>
      <c r="M361" s="263"/>
      <c r="N361" s="264"/>
      <c r="O361" s="264"/>
      <c r="P361" s="264"/>
      <c r="Q361" s="264"/>
      <c r="R361" s="264"/>
      <c r="S361" s="264"/>
      <c r="T361" s="26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6" t="s">
        <v>226</v>
      </c>
      <c r="AU361" s="266" t="s">
        <v>81</v>
      </c>
      <c r="AV361" s="15" t="s">
        <v>223</v>
      </c>
      <c r="AW361" s="15" t="s">
        <v>33</v>
      </c>
      <c r="AX361" s="15" t="s">
        <v>79</v>
      </c>
      <c r="AY361" s="266" t="s">
        <v>215</v>
      </c>
    </row>
    <row r="362" s="2" customFormat="1" ht="44.25" customHeight="1">
      <c r="A362" s="41"/>
      <c r="B362" s="42"/>
      <c r="C362" s="216" t="s">
        <v>452</v>
      </c>
      <c r="D362" s="216" t="s">
        <v>218</v>
      </c>
      <c r="E362" s="217" t="s">
        <v>499</v>
      </c>
      <c r="F362" s="218" t="s">
        <v>500</v>
      </c>
      <c r="G362" s="219" t="s">
        <v>221</v>
      </c>
      <c r="H362" s="220">
        <v>805</v>
      </c>
      <c r="I362" s="221"/>
      <c r="J362" s="222">
        <f>ROUND(I362*H362,2)</f>
        <v>0</v>
      </c>
      <c r="K362" s="218" t="s">
        <v>222</v>
      </c>
      <c r="L362" s="47"/>
      <c r="M362" s="223" t="s">
        <v>19</v>
      </c>
      <c r="N362" s="224" t="s">
        <v>43</v>
      </c>
      <c r="O362" s="87"/>
      <c r="P362" s="225">
        <f>O362*H362</f>
        <v>0</v>
      </c>
      <c r="Q362" s="225">
        <v>0.12966</v>
      </c>
      <c r="R362" s="225">
        <f>Q362*H362</f>
        <v>104.3763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223</v>
      </c>
      <c r="AT362" s="227" t="s">
        <v>218</v>
      </c>
      <c r="AU362" s="227" t="s">
        <v>81</v>
      </c>
      <c r="AY362" s="20" t="s">
        <v>215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223</v>
      </c>
      <c r="BM362" s="227" t="s">
        <v>542</v>
      </c>
    </row>
    <row r="363" s="2" customFormat="1">
      <c r="A363" s="41"/>
      <c r="B363" s="42"/>
      <c r="C363" s="43"/>
      <c r="D363" s="229" t="s">
        <v>224</v>
      </c>
      <c r="E363" s="43"/>
      <c r="F363" s="230" t="s">
        <v>502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224</v>
      </c>
      <c r="AU363" s="20" t="s">
        <v>81</v>
      </c>
    </row>
    <row r="364" s="13" customFormat="1">
      <c r="A364" s="13"/>
      <c r="B364" s="234"/>
      <c r="C364" s="235"/>
      <c r="D364" s="236" t="s">
        <v>226</v>
      </c>
      <c r="E364" s="237" t="s">
        <v>19</v>
      </c>
      <c r="F364" s="238" t="s">
        <v>516</v>
      </c>
      <c r="G364" s="235"/>
      <c r="H364" s="237" t="s">
        <v>19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226</v>
      </c>
      <c r="AU364" s="244" t="s">
        <v>81</v>
      </c>
      <c r="AV364" s="13" t="s">
        <v>79</v>
      </c>
      <c r="AW364" s="13" t="s">
        <v>33</v>
      </c>
      <c r="AX364" s="13" t="s">
        <v>72</v>
      </c>
      <c r="AY364" s="244" t="s">
        <v>215</v>
      </c>
    </row>
    <row r="365" s="13" customFormat="1">
      <c r="A365" s="13"/>
      <c r="B365" s="234"/>
      <c r="C365" s="235"/>
      <c r="D365" s="236" t="s">
        <v>226</v>
      </c>
      <c r="E365" s="237" t="s">
        <v>19</v>
      </c>
      <c r="F365" s="238" t="s">
        <v>503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226</v>
      </c>
      <c r="AU365" s="244" t="s">
        <v>81</v>
      </c>
      <c r="AV365" s="13" t="s">
        <v>79</v>
      </c>
      <c r="AW365" s="13" t="s">
        <v>33</v>
      </c>
      <c r="AX365" s="13" t="s">
        <v>72</v>
      </c>
      <c r="AY365" s="244" t="s">
        <v>215</v>
      </c>
    </row>
    <row r="366" s="13" customFormat="1">
      <c r="A366" s="13"/>
      <c r="B366" s="234"/>
      <c r="C366" s="235"/>
      <c r="D366" s="236" t="s">
        <v>226</v>
      </c>
      <c r="E366" s="237" t="s">
        <v>19</v>
      </c>
      <c r="F366" s="238" t="s">
        <v>446</v>
      </c>
      <c r="G366" s="235"/>
      <c r="H366" s="237" t="s">
        <v>19</v>
      </c>
      <c r="I366" s="239"/>
      <c r="J366" s="235"/>
      <c r="K366" s="235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226</v>
      </c>
      <c r="AU366" s="244" t="s">
        <v>81</v>
      </c>
      <c r="AV366" s="13" t="s">
        <v>79</v>
      </c>
      <c r="AW366" s="13" t="s">
        <v>33</v>
      </c>
      <c r="AX366" s="13" t="s">
        <v>72</v>
      </c>
      <c r="AY366" s="244" t="s">
        <v>215</v>
      </c>
    </row>
    <row r="367" s="14" customFormat="1">
      <c r="A367" s="14"/>
      <c r="B367" s="245"/>
      <c r="C367" s="246"/>
      <c r="D367" s="236" t="s">
        <v>226</v>
      </c>
      <c r="E367" s="247" t="s">
        <v>19</v>
      </c>
      <c r="F367" s="248" t="s">
        <v>524</v>
      </c>
      <c r="G367" s="246"/>
      <c r="H367" s="249">
        <v>535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226</v>
      </c>
      <c r="AU367" s="255" t="s">
        <v>81</v>
      </c>
      <c r="AV367" s="14" t="s">
        <v>81</v>
      </c>
      <c r="AW367" s="14" t="s">
        <v>33</v>
      </c>
      <c r="AX367" s="14" t="s">
        <v>72</v>
      </c>
      <c r="AY367" s="255" t="s">
        <v>215</v>
      </c>
    </row>
    <row r="368" s="13" customFormat="1">
      <c r="A368" s="13"/>
      <c r="B368" s="234"/>
      <c r="C368" s="235"/>
      <c r="D368" s="236" t="s">
        <v>226</v>
      </c>
      <c r="E368" s="237" t="s">
        <v>19</v>
      </c>
      <c r="F368" s="238" t="s">
        <v>516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226</v>
      </c>
      <c r="AU368" s="244" t="s">
        <v>81</v>
      </c>
      <c r="AV368" s="13" t="s">
        <v>79</v>
      </c>
      <c r="AW368" s="13" t="s">
        <v>33</v>
      </c>
      <c r="AX368" s="13" t="s">
        <v>72</v>
      </c>
      <c r="AY368" s="244" t="s">
        <v>215</v>
      </c>
    </row>
    <row r="369" s="13" customFormat="1">
      <c r="A369" s="13"/>
      <c r="B369" s="234"/>
      <c r="C369" s="235"/>
      <c r="D369" s="236" t="s">
        <v>226</v>
      </c>
      <c r="E369" s="237" t="s">
        <v>19</v>
      </c>
      <c r="F369" s="238" t="s">
        <v>503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226</v>
      </c>
      <c r="AU369" s="244" t="s">
        <v>81</v>
      </c>
      <c r="AV369" s="13" t="s">
        <v>79</v>
      </c>
      <c r="AW369" s="13" t="s">
        <v>33</v>
      </c>
      <c r="AX369" s="13" t="s">
        <v>72</v>
      </c>
      <c r="AY369" s="244" t="s">
        <v>215</v>
      </c>
    </row>
    <row r="370" s="13" customFormat="1">
      <c r="A370" s="13"/>
      <c r="B370" s="234"/>
      <c r="C370" s="235"/>
      <c r="D370" s="236" t="s">
        <v>226</v>
      </c>
      <c r="E370" s="237" t="s">
        <v>19</v>
      </c>
      <c r="F370" s="238" t="s">
        <v>407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226</v>
      </c>
      <c r="AU370" s="244" t="s">
        <v>81</v>
      </c>
      <c r="AV370" s="13" t="s">
        <v>79</v>
      </c>
      <c r="AW370" s="13" t="s">
        <v>33</v>
      </c>
      <c r="AX370" s="13" t="s">
        <v>72</v>
      </c>
      <c r="AY370" s="244" t="s">
        <v>215</v>
      </c>
    </row>
    <row r="371" s="14" customFormat="1">
      <c r="A371" s="14"/>
      <c r="B371" s="245"/>
      <c r="C371" s="246"/>
      <c r="D371" s="236" t="s">
        <v>226</v>
      </c>
      <c r="E371" s="247" t="s">
        <v>19</v>
      </c>
      <c r="F371" s="248" t="s">
        <v>518</v>
      </c>
      <c r="G371" s="246"/>
      <c r="H371" s="249">
        <v>270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226</v>
      </c>
      <c r="AU371" s="255" t="s">
        <v>81</v>
      </c>
      <c r="AV371" s="14" t="s">
        <v>81</v>
      </c>
      <c r="AW371" s="14" t="s">
        <v>33</v>
      </c>
      <c r="AX371" s="14" t="s">
        <v>72</v>
      </c>
      <c r="AY371" s="255" t="s">
        <v>215</v>
      </c>
    </row>
    <row r="372" s="15" customFormat="1">
      <c r="A372" s="15"/>
      <c r="B372" s="256"/>
      <c r="C372" s="257"/>
      <c r="D372" s="236" t="s">
        <v>226</v>
      </c>
      <c r="E372" s="258" t="s">
        <v>19</v>
      </c>
      <c r="F372" s="259" t="s">
        <v>233</v>
      </c>
      <c r="G372" s="257"/>
      <c r="H372" s="260">
        <v>805</v>
      </c>
      <c r="I372" s="261"/>
      <c r="J372" s="257"/>
      <c r="K372" s="257"/>
      <c r="L372" s="262"/>
      <c r="M372" s="263"/>
      <c r="N372" s="264"/>
      <c r="O372" s="264"/>
      <c r="P372" s="264"/>
      <c r="Q372" s="264"/>
      <c r="R372" s="264"/>
      <c r="S372" s="264"/>
      <c r="T372" s="26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6" t="s">
        <v>226</v>
      </c>
      <c r="AU372" s="266" t="s">
        <v>81</v>
      </c>
      <c r="AV372" s="15" t="s">
        <v>223</v>
      </c>
      <c r="AW372" s="15" t="s">
        <v>33</v>
      </c>
      <c r="AX372" s="15" t="s">
        <v>79</v>
      </c>
      <c r="AY372" s="266" t="s">
        <v>215</v>
      </c>
    </row>
    <row r="373" s="2" customFormat="1" ht="44.25" customHeight="1">
      <c r="A373" s="41"/>
      <c r="B373" s="42"/>
      <c r="C373" s="216" t="s">
        <v>543</v>
      </c>
      <c r="D373" s="216" t="s">
        <v>218</v>
      </c>
      <c r="E373" s="217" t="s">
        <v>505</v>
      </c>
      <c r="F373" s="218" t="s">
        <v>506</v>
      </c>
      <c r="G373" s="219" t="s">
        <v>331</v>
      </c>
      <c r="H373" s="220">
        <v>215.66999999999999</v>
      </c>
      <c r="I373" s="221"/>
      <c r="J373" s="222">
        <f>ROUND(I373*H373,2)</f>
        <v>0</v>
      </c>
      <c r="K373" s="218" t="s">
        <v>222</v>
      </c>
      <c r="L373" s="47"/>
      <c r="M373" s="223" t="s">
        <v>19</v>
      </c>
      <c r="N373" s="224" t="s">
        <v>43</v>
      </c>
      <c r="O373" s="87"/>
      <c r="P373" s="225">
        <f>O373*H373</f>
        <v>0</v>
      </c>
      <c r="Q373" s="225">
        <v>0</v>
      </c>
      <c r="R373" s="225">
        <f>Q373*H373</f>
        <v>0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223</v>
      </c>
      <c r="AT373" s="227" t="s">
        <v>218</v>
      </c>
      <c r="AU373" s="227" t="s">
        <v>81</v>
      </c>
      <c r="AY373" s="20" t="s">
        <v>215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223</v>
      </c>
      <c r="BM373" s="227" t="s">
        <v>544</v>
      </c>
    </row>
    <row r="374" s="2" customFormat="1">
      <c r="A374" s="41"/>
      <c r="B374" s="42"/>
      <c r="C374" s="43"/>
      <c r="D374" s="229" t="s">
        <v>224</v>
      </c>
      <c r="E374" s="43"/>
      <c r="F374" s="230" t="s">
        <v>508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224</v>
      </c>
      <c r="AU374" s="20" t="s">
        <v>81</v>
      </c>
    </row>
    <row r="375" s="14" customFormat="1">
      <c r="A375" s="14"/>
      <c r="B375" s="245"/>
      <c r="C375" s="246"/>
      <c r="D375" s="236" t="s">
        <v>226</v>
      </c>
      <c r="E375" s="247" t="s">
        <v>19</v>
      </c>
      <c r="F375" s="248" t="s">
        <v>545</v>
      </c>
      <c r="G375" s="246"/>
      <c r="H375" s="249">
        <v>215.66999999999999</v>
      </c>
      <c r="I375" s="250"/>
      <c r="J375" s="246"/>
      <c r="K375" s="246"/>
      <c r="L375" s="251"/>
      <c r="M375" s="252"/>
      <c r="N375" s="253"/>
      <c r="O375" s="253"/>
      <c r="P375" s="253"/>
      <c r="Q375" s="253"/>
      <c r="R375" s="253"/>
      <c r="S375" s="253"/>
      <c r="T375" s="25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5" t="s">
        <v>226</v>
      </c>
      <c r="AU375" s="255" t="s">
        <v>81</v>
      </c>
      <c r="AV375" s="14" t="s">
        <v>81</v>
      </c>
      <c r="AW375" s="14" t="s">
        <v>33</v>
      </c>
      <c r="AX375" s="14" t="s">
        <v>72</v>
      </c>
      <c r="AY375" s="255" t="s">
        <v>215</v>
      </c>
    </row>
    <row r="376" s="15" customFormat="1">
      <c r="A376" s="15"/>
      <c r="B376" s="256"/>
      <c r="C376" s="257"/>
      <c r="D376" s="236" t="s">
        <v>226</v>
      </c>
      <c r="E376" s="258" t="s">
        <v>19</v>
      </c>
      <c r="F376" s="259" t="s">
        <v>233</v>
      </c>
      <c r="G376" s="257"/>
      <c r="H376" s="260">
        <v>215.66999999999999</v>
      </c>
      <c r="I376" s="261"/>
      <c r="J376" s="257"/>
      <c r="K376" s="257"/>
      <c r="L376" s="262"/>
      <c r="M376" s="278"/>
      <c r="N376" s="279"/>
      <c r="O376" s="279"/>
      <c r="P376" s="279"/>
      <c r="Q376" s="279"/>
      <c r="R376" s="279"/>
      <c r="S376" s="279"/>
      <c r="T376" s="280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6" t="s">
        <v>226</v>
      </c>
      <c r="AU376" s="266" t="s">
        <v>81</v>
      </c>
      <c r="AV376" s="15" t="s">
        <v>223</v>
      </c>
      <c r="AW376" s="15" t="s">
        <v>33</v>
      </c>
      <c r="AX376" s="15" t="s">
        <v>79</v>
      </c>
      <c r="AY376" s="266" t="s">
        <v>215</v>
      </c>
    </row>
    <row r="377" s="2" customFormat="1" ht="6.96" customHeight="1">
      <c r="A377" s="41"/>
      <c r="B377" s="62"/>
      <c r="C377" s="63"/>
      <c r="D377" s="63"/>
      <c r="E377" s="63"/>
      <c r="F377" s="63"/>
      <c r="G377" s="63"/>
      <c r="H377" s="63"/>
      <c r="I377" s="63"/>
      <c r="J377" s="63"/>
      <c r="K377" s="63"/>
      <c r="L377" s="47"/>
      <c r="M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</row>
  </sheetData>
  <sheetProtection sheet="1" autoFilter="0" formatColumns="0" formatRows="0" objects="1" scenarios="1" spinCount="100000" saltValue="/Aosd5bG89RszkHRmNxfqkZyTnixVyrLOMAOL2xGYMZlJ4jlWVGWyhpTStuiMJZAjRymrQFad5rGqE5B3SKqPw==" hashValue="JBljoRhNY62AnYUgJm3vTNbRBus4uDFxPw+xmF9KQlQC5aADg8OaXjhMwKlFXzoOcWbtDpWxD8farSvyjtTi2w==" algorithmName="SHA-512" password="CC35"/>
  <autoFilter ref="C90:K37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3_02/215901101"/>
    <hyperlink ref="F102" r:id="rId2" display="https://podminky.urs.cz/item/CS_URS_2023_02/564861111"/>
    <hyperlink ref="F109" r:id="rId3" display="https://podminky.urs.cz/item/CS_URS_2023_02/591211111"/>
    <hyperlink ref="F124" r:id="rId4" display="https://podminky.urs.cz/item/CS_URS_2023_02/998223011"/>
    <hyperlink ref="F129" r:id="rId5" display="https://podminky.urs.cz/item/CS_URS_2023_02/215901101"/>
    <hyperlink ref="F135" r:id="rId6" display="https://podminky.urs.cz/item/CS_URS_2023_02/564831111"/>
    <hyperlink ref="F142" r:id="rId7" display="https://podminky.urs.cz/item/CS_URS_2023_02/564952111"/>
    <hyperlink ref="F155" r:id="rId8" display="https://podminky.urs.cz/item/CS_URS_2023_02/998229111"/>
    <hyperlink ref="F160" r:id="rId9" display="https://podminky.urs.cz/item/CS_URS_2023_02/215901101"/>
    <hyperlink ref="F173" r:id="rId10" display="https://podminky.urs.cz/item/CS_URS_2023_02/564871111"/>
    <hyperlink ref="F186" r:id="rId11" display="https://podminky.urs.cz/item/CS_URS_2023_02/591111111"/>
    <hyperlink ref="F213" r:id="rId12" display="https://podminky.urs.cz/item/CS_URS_2023_02/998223011"/>
    <hyperlink ref="F218" r:id="rId13" display="https://podminky.urs.cz/item/CS_URS_2023_02/215901101"/>
    <hyperlink ref="F229" r:id="rId14" display="https://podminky.urs.cz/item/CS_URS_2023_02/567142115"/>
    <hyperlink ref="F244" r:id="rId15" display="https://podminky.urs.cz/item/CS_URS_2023_02/573191111"/>
    <hyperlink ref="F259" r:id="rId16" display="https://podminky.urs.cz/item/CS_URS_2023_02/577155122"/>
    <hyperlink ref="F274" r:id="rId17" display="https://podminky.urs.cz/item/CS_URS_2023_02/573211109"/>
    <hyperlink ref="F289" r:id="rId18" display="https://podminky.urs.cz/item/CS_URS_2023_02/577144121"/>
    <hyperlink ref="F304" r:id="rId19" display="https://podminky.urs.cz/item/CS_URS_2023_02/998225111"/>
    <hyperlink ref="F309" r:id="rId20" display="https://podminky.urs.cz/item/CS_URS_2023_02/113154122"/>
    <hyperlink ref="F316" r:id="rId21" display="https://podminky.urs.cz/item/CS_URS_2023_02/113154232"/>
    <hyperlink ref="F323" r:id="rId22" display="https://podminky.urs.cz/item/CS_URS_2023_02/997221571"/>
    <hyperlink ref="F327" r:id="rId23" display="https://podminky.urs.cz/item/CS_URS_2023_02/997221579"/>
    <hyperlink ref="F333" r:id="rId24" display="https://podminky.urs.cz/item/CS_URS_2023_02/997221612"/>
    <hyperlink ref="F337" r:id="rId25" display="https://podminky.urs.cz/item/CS_URS_2023_02/997221645"/>
    <hyperlink ref="F341" r:id="rId26" display="https://podminky.urs.cz/item/CS_URS_2023_02/566401111"/>
    <hyperlink ref="F352" r:id="rId27" display="https://podminky.urs.cz/item/CS_URS_2023_02/573211109"/>
    <hyperlink ref="F363" r:id="rId28" display="https://podminky.urs.cz/item/CS_URS_2023_02/577144121"/>
    <hyperlink ref="F374" r:id="rId29" display="https://podminky.urs.cz/item/CS_URS_2023_02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0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178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2545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ROUND((SUM(BE88:BE505)),  2)</f>
        <v>0</v>
      </c>
      <c r="G35" s="41"/>
      <c r="H35" s="41"/>
      <c r="I35" s="161">
        <v>0.20999999999999999</v>
      </c>
      <c r="J35" s="160">
        <f>ROUND(((SUM(BE88:BE505))*I35),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ROUND((SUM(BF88:BF505)),  2)</f>
        <v>0</v>
      </c>
      <c r="G36" s="41"/>
      <c r="H36" s="41"/>
      <c r="I36" s="161">
        <v>0.12</v>
      </c>
      <c r="J36" s="160">
        <f>ROUND(((SUM(BF88:BF505))*I36),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ROUND((SUM(BG88:BG505)),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ROUND((SUM(BH88:BH505)),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ROUND((SUM(BI88:BI505)),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2023-065-04-10 - SO-04 - Krajinářské úpravy- výsadba - trvalek, travin, cibulovin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J89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669</v>
      </c>
      <c r="E65" s="186"/>
      <c r="F65" s="186"/>
      <c r="G65" s="186"/>
      <c r="H65" s="186"/>
      <c r="I65" s="186"/>
      <c r="J65" s="187">
        <f>J90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548</v>
      </c>
      <c r="E66" s="186"/>
      <c r="F66" s="186"/>
      <c r="G66" s="186"/>
      <c r="H66" s="186"/>
      <c r="I66" s="186"/>
      <c r="J66" s="187">
        <f>J503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200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Vědomice - Úprava ulice Na Zavadilce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186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3" t="s">
        <v>1852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188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30" customHeight="1">
      <c r="A80" s="41"/>
      <c r="B80" s="42"/>
      <c r="C80" s="43"/>
      <c r="D80" s="43"/>
      <c r="E80" s="72" t="str">
        <f>E11</f>
        <v>2023-065-04-10 - SO-04 - Krajinářské úpravy- výsadba - trvalek, travin, cibulovin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16. 4. 2024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201</v>
      </c>
      <c r="D87" s="192" t="s">
        <v>57</v>
      </c>
      <c r="E87" s="192" t="s">
        <v>53</v>
      </c>
      <c r="F87" s="192" t="s">
        <v>54</v>
      </c>
      <c r="G87" s="192" t="s">
        <v>202</v>
      </c>
      <c r="H87" s="192" t="s">
        <v>203</v>
      </c>
      <c r="I87" s="192" t="s">
        <v>204</v>
      </c>
      <c r="J87" s="192" t="s">
        <v>192</v>
      </c>
      <c r="K87" s="193" t="s">
        <v>205</v>
      </c>
      <c r="L87" s="194"/>
      <c r="M87" s="95" t="s">
        <v>19</v>
      </c>
      <c r="N87" s="96" t="s">
        <v>42</v>
      </c>
      <c r="O87" s="96" t="s">
        <v>206</v>
      </c>
      <c r="P87" s="96" t="s">
        <v>207</v>
      </c>
      <c r="Q87" s="96" t="s">
        <v>208</v>
      </c>
      <c r="R87" s="96" t="s">
        <v>209</v>
      </c>
      <c r="S87" s="96" t="s">
        <v>210</v>
      </c>
      <c r="T87" s="97" t="s">
        <v>211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212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</f>
        <v>0</v>
      </c>
      <c r="Q88" s="99"/>
      <c r="R88" s="197">
        <f>R89</f>
        <v>25.274999999999999</v>
      </c>
      <c r="S88" s="99"/>
      <c r="T88" s="198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193</v>
      </c>
      <c r="BK88" s="199">
        <f>BK89</f>
        <v>0</v>
      </c>
    </row>
    <row r="89" s="12" customFormat="1" ht="25.92" customHeight="1">
      <c r="A89" s="12"/>
      <c r="B89" s="200"/>
      <c r="C89" s="201"/>
      <c r="D89" s="202" t="s">
        <v>71</v>
      </c>
      <c r="E89" s="203" t="s">
        <v>213</v>
      </c>
      <c r="F89" s="203" t="s">
        <v>214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P90+P503</f>
        <v>0</v>
      </c>
      <c r="Q89" s="208"/>
      <c r="R89" s="209">
        <f>R90+R503</f>
        <v>25.274999999999999</v>
      </c>
      <c r="S89" s="208"/>
      <c r="T89" s="210">
        <f>T90+T503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71</v>
      </c>
      <c r="AU89" s="212" t="s">
        <v>72</v>
      </c>
      <c r="AY89" s="211" t="s">
        <v>215</v>
      </c>
      <c r="BK89" s="213">
        <f>BK90+BK503</f>
        <v>0</v>
      </c>
    </row>
    <row r="90" s="12" customFormat="1" ht="22.8" customHeight="1">
      <c r="A90" s="12"/>
      <c r="B90" s="200"/>
      <c r="C90" s="201"/>
      <c r="D90" s="202" t="s">
        <v>71</v>
      </c>
      <c r="E90" s="214" t="s">
        <v>79</v>
      </c>
      <c r="F90" s="214" t="s">
        <v>672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SUM(P91:P502)</f>
        <v>0</v>
      </c>
      <c r="Q90" s="208"/>
      <c r="R90" s="209">
        <f>SUM(R91:R502)</f>
        <v>25.274999999999999</v>
      </c>
      <c r="S90" s="208"/>
      <c r="T90" s="210">
        <f>SUM(T91:T502)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79</v>
      </c>
      <c r="AY90" s="211" t="s">
        <v>215</v>
      </c>
      <c r="BK90" s="213">
        <f>SUM(BK91:BK502)</f>
        <v>0</v>
      </c>
    </row>
    <row r="91" s="2" customFormat="1" ht="55.5" customHeight="1">
      <c r="A91" s="41"/>
      <c r="B91" s="42"/>
      <c r="C91" s="216" t="s">
        <v>79</v>
      </c>
      <c r="D91" s="216" t="s">
        <v>218</v>
      </c>
      <c r="E91" s="217" t="s">
        <v>2230</v>
      </c>
      <c r="F91" s="218" t="s">
        <v>2231</v>
      </c>
      <c r="G91" s="219" t="s">
        <v>221</v>
      </c>
      <c r="H91" s="220">
        <v>423.60000000000002</v>
      </c>
      <c r="I91" s="221"/>
      <c r="J91" s="222">
        <f>ROUND(I91*H91,2)</f>
        <v>0</v>
      </c>
      <c r="K91" s="218" t="s">
        <v>222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81</v>
      </c>
    </row>
    <row r="92" s="2" customFormat="1">
      <c r="A92" s="41"/>
      <c r="B92" s="42"/>
      <c r="C92" s="43"/>
      <c r="D92" s="229" t="s">
        <v>224</v>
      </c>
      <c r="E92" s="43"/>
      <c r="F92" s="230" t="s">
        <v>2232</v>
      </c>
      <c r="G92" s="43"/>
      <c r="H92" s="43"/>
      <c r="I92" s="231"/>
      <c r="J92" s="43"/>
      <c r="K92" s="43"/>
      <c r="L92" s="47"/>
      <c r="M92" s="232"/>
      <c r="N92" s="233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224</v>
      </c>
      <c r="AU92" s="20" t="s">
        <v>81</v>
      </c>
    </row>
    <row r="93" s="13" customFormat="1">
      <c r="A93" s="13"/>
      <c r="B93" s="234"/>
      <c r="C93" s="235"/>
      <c r="D93" s="236" t="s">
        <v>226</v>
      </c>
      <c r="E93" s="237" t="s">
        <v>19</v>
      </c>
      <c r="F93" s="238" t="s">
        <v>2546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226</v>
      </c>
      <c r="AU93" s="244" t="s">
        <v>81</v>
      </c>
      <c r="AV93" s="13" t="s">
        <v>79</v>
      </c>
      <c r="AW93" s="13" t="s">
        <v>33</v>
      </c>
      <c r="AX93" s="13" t="s">
        <v>72</v>
      </c>
      <c r="AY93" s="244" t="s">
        <v>215</v>
      </c>
    </row>
    <row r="94" s="13" customFormat="1">
      <c r="A94" s="13"/>
      <c r="B94" s="234"/>
      <c r="C94" s="235"/>
      <c r="D94" s="236" t="s">
        <v>226</v>
      </c>
      <c r="E94" s="237" t="s">
        <v>19</v>
      </c>
      <c r="F94" s="238" t="s">
        <v>2546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226</v>
      </c>
      <c r="AU94" s="244" t="s">
        <v>81</v>
      </c>
      <c r="AV94" s="13" t="s">
        <v>79</v>
      </c>
      <c r="AW94" s="13" t="s">
        <v>33</v>
      </c>
      <c r="AX94" s="13" t="s">
        <v>72</v>
      </c>
      <c r="AY94" s="244" t="s">
        <v>215</v>
      </c>
    </row>
    <row r="95" s="13" customFormat="1">
      <c r="A95" s="13"/>
      <c r="B95" s="234"/>
      <c r="C95" s="235"/>
      <c r="D95" s="236" t="s">
        <v>226</v>
      </c>
      <c r="E95" s="237" t="s">
        <v>19</v>
      </c>
      <c r="F95" s="238" t="s">
        <v>2547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226</v>
      </c>
      <c r="AU95" s="244" t="s">
        <v>81</v>
      </c>
      <c r="AV95" s="13" t="s">
        <v>79</v>
      </c>
      <c r="AW95" s="13" t="s">
        <v>33</v>
      </c>
      <c r="AX95" s="13" t="s">
        <v>72</v>
      </c>
      <c r="AY95" s="244" t="s">
        <v>215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2548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446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4" customFormat="1">
      <c r="A98" s="14"/>
      <c r="B98" s="245"/>
      <c r="C98" s="246"/>
      <c r="D98" s="236" t="s">
        <v>226</v>
      </c>
      <c r="E98" s="247" t="s">
        <v>19</v>
      </c>
      <c r="F98" s="248" t="s">
        <v>2549</v>
      </c>
      <c r="G98" s="246"/>
      <c r="H98" s="249">
        <v>39.700000000000003</v>
      </c>
      <c r="I98" s="250"/>
      <c r="J98" s="246"/>
      <c r="K98" s="246"/>
      <c r="L98" s="251"/>
      <c r="M98" s="252"/>
      <c r="N98" s="253"/>
      <c r="O98" s="253"/>
      <c r="P98" s="253"/>
      <c r="Q98" s="253"/>
      <c r="R98" s="253"/>
      <c r="S98" s="253"/>
      <c r="T98" s="25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5" t="s">
        <v>226</v>
      </c>
      <c r="AU98" s="255" t="s">
        <v>81</v>
      </c>
      <c r="AV98" s="14" t="s">
        <v>81</v>
      </c>
      <c r="AW98" s="14" t="s">
        <v>33</v>
      </c>
      <c r="AX98" s="14" t="s">
        <v>72</v>
      </c>
      <c r="AY98" s="255" t="s">
        <v>215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2546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2547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2550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407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2551</v>
      </c>
      <c r="G103" s="246"/>
      <c r="H103" s="249">
        <v>179.59999999999999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2546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2547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2552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4" customFormat="1">
      <c r="A107" s="14"/>
      <c r="B107" s="245"/>
      <c r="C107" s="246"/>
      <c r="D107" s="236" t="s">
        <v>226</v>
      </c>
      <c r="E107" s="247" t="s">
        <v>19</v>
      </c>
      <c r="F107" s="248" t="s">
        <v>2553</v>
      </c>
      <c r="G107" s="246"/>
      <c r="H107" s="249">
        <v>2.1000000000000001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226</v>
      </c>
      <c r="AU107" s="255" t="s">
        <v>81</v>
      </c>
      <c r="AV107" s="14" t="s">
        <v>81</v>
      </c>
      <c r="AW107" s="14" t="s">
        <v>33</v>
      </c>
      <c r="AX107" s="14" t="s">
        <v>72</v>
      </c>
      <c r="AY107" s="255" t="s">
        <v>215</v>
      </c>
    </row>
    <row r="108" s="16" customFormat="1">
      <c r="A108" s="16"/>
      <c r="B108" s="267"/>
      <c r="C108" s="268"/>
      <c r="D108" s="236" t="s">
        <v>226</v>
      </c>
      <c r="E108" s="269" t="s">
        <v>19</v>
      </c>
      <c r="F108" s="270" t="s">
        <v>283</v>
      </c>
      <c r="G108" s="268"/>
      <c r="H108" s="271">
        <v>221.40000000000001</v>
      </c>
      <c r="I108" s="272"/>
      <c r="J108" s="268"/>
      <c r="K108" s="268"/>
      <c r="L108" s="273"/>
      <c r="M108" s="274"/>
      <c r="N108" s="275"/>
      <c r="O108" s="275"/>
      <c r="P108" s="275"/>
      <c r="Q108" s="275"/>
      <c r="R108" s="275"/>
      <c r="S108" s="275"/>
      <c r="T108" s="27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T108" s="277" t="s">
        <v>226</v>
      </c>
      <c r="AU108" s="277" t="s">
        <v>81</v>
      </c>
      <c r="AV108" s="16" t="s">
        <v>105</v>
      </c>
      <c r="AW108" s="16" t="s">
        <v>33</v>
      </c>
      <c r="AX108" s="16" t="s">
        <v>72</v>
      </c>
      <c r="AY108" s="277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2554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2555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2556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407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4" customFormat="1">
      <c r="A113" s="14"/>
      <c r="B113" s="245"/>
      <c r="C113" s="246"/>
      <c r="D113" s="236" t="s">
        <v>226</v>
      </c>
      <c r="E113" s="247" t="s">
        <v>19</v>
      </c>
      <c r="F113" s="248" t="s">
        <v>2557</v>
      </c>
      <c r="G113" s="246"/>
      <c r="H113" s="249">
        <v>91.5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226</v>
      </c>
      <c r="AU113" s="255" t="s">
        <v>81</v>
      </c>
      <c r="AV113" s="14" t="s">
        <v>81</v>
      </c>
      <c r="AW113" s="14" t="s">
        <v>33</v>
      </c>
      <c r="AX113" s="14" t="s">
        <v>72</v>
      </c>
      <c r="AY113" s="255" t="s">
        <v>215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2558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2559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2560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448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4" customFormat="1">
      <c r="A118" s="14"/>
      <c r="B118" s="245"/>
      <c r="C118" s="246"/>
      <c r="D118" s="236" t="s">
        <v>226</v>
      </c>
      <c r="E118" s="247" t="s">
        <v>19</v>
      </c>
      <c r="F118" s="248" t="s">
        <v>2561</v>
      </c>
      <c r="G118" s="246"/>
      <c r="H118" s="249">
        <v>21.699999999999999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226</v>
      </c>
      <c r="AU118" s="255" t="s">
        <v>81</v>
      </c>
      <c r="AV118" s="14" t="s">
        <v>81</v>
      </c>
      <c r="AW118" s="14" t="s">
        <v>33</v>
      </c>
      <c r="AX118" s="14" t="s">
        <v>72</v>
      </c>
      <c r="AY118" s="255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407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2562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2563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407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4" customFormat="1">
      <c r="A123" s="14"/>
      <c r="B123" s="245"/>
      <c r="C123" s="246"/>
      <c r="D123" s="236" t="s">
        <v>226</v>
      </c>
      <c r="E123" s="247" t="s">
        <v>19</v>
      </c>
      <c r="F123" s="248" t="s">
        <v>1547</v>
      </c>
      <c r="G123" s="246"/>
      <c r="H123" s="249">
        <v>89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226</v>
      </c>
      <c r="AU123" s="255" t="s">
        <v>81</v>
      </c>
      <c r="AV123" s="14" t="s">
        <v>81</v>
      </c>
      <c r="AW123" s="14" t="s">
        <v>33</v>
      </c>
      <c r="AX123" s="14" t="s">
        <v>72</v>
      </c>
      <c r="AY123" s="255" t="s">
        <v>215</v>
      </c>
    </row>
    <row r="124" s="16" customFormat="1">
      <c r="A124" s="16"/>
      <c r="B124" s="267"/>
      <c r="C124" s="268"/>
      <c r="D124" s="236" t="s">
        <v>226</v>
      </c>
      <c r="E124" s="269" t="s">
        <v>19</v>
      </c>
      <c r="F124" s="270" t="s">
        <v>283</v>
      </c>
      <c r="G124" s="268"/>
      <c r="H124" s="271">
        <v>202.19999999999999</v>
      </c>
      <c r="I124" s="272"/>
      <c r="J124" s="268"/>
      <c r="K124" s="268"/>
      <c r="L124" s="273"/>
      <c r="M124" s="274"/>
      <c r="N124" s="275"/>
      <c r="O124" s="275"/>
      <c r="P124" s="275"/>
      <c r="Q124" s="275"/>
      <c r="R124" s="275"/>
      <c r="S124" s="275"/>
      <c r="T124" s="27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77" t="s">
        <v>226</v>
      </c>
      <c r="AU124" s="277" t="s">
        <v>81</v>
      </c>
      <c r="AV124" s="16" t="s">
        <v>105</v>
      </c>
      <c r="AW124" s="16" t="s">
        <v>33</v>
      </c>
      <c r="AX124" s="16" t="s">
        <v>72</v>
      </c>
      <c r="AY124" s="277" t="s">
        <v>215</v>
      </c>
    </row>
    <row r="125" s="15" customFormat="1">
      <c r="A125" s="15"/>
      <c r="B125" s="256"/>
      <c r="C125" s="257"/>
      <c r="D125" s="236" t="s">
        <v>226</v>
      </c>
      <c r="E125" s="258" t="s">
        <v>19</v>
      </c>
      <c r="F125" s="259" t="s">
        <v>233</v>
      </c>
      <c r="G125" s="257"/>
      <c r="H125" s="260">
        <v>423.59999999999997</v>
      </c>
      <c r="I125" s="261"/>
      <c r="J125" s="257"/>
      <c r="K125" s="257"/>
      <c r="L125" s="262"/>
      <c r="M125" s="263"/>
      <c r="N125" s="264"/>
      <c r="O125" s="264"/>
      <c r="P125" s="264"/>
      <c r="Q125" s="264"/>
      <c r="R125" s="264"/>
      <c r="S125" s="264"/>
      <c r="T125" s="26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6" t="s">
        <v>226</v>
      </c>
      <c r="AU125" s="266" t="s">
        <v>81</v>
      </c>
      <c r="AV125" s="15" t="s">
        <v>223</v>
      </c>
      <c r="AW125" s="15" t="s">
        <v>33</v>
      </c>
      <c r="AX125" s="15" t="s">
        <v>79</v>
      </c>
      <c r="AY125" s="266" t="s">
        <v>215</v>
      </c>
    </row>
    <row r="126" s="2" customFormat="1" ht="44.25" customHeight="1">
      <c r="A126" s="41"/>
      <c r="B126" s="42"/>
      <c r="C126" s="216" t="s">
        <v>81</v>
      </c>
      <c r="D126" s="216" t="s">
        <v>218</v>
      </c>
      <c r="E126" s="217" t="s">
        <v>2564</v>
      </c>
      <c r="F126" s="218" t="s">
        <v>2565</v>
      </c>
      <c r="G126" s="219" t="s">
        <v>692</v>
      </c>
      <c r="H126" s="220">
        <v>4243</v>
      </c>
      <c r="I126" s="221"/>
      <c r="J126" s="222">
        <f>ROUND(I126*H126,2)</f>
        <v>0</v>
      </c>
      <c r="K126" s="218" t="s">
        <v>222</v>
      </c>
      <c r="L126" s="47"/>
      <c r="M126" s="223" t="s">
        <v>19</v>
      </c>
      <c r="N126" s="224" t="s">
        <v>43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223</v>
      </c>
      <c r="AT126" s="227" t="s">
        <v>218</v>
      </c>
      <c r="AU126" s="227" t="s">
        <v>81</v>
      </c>
      <c r="AY126" s="20" t="s">
        <v>215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223</v>
      </c>
      <c r="BM126" s="227" t="s">
        <v>223</v>
      </c>
    </row>
    <row r="127" s="2" customFormat="1">
      <c r="A127" s="41"/>
      <c r="B127" s="42"/>
      <c r="C127" s="43"/>
      <c r="D127" s="229" t="s">
        <v>224</v>
      </c>
      <c r="E127" s="43"/>
      <c r="F127" s="230" t="s">
        <v>2566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224</v>
      </c>
      <c r="AU127" s="20" t="s">
        <v>81</v>
      </c>
    </row>
    <row r="128" s="13" customFormat="1">
      <c r="A128" s="13"/>
      <c r="B128" s="234"/>
      <c r="C128" s="235"/>
      <c r="D128" s="236" t="s">
        <v>226</v>
      </c>
      <c r="E128" s="237" t="s">
        <v>19</v>
      </c>
      <c r="F128" s="238" t="s">
        <v>2548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226</v>
      </c>
      <c r="AU128" s="244" t="s">
        <v>81</v>
      </c>
      <c r="AV128" s="13" t="s">
        <v>79</v>
      </c>
      <c r="AW128" s="13" t="s">
        <v>33</v>
      </c>
      <c r="AX128" s="13" t="s">
        <v>72</v>
      </c>
      <c r="AY128" s="244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2567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4" customFormat="1">
      <c r="A130" s="14"/>
      <c r="B130" s="245"/>
      <c r="C130" s="246"/>
      <c r="D130" s="236" t="s">
        <v>226</v>
      </c>
      <c r="E130" s="247" t="s">
        <v>19</v>
      </c>
      <c r="F130" s="248" t="s">
        <v>2568</v>
      </c>
      <c r="G130" s="246"/>
      <c r="H130" s="249">
        <v>400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226</v>
      </c>
      <c r="AU130" s="255" t="s">
        <v>81</v>
      </c>
      <c r="AV130" s="14" t="s">
        <v>81</v>
      </c>
      <c r="AW130" s="14" t="s">
        <v>33</v>
      </c>
      <c r="AX130" s="14" t="s">
        <v>72</v>
      </c>
      <c r="AY130" s="255" t="s">
        <v>215</v>
      </c>
    </row>
    <row r="131" s="16" customFormat="1">
      <c r="A131" s="16"/>
      <c r="B131" s="267"/>
      <c r="C131" s="268"/>
      <c r="D131" s="236" t="s">
        <v>226</v>
      </c>
      <c r="E131" s="269" t="s">
        <v>19</v>
      </c>
      <c r="F131" s="270" t="s">
        <v>283</v>
      </c>
      <c r="G131" s="268"/>
      <c r="H131" s="271">
        <v>400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226</v>
      </c>
      <c r="AU131" s="277" t="s">
        <v>81</v>
      </c>
      <c r="AV131" s="16" t="s">
        <v>105</v>
      </c>
      <c r="AW131" s="16" t="s">
        <v>33</v>
      </c>
      <c r="AX131" s="16" t="s">
        <v>72</v>
      </c>
      <c r="AY131" s="277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2550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3" customFormat="1">
      <c r="A133" s="13"/>
      <c r="B133" s="234"/>
      <c r="C133" s="235"/>
      <c r="D133" s="236" t="s">
        <v>226</v>
      </c>
      <c r="E133" s="237" t="s">
        <v>19</v>
      </c>
      <c r="F133" s="238" t="s">
        <v>2567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226</v>
      </c>
      <c r="AU133" s="244" t="s">
        <v>81</v>
      </c>
      <c r="AV133" s="13" t="s">
        <v>79</v>
      </c>
      <c r="AW133" s="13" t="s">
        <v>33</v>
      </c>
      <c r="AX133" s="13" t="s">
        <v>72</v>
      </c>
      <c r="AY133" s="244" t="s">
        <v>215</v>
      </c>
    </row>
    <row r="134" s="14" customFormat="1">
      <c r="A134" s="14"/>
      <c r="B134" s="245"/>
      <c r="C134" s="246"/>
      <c r="D134" s="236" t="s">
        <v>226</v>
      </c>
      <c r="E134" s="247" t="s">
        <v>19</v>
      </c>
      <c r="F134" s="248" t="s">
        <v>2569</v>
      </c>
      <c r="G134" s="246"/>
      <c r="H134" s="249">
        <v>1800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226</v>
      </c>
      <c r="AU134" s="255" t="s">
        <v>81</v>
      </c>
      <c r="AV134" s="14" t="s">
        <v>81</v>
      </c>
      <c r="AW134" s="14" t="s">
        <v>33</v>
      </c>
      <c r="AX134" s="14" t="s">
        <v>72</v>
      </c>
      <c r="AY134" s="255" t="s">
        <v>215</v>
      </c>
    </row>
    <row r="135" s="16" customFormat="1">
      <c r="A135" s="16"/>
      <c r="B135" s="267"/>
      <c r="C135" s="268"/>
      <c r="D135" s="236" t="s">
        <v>226</v>
      </c>
      <c r="E135" s="269" t="s">
        <v>19</v>
      </c>
      <c r="F135" s="270" t="s">
        <v>283</v>
      </c>
      <c r="G135" s="268"/>
      <c r="H135" s="271">
        <v>1800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77" t="s">
        <v>226</v>
      </c>
      <c r="AU135" s="277" t="s">
        <v>81</v>
      </c>
      <c r="AV135" s="16" t="s">
        <v>105</v>
      </c>
      <c r="AW135" s="16" t="s">
        <v>33</v>
      </c>
      <c r="AX135" s="16" t="s">
        <v>72</v>
      </c>
      <c r="AY135" s="277" t="s">
        <v>215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2552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2567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4" customFormat="1">
      <c r="A138" s="14"/>
      <c r="B138" s="245"/>
      <c r="C138" s="246"/>
      <c r="D138" s="236" t="s">
        <v>226</v>
      </c>
      <c r="E138" s="247" t="s">
        <v>19</v>
      </c>
      <c r="F138" s="248" t="s">
        <v>7</v>
      </c>
      <c r="G138" s="246"/>
      <c r="H138" s="249">
        <v>21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226</v>
      </c>
      <c r="AU138" s="255" t="s">
        <v>81</v>
      </c>
      <c r="AV138" s="14" t="s">
        <v>81</v>
      </c>
      <c r="AW138" s="14" t="s">
        <v>33</v>
      </c>
      <c r="AX138" s="14" t="s">
        <v>72</v>
      </c>
      <c r="AY138" s="255" t="s">
        <v>215</v>
      </c>
    </row>
    <row r="139" s="16" customFormat="1">
      <c r="A139" s="16"/>
      <c r="B139" s="267"/>
      <c r="C139" s="268"/>
      <c r="D139" s="236" t="s">
        <v>226</v>
      </c>
      <c r="E139" s="269" t="s">
        <v>19</v>
      </c>
      <c r="F139" s="270" t="s">
        <v>283</v>
      </c>
      <c r="G139" s="268"/>
      <c r="H139" s="271">
        <v>21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226</v>
      </c>
      <c r="AU139" s="277" t="s">
        <v>81</v>
      </c>
      <c r="AV139" s="16" t="s">
        <v>105</v>
      </c>
      <c r="AW139" s="16" t="s">
        <v>33</v>
      </c>
      <c r="AX139" s="16" t="s">
        <v>72</v>
      </c>
      <c r="AY139" s="277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2570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2556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2567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4" customFormat="1">
      <c r="A143" s="14"/>
      <c r="B143" s="245"/>
      <c r="C143" s="246"/>
      <c r="D143" s="236" t="s">
        <v>226</v>
      </c>
      <c r="E143" s="247" t="s">
        <v>19</v>
      </c>
      <c r="F143" s="248" t="s">
        <v>2571</v>
      </c>
      <c r="G143" s="246"/>
      <c r="H143" s="249">
        <v>915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226</v>
      </c>
      <c r="AU143" s="255" t="s">
        <v>81</v>
      </c>
      <c r="AV143" s="14" t="s">
        <v>81</v>
      </c>
      <c r="AW143" s="14" t="s">
        <v>33</v>
      </c>
      <c r="AX143" s="14" t="s">
        <v>72</v>
      </c>
      <c r="AY143" s="255" t="s">
        <v>215</v>
      </c>
    </row>
    <row r="144" s="16" customFormat="1">
      <c r="A144" s="16"/>
      <c r="B144" s="267"/>
      <c r="C144" s="268"/>
      <c r="D144" s="236" t="s">
        <v>226</v>
      </c>
      <c r="E144" s="269" t="s">
        <v>19</v>
      </c>
      <c r="F144" s="270" t="s">
        <v>283</v>
      </c>
      <c r="G144" s="268"/>
      <c r="H144" s="271">
        <v>915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277" t="s">
        <v>226</v>
      </c>
      <c r="AU144" s="277" t="s">
        <v>81</v>
      </c>
      <c r="AV144" s="16" t="s">
        <v>105</v>
      </c>
      <c r="AW144" s="16" t="s">
        <v>33</v>
      </c>
      <c r="AX144" s="16" t="s">
        <v>72</v>
      </c>
      <c r="AY144" s="277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2558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2560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3" customFormat="1">
      <c r="A147" s="13"/>
      <c r="B147" s="234"/>
      <c r="C147" s="235"/>
      <c r="D147" s="236" t="s">
        <v>226</v>
      </c>
      <c r="E147" s="237" t="s">
        <v>19</v>
      </c>
      <c r="F147" s="238" t="s">
        <v>2567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226</v>
      </c>
      <c r="AU147" s="244" t="s">
        <v>81</v>
      </c>
      <c r="AV147" s="13" t="s">
        <v>79</v>
      </c>
      <c r="AW147" s="13" t="s">
        <v>33</v>
      </c>
      <c r="AX147" s="13" t="s">
        <v>72</v>
      </c>
      <c r="AY147" s="244" t="s">
        <v>215</v>
      </c>
    </row>
    <row r="148" s="14" customFormat="1">
      <c r="A148" s="14"/>
      <c r="B148" s="245"/>
      <c r="C148" s="246"/>
      <c r="D148" s="236" t="s">
        <v>226</v>
      </c>
      <c r="E148" s="247" t="s">
        <v>19</v>
      </c>
      <c r="F148" s="248" t="s">
        <v>2572</v>
      </c>
      <c r="G148" s="246"/>
      <c r="H148" s="249">
        <v>217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226</v>
      </c>
      <c r="AU148" s="255" t="s">
        <v>81</v>
      </c>
      <c r="AV148" s="14" t="s">
        <v>81</v>
      </c>
      <c r="AW148" s="14" t="s">
        <v>33</v>
      </c>
      <c r="AX148" s="14" t="s">
        <v>72</v>
      </c>
      <c r="AY148" s="255" t="s">
        <v>215</v>
      </c>
    </row>
    <row r="149" s="16" customFormat="1">
      <c r="A149" s="16"/>
      <c r="B149" s="267"/>
      <c r="C149" s="268"/>
      <c r="D149" s="236" t="s">
        <v>226</v>
      </c>
      <c r="E149" s="269" t="s">
        <v>19</v>
      </c>
      <c r="F149" s="270" t="s">
        <v>283</v>
      </c>
      <c r="G149" s="268"/>
      <c r="H149" s="271">
        <v>217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77" t="s">
        <v>226</v>
      </c>
      <c r="AU149" s="277" t="s">
        <v>81</v>
      </c>
      <c r="AV149" s="16" t="s">
        <v>105</v>
      </c>
      <c r="AW149" s="16" t="s">
        <v>33</v>
      </c>
      <c r="AX149" s="16" t="s">
        <v>72</v>
      </c>
      <c r="AY149" s="277" t="s">
        <v>215</v>
      </c>
    </row>
    <row r="150" s="13" customFormat="1">
      <c r="A150" s="13"/>
      <c r="B150" s="234"/>
      <c r="C150" s="235"/>
      <c r="D150" s="236" t="s">
        <v>226</v>
      </c>
      <c r="E150" s="237" t="s">
        <v>19</v>
      </c>
      <c r="F150" s="238" t="s">
        <v>2573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226</v>
      </c>
      <c r="AU150" s="244" t="s">
        <v>81</v>
      </c>
      <c r="AV150" s="13" t="s">
        <v>79</v>
      </c>
      <c r="AW150" s="13" t="s">
        <v>33</v>
      </c>
      <c r="AX150" s="13" t="s">
        <v>72</v>
      </c>
      <c r="AY150" s="244" t="s">
        <v>215</v>
      </c>
    </row>
    <row r="151" s="13" customFormat="1">
      <c r="A151" s="13"/>
      <c r="B151" s="234"/>
      <c r="C151" s="235"/>
      <c r="D151" s="236" t="s">
        <v>226</v>
      </c>
      <c r="E151" s="237" t="s">
        <v>19</v>
      </c>
      <c r="F151" s="238" t="s">
        <v>2563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226</v>
      </c>
      <c r="AU151" s="244" t="s">
        <v>81</v>
      </c>
      <c r="AV151" s="13" t="s">
        <v>79</v>
      </c>
      <c r="AW151" s="13" t="s">
        <v>33</v>
      </c>
      <c r="AX151" s="13" t="s">
        <v>72</v>
      </c>
      <c r="AY151" s="244" t="s">
        <v>215</v>
      </c>
    </row>
    <row r="152" s="13" customFormat="1">
      <c r="A152" s="13"/>
      <c r="B152" s="234"/>
      <c r="C152" s="235"/>
      <c r="D152" s="236" t="s">
        <v>226</v>
      </c>
      <c r="E152" s="237" t="s">
        <v>19</v>
      </c>
      <c r="F152" s="238" t="s">
        <v>2567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226</v>
      </c>
      <c r="AU152" s="244" t="s">
        <v>81</v>
      </c>
      <c r="AV152" s="13" t="s">
        <v>79</v>
      </c>
      <c r="AW152" s="13" t="s">
        <v>33</v>
      </c>
      <c r="AX152" s="13" t="s">
        <v>72</v>
      </c>
      <c r="AY152" s="244" t="s">
        <v>215</v>
      </c>
    </row>
    <row r="153" s="14" customFormat="1">
      <c r="A153" s="14"/>
      <c r="B153" s="245"/>
      <c r="C153" s="246"/>
      <c r="D153" s="236" t="s">
        <v>226</v>
      </c>
      <c r="E153" s="247" t="s">
        <v>19</v>
      </c>
      <c r="F153" s="248" t="s">
        <v>2574</v>
      </c>
      <c r="G153" s="246"/>
      <c r="H153" s="249">
        <v>890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226</v>
      </c>
      <c r="AU153" s="255" t="s">
        <v>81</v>
      </c>
      <c r="AV153" s="14" t="s">
        <v>81</v>
      </c>
      <c r="AW153" s="14" t="s">
        <v>33</v>
      </c>
      <c r="AX153" s="14" t="s">
        <v>72</v>
      </c>
      <c r="AY153" s="255" t="s">
        <v>215</v>
      </c>
    </row>
    <row r="154" s="16" customFormat="1">
      <c r="A154" s="16"/>
      <c r="B154" s="267"/>
      <c r="C154" s="268"/>
      <c r="D154" s="236" t="s">
        <v>226</v>
      </c>
      <c r="E154" s="269" t="s">
        <v>19</v>
      </c>
      <c r="F154" s="270" t="s">
        <v>283</v>
      </c>
      <c r="G154" s="268"/>
      <c r="H154" s="271">
        <v>890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7" t="s">
        <v>226</v>
      </c>
      <c r="AU154" s="277" t="s">
        <v>81</v>
      </c>
      <c r="AV154" s="16" t="s">
        <v>105</v>
      </c>
      <c r="AW154" s="16" t="s">
        <v>33</v>
      </c>
      <c r="AX154" s="16" t="s">
        <v>72</v>
      </c>
      <c r="AY154" s="277" t="s">
        <v>215</v>
      </c>
    </row>
    <row r="155" s="15" customFormat="1">
      <c r="A155" s="15"/>
      <c r="B155" s="256"/>
      <c r="C155" s="257"/>
      <c r="D155" s="236" t="s">
        <v>226</v>
      </c>
      <c r="E155" s="258" t="s">
        <v>19</v>
      </c>
      <c r="F155" s="259" t="s">
        <v>233</v>
      </c>
      <c r="G155" s="257"/>
      <c r="H155" s="260">
        <v>4243</v>
      </c>
      <c r="I155" s="261"/>
      <c r="J155" s="257"/>
      <c r="K155" s="257"/>
      <c r="L155" s="262"/>
      <c r="M155" s="263"/>
      <c r="N155" s="264"/>
      <c r="O155" s="264"/>
      <c r="P155" s="264"/>
      <c r="Q155" s="264"/>
      <c r="R155" s="264"/>
      <c r="S155" s="264"/>
      <c r="T155" s="26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6" t="s">
        <v>226</v>
      </c>
      <c r="AU155" s="266" t="s">
        <v>81</v>
      </c>
      <c r="AV155" s="15" t="s">
        <v>223</v>
      </c>
      <c r="AW155" s="15" t="s">
        <v>33</v>
      </c>
      <c r="AX155" s="15" t="s">
        <v>79</v>
      </c>
      <c r="AY155" s="266" t="s">
        <v>215</v>
      </c>
    </row>
    <row r="156" s="2" customFormat="1" ht="44.25" customHeight="1">
      <c r="A156" s="41"/>
      <c r="B156" s="42"/>
      <c r="C156" s="216" t="s">
        <v>105</v>
      </c>
      <c r="D156" s="216" t="s">
        <v>218</v>
      </c>
      <c r="E156" s="217" t="s">
        <v>2575</v>
      </c>
      <c r="F156" s="218" t="s">
        <v>2576</v>
      </c>
      <c r="G156" s="219" t="s">
        <v>692</v>
      </c>
      <c r="H156" s="220">
        <v>420</v>
      </c>
      <c r="I156" s="221"/>
      <c r="J156" s="222">
        <f>ROUND(I156*H156,2)</f>
        <v>0</v>
      </c>
      <c r="K156" s="218" t="s">
        <v>222</v>
      </c>
      <c r="L156" s="47"/>
      <c r="M156" s="223" t="s">
        <v>19</v>
      </c>
      <c r="N156" s="224" t="s">
        <v>43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223</v>
      </c>
      <c r="AT156" s="227" t="s">
        <v>218</v>
      </c>
      <c r="AU156" s="227" t="s">
        <v>81</v>
      </c>
      <c r="AY156" s="20" t="s">
        <v>215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223</v>
      </c>
      <c r="BM156" s="227" t="s">
        <v>275</v>
      </c>
    </row>
    <row r="157" s="2" customFormat="1">
      <c r="A157" s="41"/>
      <c r="B157" s="42"/>
      <c r="C157" s="43"/>
      <c r="D157" s="229" t="s">
        <v>224</v>
      </c>
      <c r="E157" s="43"/>
      <c r="F157" s="230" t="s">
        <v>2577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224</v>
      </c>
      <c r="AU157" s="20" t="s">
        <v>81</v>
      </c>
    </row>
    <row r="158" s="13" customFormat="1">
      <c r="A158" s="13"/>
      <c r="B158" s="234"/>
      <c r="C158" s="235"/>
      <c r="D158" s="236" t="s">
        <v>226</v>
      </c>
      <c r="E158" s="237" t="s">
        <v>19</v>
      </c>
      <c r="F158" s="238" t="s">
        <v>2548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226</v>
      </c>
      <c r="AU158" s="244" t="s">
        <v>81</v>
      </c>
      <c r="AV158" s="13" t="s">
        <v>79</v>
      </c>
      <c r="AW158" s="13" t="s">
        <v>33</v>
      </c>
      <c r="AX158" s="13" t="s">
        <v>72</v>
      </c>
      <c r="AY158" s="244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2578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4" customFormat="1">
      <c r="A160" s="14"/>
      <c r="B160" s="245"/>
      <c r="C160" s="246"/>
      <c r="D160" s="236" t="s">
        <v>226</v>
      </c>
      <c r="E160" s="247" t="s">
        <v>19</v>
      </c>
      <c r="F160" s="248" t="s">
        <v>379</v>
      </c>
      <c r="G160" s="246"/>
      <c r="H160" s="249">
        <v>40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226</v>
      </c>
      <c r="AU160" s="255" t="s">
        <v>81</v>
      </c>
      <c r="AV160" s="14" t="s">
        <v>81</v>
      </c>
      <c r="AW160" s="14" t="s">
        <v>33</v>
      </c>
      <c r="AX160" s="14" t="s">
        <v>72</v>
      </c>
      <c r="AY160" s="255" t="s">
        <v>215</v>
      </c>
    </row>
    <row r="161" s="16" customFormat="1">
      <c r="A161" s="16"/>
      <c r="B161" s="267"/>
      <c r="C161" s="268"/>
      <c r="D161" s="236" t="s">
        <v>226</v>
      </c>
      <c r="E161" s="269" t="s">
        <v>19</v>
      </c>
      <c r="F161" s="270" t="s">
        <v>283</v>
      </c>
      <c r="G161" s="268"/>
      <c r="H161" s="271">
        <v>40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7" t="s">
        <v>226</v>
      </c>
      <c r="AU161" s="277" t="s">
        <v>81</v>
      </c>
      <c r="AV161" s="16" t="s">
        <v>105</v>
      </c>
      <c r="AW161" s="16" t="s">
        <v>33</v>
      </c>
      <c r="AX161" s="16" t="s">
        <v>72</v>
      </c>
      <c r="AY161" s="277" t="s">
        <v>215</v>
      </c>
    </row>
    <row r="162" s="13" customFormat="1">
      <c r="A162" s="13"/>
      <c r="B162" s="234"/>
      <c r="C162" s="235"/>
      <c r="D162" s="236" t="s">
        <v>226</v>
      </c>
      <c r="E162" s="237" t="s">
        <v>19</v>
      </c>
      <c r="F162" s="238" t="s">
        <v>2550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226</v>
      </c>
      <c r="AU162" s="244" t="s">
        <v>81</v>
      </c>
      <c r="AV162" s="13" t="s">
        <v>79</v>
      </c>
      <c r="AW162" s="13" t="s">
        <v>33</v>
      </c>
      <c r="AX162" s="13" t="s">
        <v>72</v>
      </c>
      <c r="AY162" s="244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2578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4" customFormat="1">
      <c r="A164" s="14"/>
      <c r="B164" s="245"/>
      <c r="C164" s="246"/>
      <c r="D164" s="236" t="s">
        <v>226</v>
      </c>
      <c r="E164" s="247" t="s">
        <v>19</v>
      </c>
      <c r="F164" s="248" t="s">
        <v>1549</v>
      </c>
      <c r="G164" s="246"/>
      <c r="H164" s="249">
        <v>180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226</v>
      </c>
      <c r="AU164" s="255" t="s">
        <v>81</v>
      </c>
      <c r="AV164" s="14" t="s">
        <v>81</v>
      </c>
      <c r="AW164" s="14" t="s">
        <v>33</v>
      </c>
      <c r="AX164" s="14" t="s">
        <v>72</v>
      </c>
      <c r="AY164" s="255" t="s">
        <v>215</v>
      </c>
    </row>
    <row r="165" s="16" customFormat="1">
      <c r="A165" s="16"/>
      <c r="B165" s="267"/>
      <c r="C165" s="268"/>
      <c r="D165" s="236" t="s">
        <v>226</v>
      </c>
      <c r="E165" s="269" t="s">
        <v>19</v>
      </c>
      <c r="F165" s="270" t="s">
        <v>283</v>
      </c>
      <c r="G165" s="268"/>
      <c r="H165" s="271">
        <v>180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77" t="s">
        <v>226</v>
      </c>
      <c r="AU165" s="277" t="s">
        <v>81</v>
      </c>
      <c r="AV165" s="16" t="s">
        <v>105</v>
      </c>
      <c r="AW165" s="16" t="s">
        <v>33</v>
      </c>
      <c r="AX165" s="16" t="s">
        <v>72</v>
      </c>
      <c r="AY165" s="277" t="s">
        <v>215</v>
      </c>
    </row>
    <row r="166" s="13" customFormat="1">
      <c r="A166" s="13"/>
      <c r="B166" s="234"/>
      <c r="C166" s="235"/>
      <c r="D166" s="236" t="s">
        <v>226</v>
      </c>
      <c r="E166" s="237" t="s">
        <v>19</v>
      </c>
      <c r="F166" s="238" t="s">
        <v>2570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226</v>
      </c>
      <c r="AU166" s="244" t="s">
        <v>81</v>
      </c>
      <c r="AV166" s="13" t="s">
        <v>79</v>
      </c>
      <c r="AW166" s="13" t="s">
        <v>33</v>
      </c>
      <c r="AX166" s="13" t="s">
        <v>72</v>
      </c>
      <c r="AY166" s="244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2556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3" customFormat="1">
      <c r="A168" s="13"/>
      <c r="B168" s="234"/>
      <c r="C168" s="235"/>
      <c r="D168" s="236" t="s">
        <v>226</v>
      </c>
      <c r="E168" s="237" t="s">
        <v>19</v>
      </c>
      <c r="F168" s="238" t="s">
        <v>2578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226</v>
      </c>
      <c r="AU168" s="244" t="s">
        <v>81</v>
      </c>
      <c r="AV168" s="13" t="s">
        <v>79</v>
      </c>
      <c r="AW168" s="13" t="s">
        <v>33</v>
      </c>
      <c r="AX168" s="13" t="s">
        <v>72</v>
      </c>
      <c r="AY168" s="244" t="s">
        <v>215</v>
      </c>
    </row>
    <row r="169" s="14" customFormat="1">
      <c r="A169" s="14"/>
      <c r="B169" s="245"/>
      <c r="C169" s="246"/>
      <c r="D169" s="236" t="s">
        <v>226</v>
      </c>
      <c r="E169" s="247" t="s">
        <v>19</v>
      </c>
      <c r="F169" s="248" t="s">
        <v>533</v>
      </c>
      <c r="G169" s="246"/>
      <c r="H169" s="249">
        <v>90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226</v>
      </c>
      <c r="AU169" s="255" t="s">
        <v>81</v>
      </c>
      <c r="AV169" s="14" t="s">
        <v>81</v>
      </c>
      <c r="AW169" s="14" t="s">
        <v>33</v>
      </c>
      <c r="AX169" s="14" t="s">
        <v>72</v>
      </c>
      <c r="AY169" s="255" t="s">
        <v>215</v>
      </c>
    </row>
    <row r="170" s="16" customFormat="1">
      <c r="A170" s="16"/>
      <c r="B170" s="267"/>
      <c r="C170" s="268"/>
      <c r="D170" s="236" t="s">
        <v>226</v>
      </c>
      <c r="E170" s="269" t="s">
        <v>19</v>
      </c>
      <c r="F170" s="270" t="s">
        <v>283</v>
      </c>
      <c r="G170" s="268"/>
      <c r="H170" s="271">
        <v>90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226</v>
      </c>
      <c r="AU170" s="277" t="s">
        <v>81</v>
      </c>
      <c r="AV170" s="16" t="s">
        <v>105</v>
      </c>
      <c r="AW170" s="16" t="s">
        <v>33</v>
      </c>
      <c r="AX170" s="16" t="s">
        <v>72</v>
      </c>
      <c r="AY170" s="277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2558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2560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3" customFormat="1">
      <c r="A173" s="13"/>
      <c r="B173" s="234"/>
      <c r="C173" s="235"/>
      <c r="D173" s="236" t="s">
        <v>226</v>
      </c>
      <c r="E173" s="237" t="s">
        <v>19</v>
      </c>
      <c r="F173" s="238" t="s">
        <v>2578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226</v>
      </c>
      <c r="AU173" s="244" t="s">
        <v>81</v>
      </c>
      <c r="AV173" s="13" t="s">
        <v>79</v>
      </c>
      <c r="AW173" s="13" t="s">
        <v>33</v>
      </c>
      <c r="AX173" s="13" t="s">
        <v>72</v>
      </c>
      <c r="AY173" s="244" t="s">
        <v>215</v>
      </c>
    </row>
    <row r="174" s="14" customFormat="1">
      <c r="A174" s="14"/>
      <c r="B174" s="245"/>
      <c r="C174" s="246"/>
      <c r="D174" s="236" t="s">
        <v>226</v>
      </c>
      <c r="E174" s="247" t="s">
        <v>19</v>
      </c>
      <c r="F174" s="248" t="s">
        <v>376</v>
      </c>
      <c r="G174" s="246"/>
      <c r="H174" s="249">
        <v>20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226</v>
      </c>
      <c r="AU174" s="255" t="s">
        <v>81</v>
      </c>
      <c r="AV174" s="14" t="s">
        <v>81</v>
      </c>
      <c r="AW174" s="14" t="s">
        <v>33</v>
      </c>
      <c r="AX174" s="14" t="s">
        <v>72</v>
      </c>
      <c r="AY174" s="255" t="s">
        <v>215</v>
      </c>
    </row>
    <row r="175" s="16" customFormat="1">
      <c r="A175" s="16"/>
      <c r="B175" s="267"/>
      <c r="C175" s="268"/>
      <c r="D175" s="236" t="s">
        <v>226</v>
      </c>
      <c r="E175" s="269" t="s">
        <v>19</v>
      </c>
      <c r="F175" s="270" t="s">
        <v>283</v>
      </c>
      <c r="G175" s="268"/>
      <c r="H175" s="271">
        <v>20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7" t="s">
        <v>226</v>
      </c>
      <c r="AU175" s="277" t="s">
        <v>81</v>
      </c>
      <c r="AV175" s="16" t="s">
        <v>105</v>
      </c>
      <c r="AW175" s="16" t="s">
        <v>33</v>
      </c>
      <c r="AX175" s="16" t="s">
        <v>72</v>
      </c>
      <c r="AY175" s="277" t="s">
        <v>215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2573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2563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2578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4" customFormat="1">
      <c r="A179" s="14"/>
      <c r="B179" s="245"/>
      <c r="C179" s="246"/>
      <c r="D179" s="236" t="s">
        <v>226</v>
      </c>
      <c r="E179" s="247" t="s">
        <v>19</v>
      </c>
      <c r="F179" s="248" t="s">
        <v>533</v>
      </c>
      <c r="G179" s="246"/>
      <c r="H179" s="249">
        <v>90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226</v>
      </c>
      <c r="AU179" s="255" t="s">
        <v>81</v>
      </c>
      <c r="AV179" s="14" t="s">
        <v>81</v>
      </c>
      <c r="AW179" s="14" t="s">
        <v>33</v>
      </c>
      <c r="AX179" s="14" t="s">
        <v>72</v>
      </c>
      <c r="AY179" s="255" t="s">
        <v>215</v>
      </c>
    </row>
    <row r="180" s="16" customFormat="1">
      <c r="A180" s="16"/>
      <c r="B180" s="267"/>
      <c r="C180" s="268"/>
      <c r="D180" s="236" t="s">
        <v>226</v>
      </c>
      <c r="E180" s="269" t="s">
        <v>19</v>
      </c>
      <c r="F180" s="270" t="s">
        <v>283</v>
      </c>
      <c r="G180" s="268"/>
      <c r="H180" s="271">
        <v>90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277" t="s">
        <v>226</v>
      </c>
      <c r="AU180" s="277" t="s">
        <v>81</v>
      </c>
      <c r="AV180" s="16" t="s">
        <v>105</v>
      </c>
      <c r="AW180" s="16" t="s">
        <v>33</v>
      </c>
      <c r="AX180" s="16" t="s">
        <v>72</v>
      </c>
      <c r="AY180" s="277" t="s">
        <v>215</v>
      </c>
    </row>
    <row r="181" s="15" customFormat="1">
      <c r="A181" s="15"/>
      <c r="B181" s="256"/>
      <c r="C181" s="257"/>
      <c r="D181" s="236" t="s">
        <v>226</v>
      </c>
      <c r="E181" s="258" t="s">
        <v>19</v>
      </c>
      <c r="F181" s="259" t="s">
        <v>233</v>
      </c>
      <c r="G181" s="257"/>
      <c r="H181" s="260">
        <v>420</v>
      </c>
      <c r="I181" s="261"/>
      <c r="J181" s="257"/>
      <c r="K181" s="257"/>
      <c r="L181" s="262"/>
      <c r="M181" s="263"/>
      <c r="N181" s="264"/>
      <c r="O181" s="264"/>
      <c r="P181" s="264"/>
      <c r="Q181" s="264"/>
      <c r="R181" s="264"/>
      <c r="S181" s="264"/>
      <c r="T181" s="26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6" t="s">
        <v>226</v>
      </c>
      <c r="AU181" s="266" t="s">
        <v>81</v>
      </c>
      <c r="AV181" s="15" t="s">
        <v>223</v>
      </c>
      <c r="AW181" s="15" t="s">
        <v>33</v>
      </c>
      <c r="AX181" s="15" t="s">
        <v>79</v>
      </c>
      <c r="AY181" s="266" t="s">
        <v>215</v>
      </c>
    </row>
    <row r="182" s="2" customFormat="1" ht="33" customHeight="1">
      <c r="A182" s="41"/>
      <c r="B182" s="42"/>
      <c r="C182" s="216" t="s">
        <v>223</v>
      </c>
      <c r="D182" s="216" t="s">
        <v>218</v>
      </c>
      <c r="E182" s="217" t="s">
        <v>2579</v>
      </c>
      <c r="F182" s="218" t="s">
        <v>2580</v>
      </c>
      <c r="G182" s="219" t="s">
        <v>692</v>
      </c>
      <c r="H182" s="220">
        <v>4243</v>
      </c>
      <c r="I182" s="221"/>
      <c r="J182" s="222">
        <f>ROUND(I182*H182,2)</f>
        <v>0</v>
      </c>
      <c r="K182" s="218" t="s">
        <v>222</v>
      </c>
      <c r="L182" s="47"/>
      <c r="M182" s="223" t="s">
        <v>19</v>
      </c>
      <c r="N182" s="224" t="s">
        <v>43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223</v>
      </c>
      <c r="AT182" s="227" t="s">
        <v>218</v>
      </c>
      <c r="AU182" s="227" t="s">
        <v>81</v>
      </c>
      <c r="AY182" s="20" t="s">
        <v>215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223</v>
      </c>
      <c r="BM182" s="227" t="s">
        <v>298</v>
      </c>
    </row>
    <row r="183" s="2" customFormat="1">
      <c r="A183" s="41"/>
      <c r="B183" s="42"/>
      <c r="C183" s="43"/>
      <c r="D183" s="229" t="s">
        <v>224</v>
      </c>
      <c r="E183" s="43"/>
      <c r="F183" s="230" t="s">
        <v>2581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224</v>
      </c>
      <c r="AU183" s="20" t="s">
        <v>81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2548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2567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4" customFormat="1">
      <c r="A186" s="14"/>
      <c r="B186" s="245"/>
      <c r="C186" s="246"/>
      <c r="D186" s="236" t="s">
        <v>226</v>
      </c>
      <c r="E186" s="247" t="s">
        <v>19</v>
      </c>
      <c r="F186" s="248" t="s">
        <v>2568</v>
      </c>
      <c r="G186" s="246"/>
      <c r="H186" s="249">
        <v>400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226</v>
      </c>
      <c r="AU186" s="255" t="s">
        <v>81</v>
      </c>
      <c r="AV186" s="14" t="s">
        <v>81</v>
      </c>
      <c r="AW186" s="14" t="s">
        <v>33</v>
      </c>
      <c r="AX186" s="14" t="s">
        <v>72</v>
      </c>
      <c r="AY186" s="255" t="s">
        <v>215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2550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2567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4" customFormat="1">
      <c r="A189" s="14"/>
      <c r="B189" s="245"/>
      <c r="C189" s="246"/>
      <c r="D189" s="236" t="s">
        <v>226</v>
      </c>
      <c r="E189" s="247" t="s">
        <v>19</v>
      </c>
      <c r="F189" s="248" t="s">
        <v>2569</v>
      </c>
      <c r="G189" s="246"/>
      <c r="H189" s="249">
        <v>1800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226</v>
      </c>
      <c r="AU189" s="255" t="s">
        <v>81</v>
      </c>
      <c r="AV189" s="14" t="s">
        <v>81</v>
      </c>
      <c r="AW189" s="14" t="s">
        <v>33</v>
      </c>
      <c r="AX189" s="14" t="s">
        <v>72</v>
      </c>
      <c r="AY189" s="255" t="s">
        <v>215</v>
      </c>
    </row>
    <row r="190" s="13" customFormat="1">
      <c r="A190" s="13"/>
      <c r="B190" s="234"/>
      <c r="C190" s="235"/>
      <c r="D190" s="236" t="s">
        <v>226</v>
      </c>
      <c r="E190" s="237" t="s">
        <v>19</v>
      </c>
      <c r="F190" s="238" t="s">
        <v>2552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226</v>
      </c>
      <c r="AU190" s="244" t="s">
        <v>81</v>
      </c>
      <c r="AV190" s="13" t="s">
        <v>79</v>
      </c>
      <c r="AW190" s="13" t="s">
        <v>33</v>
      </c>
      <c r="AX190" s="13" t="s">
        <v>72</v>
      </c>
      <c r="AY190" s="244" t="s">
        <v>215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2567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4" customFormat="1">
      <c r="A192" s="14"/>
      <c r="B192" s="245"/>
      <c r="C192" s="246"/>
      <c r="D192" s="236" t="s">
        <v>226</v>
      </c>
      <c r="E192" s="247" t="s">
        <v>19</v>
      </c>
      <c r="F192" s="248" t="s">
        <v>7</v>
      </c>
      <c r="G192" s="246"/>
      <c r="H192" s="249">
        <v>21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226</v>
      </c>
      <c r="AU192" s="255" t="s">
        <v>81</v>
      </c>
      <c r="AV192" s="14" t="s">
        <v>81</v>
      </c>
      <c r="AW192" s="14" t="s">
        <v>33</v>
      </c>
      <c r="AX192" s="14" t="s">
        <v>72</v>
      </c>
      <c r="AY192" s="255" t="s">
        <v>215</v>
      </c>
    </row>
    <row r="193" s="16" customFormat="1">
      <c r="A193" s="16"/>
      <c r="B193" s="267"/>
      <c r="C193" s="268"/>
      <c r="D193" s="236" t="s">
        <v>226</v>
      </c>
      <c r="E193" s="269" t="s">
        <v>19</v>
      </c>
      <c r="F193" s="270" t="s">
        <v>283</v>
      </c>
      <c r="G193" s="268"/>
      <c r="H193" s="271">
        <v>2221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77" t="s">
        <v>226</v>
      </c>
      <c r="AU193" s="277" t="s">
        <v>81</v>
      </c>
      <c r="AV193" s="16" t="s">
        <v>105</v>
      </c>
      <c r="AW193" s="16" t="s">
        <v>33</v>
      </c>
      <c r="AX193" s="16" t="s">
        <v>72</v>
      </c>
      <c r="AY193" s="277" t="s">
        <v>215</v>
      </c>
    </row>
    <row r="194" s="13" customFormat="1">
      <c r="A194" s="13"/>
      <c r="B194" s="234"/>
      <c r="C194" s="235"/>
      <c r="D194" s="236" t="s">
        <v>226</v>
      </c>
      <c r="E194" s="237" t="s">
        <v>19</v>
      </c>
      <c r="F194" s="238" t="s">
        <v>2570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226</v>
      </c>
      <c r="AU194" s="244" t="s">
        <v>81</v>
      </c>
      <c r="AV194" s="13" t="s">
        <v>79</v>
      </c>
      <c r="AW194" s="13" t="s">
        <v>33</v>
      </c>
      <c r="AX194" s="13" t="s">
        <v>72</v>
      </c>
      <c r="AY194" s="244" t="s">
        <v>215</v>
      </c>
    </row>
    <row r="195" s="13" customFormat="1">
      <c r="A195" s="13"/>
      <c r="B195" s="234"/>
      <c r="C195" s="235"/>
      <c r="D195" s="236" t="s">
        <v>226</v>
      </c>
      <c r="E195" s="237" t="s">
        <v>19</v>
      </c>
      <c r="F195" s="238" t="s">
        <v>2556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226</v>
      </c>
      <c r="AU195" s="244" t="s">
        <v>81</v>
      </c>
      <c r="AV195" s="13" t="s">
        <v>79</v>
      </c>
      <c r="AW195" s="13" t="s">
        <v>33</v>
      </c>
      <c r="AX195" s="13" t="s">
        <v>72</v>
      </c>
      <c r="AY195" s="244" t="s">
        <v>215</v>
      </c>
    </row>
    <row r="196" s="13" customFormat="1">
      <c r="A196" s="13"/>
      <c r="B196" s="234"/>
      <c r="C196" s="235"/>
      <c r="D196" s="236" t="s">
        <v>226</v>
      </c>
      <c r="E196" s="237" t="s">
        <v>19</v>
      </c>
      <c r="F196" s="238" t="s">
        <v>2567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226</v>
      </c>
      <c r="AU196" s="244" t="s">
        <v>81</v>
      </c>
      <c r="AV196" s="13" t="s">
        <v>79</v>
      </c>
      <c r="AW196" s="13" t="s">
        <v>33</v>
      </c>
      <c r="AX196" s="13" t="s">
        <v>72</v>
      </c>
      <c r="AY196" s="244" t="s">
        <v>215</v>
      </c>
    </row>
    <row r="197" s="14" customFormat="1">
      <c r="A197" s="14"/>
      <c r="B197" s="245"/>
      <c r="C197" s="246"/>
      <c r="D197" s="236" t="s">
        <v>226</v>
      </c>
      <c r="E197" s="247" t="s">
        <v>19</v>
      </c>
      <c r="F197" s="248" t="s">
        <v>2571</v>
      </c>
      <c r="G197" s="246"/>
      <c r="H197" s="249">
        <v>915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226</v>
      </c>
      <c r="AU197" s="255" t="s">
        <v>81</v>
      </c>
      <c r="AV197" s="14" t="s">
        <v>81</v>
      </c>
      <c r="AW197" s="14" t="s">
        <v>33</v>
      </c>
      <c r="AX197" s="14" t="s">
        <v>72</v>
      </c>
      <c r="AY197" s="255" t="s">
        <v>215</v>
      </c>
    </row>
    <row r="198" s="13" customFormat="1">
      <c r="A198" s="13"/>
      <c r="B198" s="234"/>
      <c r="C198" s="235"/>
      <c r="D198" s="236" t="s">
        <v>226</v>
      </c>
      <c r="E198" s="237" t="s">
        <v>19</v>
      </c>
      <c r="F198" s="238" t="s">
        <v>2558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226</v>
      </c>
      <c r="AU198" s="244" t="s">
        <v>81</v>
      </c>
      <c r="AV198" s="13" t="s">
        <v>79</v>
      </c>
      <c r="AW198" s="13" t="s">
        <v>33</v>
      </c>
      <c r="AX198" s="13" t="s">
        <v>72</v>
      </c>
      <c r="AY198" s="244" t="s">
        <v>215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2560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3" customFormat="1">
      <c r="A200" s="13"/>
      <c r="B200" s="234"/>
      <c r="C200" s="235"/>
      <c r="D200" s="236" t="s">
        <v>226</v>
      </c>
      <c r="E200" s="237" t="s">
        <v>19</v>
      </c>
      <c r="F200" s="238" t="s">
        <v>2567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226</v>
      </c>
      <c r="AU200" s="244" t="s">
        <v>81</v>
      </c>
      <c r="AV200" s="13" t="s">
        <v>79</v>
      </c>
      <c r="AW200" s="13" t="s">
        <v>33</v>
      </c>
      <c r="AX200" s="13" t="s">
        <v>72</v>
      </c>
      <c r="AY200" s="244" t="s">
        <v>215</v>
      </c>
    </row>
    <row r="201" s="14" customFormat="1">
      <c r="A201" s="14"/>
      <c r="B201" s="245"/>
      <c r="C201" s="246"/>
      <c r="D201" s="236" t="s">
        <v>226</v>
      </c>
      <c r="E201" s="247" t="s">
        <v>19</v>
      </c>
      <c r="F201" s="248" t="s">
        <v>2572</v>
      </c>
      <c r="G201" s="246"/>
      <c r="H201" s="249">
        <v>217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226</v>
      </c>
      <c r="AU201" s="255" t="s">
        <v>81</v>
      </c>
      <c r="AV201" s="14" t="s">
        <v>81</v>
      </c>
      <c r="AW201" s="14" t="s">
        <v>33</v>
      </c>
      <c r="AX201" s="14" t="s">
        <v>72</v>
      </c>
      <c r="AY201" s="255" t="s">
        <v>215</v>
      </c>
    </row>
    <row r="202" s="13" customFormat="1">
      <c r="A202" s="13"/>
      <c r="B202" s="234"/>
      <c r="C202" s="235"/>
      <c r="D202" s="236" t="s">
        <v>226</v>
      </c>
      <c r="E202" s="237" t="s">
        <v>19</v>
      </c>
      <c r="F202" s="238" t="s">
        <v>2573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226</v>
      </c>
      <c r="AU202" s="244" t="s">
        <v>81</v>
      </c>
      <c r="AV202" s="13" t="s">
        <v>79</v>
      </c>
      <c r="AW202" s="13" t="s">
        <v>33</v>
      </c>
      <c r="AX202" s="13" t="s">
        <v>72</v>
      </c>
      <c r="AY202" s="244" t="s">
        <v>215</v>
      </c>
    </row>
    <row r="203" s="13" customFormat="1">
      <c r="A203" s="13"/>
      <c r="B203" s="234"/>
      <c r="C203" s="235"/>
      <c r="D203" s="236" t="s">
        <v>226</v>
      </c>
      <c r="E203" s="237" t="s">
        <v>19</v>
      </c>
      <c r="F203" s="238" t="s">
        <v>2563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226</v>
      </c>
      <c r="AU203" s="244" t="s">
        <v>81</v>
      </c>
      <c r="AV203" s="13" t="s">
        <v>79</v>
      </c>
      <c r="AW203" s="13" t="s">
        <v>33</v>
      </c>
      <c r="AX203" s="13" t="s">
        <v>72</v>
      </c>
      <c r="AY203" s="244" t="s">
        <v>215</v>
      </c>
    </row>
    <row r="204" s="13" customFormat="1">
      <c r="A204" s="13"/>
      <c r="B204" s="234"/>
      <c r="C204" s="235"/>
      <c r="D204" s="236" t="s">
        <v>226</v>
      </c>
      <c r="E204" s="237" t="s">
        <v>19</v>
      </c>
      <c r="F204" s="238" t="s">
        <v>2567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226</v>
      </c>
      <c r="AU204" s="244" t="s">
        <v>81</v>
      </c>
      <c r="AV204" s="13" t="s">
        <v>79</v>
      </c>
      <c r="AW204" s="13" t="s">
        <v>33</v>
      </c>
      <c r="AX204" s="13" t="s">
        <v>72</v>
      </c>
      <c r="AY204" s="244" t="s">
        <v>215</v>
      </c>
    </row>
    <row r="205" s="14" customFormat="1">
      <c r="A205" s="14"/>
      <c r="B205" s="245"/>
      <c r="C205" s="246"/>
      <c r="D205" s="236" t="s">
        <v>226</v>
      </c>
      <c r="E205" s="247" t="s">
        <v>19</v>
      </c>
      <c r="F205" s="248" t="s">
        <v>2574</v>
      </c>
      <c r="G205" s="246"/>
      <c r="H205" s="249">
        <v>890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226</v>
      </c>
      <c r="AU205" s="255" t="s">
        <v>81</v>
      </c>
      <c r="AV205" s="14" t="s">
        <v>81</v>
      </c>
      <c r="AW205" s="14" t="s">
        <v>33</v>
      </c>
      <c r="AX205" s="14" t="s">
        <v>72</v>
      </c>
      <c r="AY205" s="255" t="s">
        <v>215</v>
      </c>
    </row>
    <row r="206" s="16" customFormat="1">
      <c r="A206" s="16"/>
      <c r="B206" s="267"/>
      <c r="C206" s="268"/>
      <c r="D206" s="236" t="s">
        <v>226</v>
      </c>
      <c r="E206" s="269" t="s">
        <v>19</v>
      </c>
      <c r="F206" s="270" t="s">
        <v>283</v>
      </c>
      <c r="G206" s="268"/>
      <c r="H206" s="271">
        <v>2022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T206" s="277" t="s">
        <v>226</v>
      </c>
      <c r="AU206" s="277" t="s">
        <v>81</v>
      </c>
      <c r="AV206" s="16" t="s">
        <v>105</v>
      </c>
      <c r="AW206" s="16" t="s">
        <v>33</v>
      </c>
      <c r="AX206" s="16" t="s">
        <v>72</v>
      </c>
      <c r="AY206" s="277" t="s">
        <v>215</v>
      </c>
    </row>
    <row r="207" s="15" customFormat="1">
      <c r="A207" s="15"/>
      <c r="B207" s="256"/>
      <c r="C207" s="257"/>
      <c r="D207" s="236" t="s">
        <v>226</v>
      </c>
      <c r="E207" s="258" t="s">
        <v>19</v>
      </c>
      <c r="F207" s="259" t="s">
        <v>233</v>
      </c>
      <c r="G207" s="257"/>
      <c r="H207" s="260">
        <v>4243</v>
      </c>
      <c r="I207" s="261"/>
      <c r="J207" s="257"/>
      <c r="K207" s="257"/>
      <c r="L207" s="262"/>
      <c r="M207" s="263"/>
      <c r="N207" s="264"/>
      <c r="O207" s="264"/>
      <c r="P207" s="264"/>
      <c r="Q207" s="264"/>
      <c r="R207" s="264"/>
      <c r="S207" s="264"/>
      <c r="T207" s="26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6" t="s">
        <v>226</v>
      </c>
      <c r="AU207" s="266" t="s">
        <v>81</v>
      </c>
      <c r="AV207" s="15" t="s">
        <v>223</v>
      </c>
      <c r="AW207" s="15" t="s">
        <v>33</v>
      </c>
      <c r="AX207" s="15" t="s">
        <v>79</v>
      </c>
      <c r="AY207" s="266" t="s">
        <v>215</v>
      </c>
    </row>
    <row r="208" s="2" customFormat="1" ht="16.5" customHeight="1">
      <c r="A208" s="41"/>
      <c r="B208" s="42"/>
      <c r="C208" s="281" t="s">
        <v>256</v>
      </c>
      <c r="D208" s="281" t="s">
        <v>412</v>
      </c>
      <c r="E208" s="282" t="s">
        <v>2392</v>
      </c>
      <c r="F208" s="283" t="s">
        <v>2582</v>
      </c>
      <c r="G208" s="284" t="s">
        <v>635</v>
      </c>
      <c r="H208" s="285">
        <v>4243</v>
      </c>
      <c r="I208" s="286"/>
      <c r="J208" s="287">
        <f>ROUND(I208*H208,2)</f>
        <v>0</v>
      </c>
      <c r="K208" s="283" t="s">
        <v>19</v>
      </c>
      <c r="L208" s="288"/>
      <c r="M208" s="289" t="s">
        <v>19</v>
      </c>
      <c r="N208" s="290" t="s">
        <v>43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298</v>
      </c>
      <c r="AT208" s="227" t="s">
        <v>412</v>
      </c>
      <c r="AU208" s="227" t="s">
        <v>81</v>
      </c>
      <c r="AY208" s="20" t="s">
        <v>215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223</v>
      </c>
      <c r="BM208" s="227" t="s">
        <v>313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2582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3" customFormat="1">
      <c r="A210" s="13"/>
      <c r="B210" s="234"/>
      <c r="C210" s="235"/>
      <c r="D210" s="236" t="s">
        <v>226</v>
      </c>
      <c r="E210" s="237" t="s">
        <v>19</v>
      </c>
      <c r="F210" s="238" t="s">
        <v>2548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226</v>
      </c>
      <c r="AU210" s="244" t="s">
        <v>81</v>
      </c>
      <c r="AV210" s="13" t="s">
        <v>79</v>
      </c>
      <c r="AW210" s="13" t="s">
        <v>33</v>
      </c>
      <c r="AX210" s="13" t="s">
        <v>72</v>
      </c>
      <c r="AY210" s="244" t="s">
        <v>215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2567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4" customFormat="1">
      <c r="A212" s="14"/>
      <c r="B212" s="245"/>
      <c r="C212" s="246"/>
      <c r="D212" s="236" t="s">
        <v>226</v>
      </c>
      <c r="E212" s="247" t="s">
        <v>19</v>
      </c>
      <c r="F212" s="248" t="s">
        <v>2568</v>
      </c>
      <c r="G212" s="246"/>
      <c r="H212" s="249">
        <v>400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226</v>
      </c>
      <c r="AU212" s="255" t="s">
        <v>81</v>
      </c>
      <c r="AV212" s="14" t="s">
        <v>81</v>
      </c>
      <c r="AW212" s="14" t="s">
        <v>33</v>
      </c>
      <c r="AX212" s="14" t="s">
        <v>72</v>
      </c>
      <c r="AY212" s="255" t="s">
        <v>215</v>
      </c>
    </row>
    <row r="213" s="13" customFormat="1">
      <c r="A213" s="13"/>
      <c r="B213" s="234"/>
      <c r="C213" s="235"/>
      <c r="D213" s="236" t="s">
        <v>226</v>
      </c>
      <c r="E213" s="237" t="s">
        <v>19</v>
      </c>
      <c r="F213" s="238" t="s">
        <v>2550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226</v>
      </c>
      <c r="AU213" s="244" t="s">
        <v>81</v>
      </c>
      <c r="AV213" s="13" t="s">
        <v>79</v>
      </c>
      <c r="AW213" s="13" t="s">
        <v>33</v>
      </c>
      <c r="AX213" s="13" t="s">
        <v>72</v>
      </c>
      <c r="AY213" s="244" t="s">
        <v>215</v>
      </c>
    </row>
    <row r="214" s="13" customFormat="1">
      <c r="A214" s="13"/>
      <c r="B214" s="234"/>
      <c r="C214" s="235"/>
      <c r="D214" s="236" t="s">
        <v>226</v>
      </c>
      <c r="E214" s="237" t="s">
        <v>19</v>
      </c>
      <c r="F214" s="238" t="s">
        <v>2567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226</v>
      </c>
      <c r="AU214" s="244" t="s">
        <v>81</v>
      </c>
      <c r="AV214" s="13" t="s">
        <v>79</v>
      </c>
      <c r="AW214" s="13" t="s">
        <v>33</v>
      </c>
      <c r="AX214" s="13" t="s">
        <v>72</v>
      </c>
      <c r="AY214" s="244" t="s">
        <v>215</v>
      </c>
    </row>
    <row r="215" s="14" customFormat="1">
      <c r="A215" s="14"/>
      <c r="B215" s="245"/>
      <c r="C215" s="246"/>
      <c r="D215" s="236" t="s">
        <v>226</v>
      </c>
      <c r="E215" s="247" t="s">
        <v>19</v>
      </c>
      <c r="F215" s="248" t="s">
        <v>2569</v>
      </c>
      <c r="G215" s="246"/>
      <c r="H215" s="249">
        <v>1800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226</v>
      </c>
      <c r="AU215" s="255" t="s">
        <v>81</v>
      </c>
      <c r="AV215" s="14" t="s">
        <v>81</v>
      </c>
      <c r="AW215" s="14" t="s">
        <v>33</v>
      </c>
      <c r="AX215" s="14" t="s">
        <v>72</v>
      </c>
      <c r="AY215" s="255" t="s">
        <v>215</v>
      </c>
    </row>
    <row r="216" s="13" customFormat="1">
      <c r="A216" s="13"/>
      <c r="B216" s="234"/>
      <c r="C216" s="235"/>
      <c r="D216" s="236" t="s">
        <v>226</v>
      </c>
      <c r="E216" s="237" t="s">
        <v>19</v>
      </c>
      <c r="F216" s="238" t="s">
        <v>2552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226</v>
      </c>
      <c r="AU216" s="244" t="s">
        <v>81</v>
      </c>
      <c r="AV216" s="13" t="s">
        <v>79</v>
      </c>
      <c r="AW216" s="13" t="s">
        <v>33</v>
      </c>
      <c r="AX216" s="13" t="s">
        <v>72</v>
      </c>
      <c r="AY216" s="244" t="s">
        <v>215</v>
      </c>
    </row>
    <row r="217" s="13" customFormat="1">
      <c r="A217" s="13"/>
      <c r="B217" s="234"/>
      <c r="C217" s="235"/>
      <c r="D217" s="236" t="s">
        <v>226</v>
      </c>
      <c r="E217" s="237" t="s">
        <v>19</v>
      </c>
      <c r="F217" s="238" t="s">
        <v>2567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226</v>
      </c>
      <c r="AU217" s="244" t="s">
        <v>81</v>
      </c>
      <c r="AV217" s="13" t="s">
        <v>79</v>
      </c>
      <c r="AW217" s="13" t="s">
        <v>33</v>
      </c>
      <c r="AX217" s="13" t="s">
        <v>72</v>
      </c>
      <c r="AY217" s="244" t="s">
        <v>215</v>
      </c>
    </row>
    <row r="218" s="14" customFormat="1">
      <c r="A218" s="14"/>
      <c r="B218" s="245"/>
      <c r="C218" s="246"/>
      <c r="D218" s="236" t="s">
        <v>226</v>
      </c>
      <c r="E218" s="247" t="s">
        <v>19</v>
      </c>
      <c r="F218" s="248" t="s">
        <v>7</v>
      </c>
      <c r="G218" s="246"/>
      <c r="H218" s="249">
        <v>21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226</v>
      </c>
      <c r="AU218" s="255" t="s">
        <v>81</v>
      </c>
      <c r="AV218" s="14" t="s">
        <v>81</v>
      </c>
      <c r="AW218" s="14" t="s">
        <v>33</v>
      </c>
      <c r="AX218" s="14" t="s">
        <v>72</v>
      </c>
      <c r="AY218" s="255" t="s">
        <v>215</v>
      </c>
    </row>
    <row r="219" s="16" customFormat="1">
      <c r="A219" s="16"/>
      <c r="B219" s="267"/>
      <c r="C219" s="268"/>
      <c r="D219" s="236" t="s">
        <v>226</v>
      </c>
      <c r="E219" s="269" t="s">
        <v>19</v>
      </c>
      <c r="F219" s="270" t="s">
        <v>283</v>
      </c>
      <c r="G219" s="268"/>
      <c r="H219" s="271">
        <v>2221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7" t="s">
        <v>226</v>
      </c>
      <c r="AU219" s="277" t="s">
        <v>81</v>
      </c>
      <c r="AV219" s="16" t="s">
        <v>105</v>
      </c>
      <c r="AW219" s="16" t="s">
        <v>33</v>
      </c>
      <c r="AX219" s="16" t="s">
        <v>72</v>
      </c>
      <c r="AY219" s="277" t="s">
        <v>215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2570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2556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2567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4" customFormat="1">
      <c r="A223" s="14"/>
      <c r="B223" s="245"/>
      <c r="C223" s="246"/>
      <c r="D223" s="236" t="s">
        <v>226</v>
      </c>
      <c r="E223" s="247" t="s">
        <v>19</v>
      </c>
      <c r="F223" s="248" t="s">
        <v>2571</v>
      </c>
      <c r="G223" s="246"/>
      <c r="H223" s="249">
        <v>915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226</v>
      </c>
      <c r="AU223" s="255" t="s">
        <v>81</v>
      </c>
      <c r="AV223" s="14" t="s">
        <v>81</v>
      </c>
      <c r="AW223" s="14" t="s">
        <v>33</v>
      </c>
      <c r="AX223" s="14" t="s">
        <v>72</v>
      </c>
      <c r="AY223" s="255" t="s">
        <v>215</v>
      </c>
    </row>
    <row r="224" s="13" customFormat="1">
      <c r="A224" s="13"/>
      <c r="B224" s="234"/>
      <c r="C224" s="235"/>
      <c r="D224" s="236" t="s">
        <v>226</v>
      </c>
      <c r="E224" s="237" t="s">
        <v>19</v>
      </c>
      <c r="F224" s="238" t="s">
        <v>2558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226</v>
      </c>
      <c r="AU224" s="244" t="s">
        <v>81</v>
      </c>
      <c r="AV224" s="13" t="s">
        <v>79</v>
      </c>
      <c r="AW224" s="13" t="s">
        <v>33</v>
      </c>
      <c r="AX224" s="13" t="s">
        <v>72</v>
      </c>
      <c r="AY224" s="244" t="s">
        <v>215</v>
      </c>
    </row>
    <row r="225" s="13" customFormat="1">
      <c r="A225" s="13"/>
      <c r="B225" s="234"/>
      <c r="C225" s="235"/>
      <c r="D225" s="236" t="s">
        <v>226</v>
      </c>
      <c r="E225" s="237" t="s">
        <v>19</v>
      </c>
      <c r="F225" s="238" t="s">
        <v>2560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226</v>
      </c>
      <c r="AU225" s="244" t="s">
        <v>81</v>
      </c>
      <c r="AV225" s="13" t="s">
        <v>79</v>
      </c>
      <c r="AW225" s="13" t="s">
        <v>33</v>
      </c>
      <c r="AX225" s="13" t="s">
        <v>72</v>
      </c>
      <c r="AY225" s="244" t="s">
        <v>215</v>
      </c>
    </row>
    <row r="226" s="13" customFormat="1">
      <c r="A226" s="13"/>
      <c r="B226" s="234"/>
      <c r="C226" s="235"/>
      <c r="D226" s="236" t="s">
        <v>226</v>
      </c>
      <c r="E226" s="237" t="s">
        <v>19</v>
      </c>
      <c r="F226" s="238" t="s">
        <v>2567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226</v>
      </c>
      <c r="AU226" s="244" t="s">
        <v>81</v>
      </c>
      <c r="AV226" s="13" t="s">
        <v>79</v>
      </c>
      <c r="AW226" s="13" t="s">
        <v>33</v>
      </c>
      <c r="AX226" s="13" t="s">
        <v>72</v>
      </c>
      <c r="AY226" s="244" t="s">
        <v>215</v>
      </c>
    </row>
    <row r="227" s="14" customFormat="1">
      <c r="A227" s="14"/>
      <c r="B227" s="245"/>
      <c r="C227" s="246"/>
      <c r="D227" s="236" t="s">
        <v>226</v>
      </c>
      <c r="E227" s="247" t="s">
        <v>19</v>
      </c>
      <c r="F227" s="248" t="s">
        <v>2572</v>
      </c>
      <c r="G227" s="246"/>
      <c r="H227" s="249">
        <v>217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226</v>
      </c>
      <c r="AU227" s="255" t="s">
        <v>81</v>
      </c>
      <c r="AV227" s="14" t="s">
        <v>81</v>
      </c>
      <c r="AW227" s="14" t="s">
        <v>33</v>
      </c>
      <c r="AX227" s="14" t="s">
        <v>72</v>
      </c>
      <c r="AY227" s="255" t="s">
        <v>215</v>
      </c>
    </row>
    <row r="228" s="13" customFormat="1">
      <c r="A228" s="13"/>
      <c r="B228" s="234"/>
      <c r="C228" s="235"/>
      <c r="D228" s="236" t="s">
        <v>226</v>
      </c>
      <c r="E228" s="237" t="s">
        <v>19</v>
      </c>
      <c r="F228" s="238" t="s">
        <v>2573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226</v>
      </c>
      <c r="AU228" s="244" t="s">
        <v>81</v>
      </c>
      <c r="AV228" s="13" t="s">
        <v>79</v>
      </c>
      <c r="AW228" s="13" t="s">
        <v>33</v>
      </c>
      <c r="AX228" s="13" t="s">
        <v>72</v>
      </c>
      <c r="AY228" s="244" t="s">
        <v>215</v>
      </c>
    </row>
    <row r="229" s="13" customFormat="1">
      <c r="A229" s="13"/>
      <c r="B229" s="234"/>
      <c r="C229" s="235"/>
      <c r="D229" s="236" t="s">
        <v>226</v>
      </c>
      <c r="E229" s="237" t="s">
        <v>19</v>
      </c>
      <c r="F229" s="238" t="s">
        <v>2563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226</v>
      </c>
      <c r="AU229" s="244" t="s">
        <v>81</v>
      </c>
      <c r="AV229" s="13" t="s">
        <v>79</v>
      </c>
      <c r="AW229" s="13" t="s">
        <v>33</v>
      </c>
      <c r="AX229" s="13" t="s">
        <v>72</v>
      </c>
      <c r="AY229" s="244" t="s">
        <v>215</v>
      </c>
    </row>
    <row r="230" s="13" customFormat="1">
      <c r="A230" s="13"/>
      <c r="B230" s="234"/>
      <c r="C230" s="235"/>
      <c r="D230" s="236" t="s">
        <v>226</v>
      </c>
      <c r="E230" s="237" t="s">
        <v>19</v>
      </c>
      <c r="F230" s="238" t="s">
        <v>2567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226</v>
      </c>
      <c r="AU230" s="244" t="s">
        <v>81</v>
      </c>
      <c r="AV230" s="13" t="s">
        <v>79</v>
      </c>
      <c r="AW230" s="13" t="s">
        <v>33</v>
      </c>
      <c r="AX230" s="13" t="s">
        <v>72</v>
      </c>
      <c r="AY230" s="244" t="s">
        <v>215</v>
      </c>
    </row>
    <row r="231" s="14" customFormat="1">
      <c r="A231" s="14"/>
      <c r="B231" s="245"/>
      <c r="C231" s="246"/>
      <c r="D231" s="236" t="s">
        <v>226</v>
      </c>
      <c r="E231" s="247" t="s">
        <v>19</v>
      </c>
      <c r="F231" s="248" t="s">
        <v>2574</v>
      </c>
      <c r="G231" s="246"/>
      <c r="H231" s="249">
        <v>890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226</v>
      </c>
      <c r="AU231" s="255" t="s">
        <v>81</v>
      </c>
      <c r="AV231" s="14" t="s">
        <v>81</v>
      </c>
      <c r="AW231" s="14" t="s">
        <v>33</v>
      </c>
      <c r="AX231" s="14" t="s">
        <v>72</v>
      </c>
      <c r="AY231" s="255" t="s">
        <v>215</v>
      </c>
    </row>
    <row r="232" s="16" customFormat="1">
      <c r="A232" s="16"/>
      <c r="B232" s="267"/>
      <c r="C232" s="268"/>
      <c r="D232" s="236" t="s">
        <v>226</v>
      </c>
      <c r="E232" s="269" t="s">
        <v>19</v>
      </c>
      <c r="F232" s="270" t="s">
        <v>283</v>
      </c>
      <c r="G232" s="268"/>
      <c r="H232" s="271">
        <v>2022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277" t="s">
        <v>226</v>
      </c>
      <c r="AU232" s="277" t="s">
        <v>81</v>
      </c>
      <c r="AV232" s="16" t="s">
        <v>105</v>
      </c>
      <c r="AW232" s="16" t="s">
        <v>33</v>
      </c>
      <c r="AX232" s="16" t="s">
        <v>72</v>
      </c>
      <c r="AY232" s="277" t="s">
        <v>215</v>
      </c>
    </row>
    <row r="233" s="15" customFormat="1">
      <c r="A233" s="15"/>
      <c r="B233" s="256"/>
      <c r="C233" s="257"/>
      <c r="D233" s="236" t="s">
        <v>226</v>
      </c>
      <c r="E233" s="258" t="s">
        <v>19</v>
      </c>
      <c r="F233" s="259" t="s">
        <v>233</v>
      </c>
      <c r="G233" s="257"/>
      <c r="H233" s="260">
        <v>4243</v>
      </c>
      <c r="I233" s="261"/>
      <c r="J233" s="257"/>
      <c r="K233" s="257"/>
      <c r="L233" s="262"/>
      <c r="M233" s="263"/>
      <c r="N233" s="264"/>
      <c r="O233" s="264"/>
      <c r="P233" s="264"/>
      <c r="Q233" s="264"/>
      <c r="R233" s="264"/>
      <c r="S233" s="264"/>
      <c r="T233" s="26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6" t="s">
        <v>226</v>
      </c>
      <c r="AU233" s="266" t="s">
        <v>81</v>
      </c>
      <c r="AV233" s="15" t="s">
        <v>223</v>
      </c>
      <c r="AW233" s="15" t="s">
        <v>33</v>
      </c>
      <c r="AX233" s="15" t="s">
        <v>79</v>
      </c>
      <c r="AY233" s="266" t="s">
        <v>215</v>
      </c>
    </row>
    <row r="234" s="2" customFormat="1" ht="24.15" customHeight="1">
      <c r="A234" s="41"/>
      <c r="B234" s="42"/>
      <c r="C234" s="216" t="s">
        <v>275</v>
      </c>
      <c r="D234" s="216" t="s">
        <v>218</v>
      </c>
      <c r="E234" s="217" t="s">
        <v>2583</v>
      </c>
      <c r="F234" s="218" t="s">
        <v>2584</v>
      </c>
      <c r="G234" s="219" t="s">
        <v>692</v>
      </c>
      <c r="H234" s="220">
        <v>420</v>
      </c>
      <c r="I234" s="221"/>
      <c r="J234" s="222">
        <f>ROUND(I234*H234,2)</f>
        <v>0</v>
      </c>
      <c r="K234" s="218" t="s">
        <v>222</v>
      </c>
      <c r="L234" s="47"/>
      <c r="M234" s="223" t="s">
        <v>19</v>
      </c>
      <c r="N234" s="224" t="s">
        <v>43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223</v>
      </c>
      <c r="AT234" s="227" t="s">
        <v>218</v>
      </c>
      <c r="AU234" s="227" t="s">
        <v>81</v>
      </c>
      <c r="AY234" s="20" t="s">
        <v>215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223</v>
      </c>
      <c r="BM234" s="227" t="s">
        <v>8</v>
      </c>
    </row>
    <row r="235" s="2" customFormat="1">
      <c r="A235" s="41"/>
      <c r="B235" s="42"/>
      <c r="C235" s="43"/>
      <c r="D235" s="229" t="s">
        <v>224</v>
      </c>
      <c r="E235" s="43"/>
      <c r="F235" s="230" t="s">
        <v>2585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224</v>
      </c>
      <c r="AU235" s="20" t="s">
        <v>81</v>
      </c>
    </row>
    <row r="236" s="13" customFormat="1">
      <c r="A236" s="13"/>
      <c r="B236" s="234"/>
      <c r="C236" s="235"/>
      <c r="D236" s="236" t="s">
        <v>226</v>
      </c>
      <c r="E236" s="237" t="s">
        <v>19</v>
      </c>
      <c r="F236" s="238" t="s">
        <v>2548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226</v>
      </c>
      <c r="AU236" s="244" t="s">
        <v>81</v>
      </c>
      <c r="AV236" s="13" t="s">
        <v>79</v>
      </c>
      <c r="AW236" s="13" t="s">
        <v>33</v>
      </c>
      <c r="AX236" s="13" t="s">
        <v>72</v>
      </c>
      <c r="AY236" s="244" t="s">
        <v>215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2578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4" customFormat="1">
      <c r="A238" s="14"/>
      <c r="B238" s="245"/>
      <c r="C238" s="246"/>
      <c r="D238" s="236" t="s">
        <v>226</v>
      </c>
      <c r="E238" s="247" t="s">
        <v>19</v>
      </c>
      <c r="F238" s="248" t="s">
        <v>379</v>
      </c>
      <c r="G238" s="246"/>
      <c r="H238" s="249">
        <v>40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226</v>
      </c>
      <c r="AU238" s="255" t="s">
        <v>81</v>
      </c>
      <c r="AV238" s="14" t="s">
        <v>81</v>
      </c>
      <c r="AW238" s="14" t="s">
        <v>33</v>
      </c>
      <c r="AX238" s="14" t="s">
        <v>72</v>
      </c>
      <c r="AY238" s="255" t="s">
        <v>215</v>
      </c>
    </row>
    <row r="239" s="16" customFormat="1">
      <c r="A239" s="16"/>
      <c r="B239" s="267"/>
      <c r="C239" s="268"/>
      <c r="D239" s="236" t="s">
        <v>226</v>
      </c>
      <c r="E239" s="269" t="s">
        <v>19</v>
      </c>
      <c r="F239" s="270" t="s">
        <v>283</v>
      </c>
      <c r="G239" s="268"/>
      <c r="H239" s="271">
        <v>40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7" t="s">
        <v>226</v>
      </c>
      <c r="AU239" s="277" t="s">
        <v>81</v>
      </c>
      <c r="AV239" s="16" t="s">
        <v>105</v>
      </c>
      <c r="AW239" s="16" t="s">
        <v>33</v>
      </c>
      <c r="AX239" s="16" t="s">
        <v>72</v>
      </c>
      <c r="AY239" s="277" t="s">
        <v>215</v>
      </c>
    </row>
    <row r="240" s="13" customFormat="1">
      <c r="A240" s="13"/>
      <c r="B240" s="234"/>
      <c r="C240" s="235"/>
      <c r="D240" s="236" t="s">
        <v>226</v>
      </c>
      <c r="E240" s="237" t="s">
        <v>19</v>
      </c>
      <c r="F240" s="238" t="s">
        <v>2550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226</v>
      </c>
      <c r="AU240" s="244" t="s">
        <v>81</v>
      </c>
      <c r="AV240" s="13" t="s">
        <v>79</v>
      </c>
      <c r="AW240" s="13" t="s">
        <v>33</v>
      </c>
      <c r="AX240" s="13" t="s">
        <v>72</v>
      </c>
      <c r="AY240" s="244" t="s">
        <v>215</v>
      </c>
    </row>
    <row r="241" s="13" customFormat="1">
      <c r="A241" s="13"/>
      <c r="B241" s="234"/>
      <c r="C241" s="235"/>
      <c r="D241" s="236" t="s">
        <v>226</v>
      </c>
      <c r="E241" s="237" t="s">
        <v>19</v>
      </c>
      <c r="F241" s="238" t="s">
        <v>2578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226</v>
      </c>
      <c r="AU241" s="244" t="s">
        <v>81</v>
      </c>
      <c r="AV241" s="13" t="s">
        <v>79</v>
      </c>
      <c r="AW241" s="13" t="s">
        <v>33</v>
      </c>
      <c r="AX241" s="13" t="s">
        <v>72</v>
      </c>
      <c r="AY241" s="244" t="s">
        <v>215</v>
      </c>
    </row>
    <row r="242" s="14" customFormat="1">
      <c r="A242" s="14"/>
      <c r="B242" s="245"/>
      <c r="C242" s="246"/>
      <c r="D242" s="236" t="s">
        <v>226</v>
      </c>
      <c r="E242" s="247" t="s">
        <v>19</v>
      </c>
      <c r="F242" s="248" t="s">
        <v>1549</v>
      </c>
      <c r="G242" s="246"/>
      <c r="H242" s="249">
        <v>180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226</v>
      </c>
      <c r="AU242" s="255" t="s">
        <v>81</v>
      </c>
      <c r="AV242" s="14" t="s">
        <v>81</v>
      </c>
      <c r="AW242" s="14" t="s">
        <v>33</v>
      </c>
      <c r="AX242" s="14" t="s">
        <v>72</v>
      </c>
      <c r="AY242" s="255" t="s">
        <v>215</v>
      </c>
    </row>
    <row r="243" s="16" customFormat="1">
      <c r="A243" s="16"/>
      <c r="B243" s="267"/>
      <c r="C243" s="268"/>
      <c r="D243" s="236" t="s">
        <v>226</v>
      </c>
      <c r="E243" s="269" t="s">
        <v>19</v>
      </c>
      <c r="F243" s="270" t="s">
        <v>283</v>
      </c>
      <c r="G243" s="268"/>
      <c r="H243" s="271">
        <v>180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T243" s="277" t="s">
        <v>226</v>
      </c>
      <c r="AU243" s="277" t="s">
        <v>81</v>
      </c>
      <c r="AV243" s="16" t="s">
        <v>105</v>
      </c>
      <c r="AW243" s="16" t="s">
        <v>33</v>
      </c>
      <c r="AX243" s="16" t="s">
        <v>72</v>
      </c>
      <c r="AY243" s="277" t="s">
        <v>215</v>
      </c>
    </row>
    <row r="244" s="13" customFormat="1">
      <c r="A244" s="13"/>
      <c r="B244" s="234"/>
      <c r="C244" s="235"/>
      <c r="D244" s="236" t="s">
        <v>226</v>
      </c>
      <c r="E244" s="237" t="s">
        <v>19</v>
      </c>
      <c r="F244" s="238" t="s">
        <v>2570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226</v>
      </c>
      <c r="AU244" s="244" t="s">
        <v>81</v>
      </c>
      <c r="AV244" s="13" t="s">
        <v>79</v>
      </c>
      <c r="AW244" s="13" t="s">
        <v>33</v>
      </c>
      <c r="AX244" s="13" t="s">
        <v>72</v>
      </c>
      <c r="AY244" s="244" t="s">
        <v>215</v>
      </c>
    </row>
    <row r="245" s="13" customFormat="1">
      <c r="A245" s="13"/>
      <c r="B245" s="234"/>
      <c r="C245" s="235"/>
      <c r="D245" s="236" t="s">
        <v>226</v>
      </c>
      <c r="E245" s="237" t="s">
        <v>19</v>
      </c>
      <c r="F245" s="238" t="s">
        <v>2556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226</v>
      </c>
      <c r="AU245" s="244" t="s">
        <v>81</v>
      </c>
      <c r="AV245" s="13" t="s">
        <v>79</v>
      </c>
      <c r="AW245" s="13" t="s">
        <v>33</v>
      </c>
      <c r="AX245" s="13" t="s">
        <v>72</v>
      </c>
      <c r="AY245" s="244" t="s">
        <v>215</v>
      </c>
    </row>
    <row r="246" s="13" customFormat="1">
      <c r="A246" s="13"/>
      <c r="B246" s="234"/>
      <c r="C246" s="235"/>
      <c r="D246" s="236" t="s">
        <v>226</v>
      </c>
      <c r="E246" s="237" t="s">
        <v>19</v>
      </c>
      <c r="F246" s="238" t="s">
        <v>2578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226</v>
      </c>
      <c r="AU246" s="244" t="s">
        <v>81</v>
      </c>
      <c r="AV246" s="13" t="s">
        <v>79</v>
      </c>
      <c r="AW246" s="13" t="s">
        <v>33</v>
      </c>
      <c r="AX246" s="13" t="s">
        <v>72</v>
      </c>
      <c r="AY246" s="244" t="s">
        <v>215</v>
      </c>
    </row>
    <row r="247" s="14" customFormat="1">
      <c r="A247" s="14"/>
      <c r="B247" s="245"/>
      <c r="C247" s="246"/>
      <c r="D247" s="236" t="s">
        <v>226</v>
      </c>
      <c r="E247" s="247" t="s">
        <v>19</v>
      </c>
      <c r="F247" s="248" t="s">
        <v>533</v>
      </c>
      <c r="G247" s="246"/>
      <c r="H247" s="249">
        <v>90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226</v>
      </c>
      <c r="AU247" s="255" t="s">
        <v>81</v>
      </c>
      <c r="AV247" s="14" t="s">
        <v>81</v>
      </c>
      <c r="AW247" s="14" t="s">
        <v>33</v>
      </c>
      <c r="AX247" s="14" t="s">
        <v>72</v>
      </c>
      <c r="AY247" s="255" t="s">
        <v>215</v>
      </c>
    </row>
    <row r="248" s="16" customFormat="1">
      <c r="A248" s="16"/>
      <c r="B248" s="267"/>
      <c r="C248" s="268"/>
      <c r="D248" s="236" t="s">
        <v>226</v>
      </c>
      <c r="E248" s="269" t="s">
        <v>19</v>
      </c>
      <c r="F248" s="270" t="s">
        <v>283</v>
      </c>
      <c r="G248" s="268"/>
      <c r="H248" s="271">
        <v>90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T248" s="277" t="s">
        <v>226</v>
      </c>
      <c r="AU248" s="277" t="s">
        <v>81</v>
      </c>
      <c r="AV248" s="16" t="s">
        <v>105</v>
      </c>
      <c r="AW248" s="16" t="s">
        <v>33</v>
      </c>
      <c r="AX248" s="16" t="s">
        <v>72</v>
      </c>
      <c r="AY248" s="277" t="s">
        <v>215</v>
      </c>
    </row>
    <row r="249" s="13" customFormat="1">
      <c r="A249" s="13"/>
      <c r="B249" s="234"/>
      <c r="C249" s="235"/>
      <c r="D249" s="236" t="s">
        <v>226</v>
      </c>
      <c r="E249" s="237" t="s">
        <v>19</v>
      </c>
      <c r="F249" s="238" t="s">
        <v>2558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226</v>
      </c>
      <c r="AU249" s="244" t="s">
        <v>81</v>
      </c>
      <c r="AV249" s="13" t="s">
        <v>79</v>
      </c>
      <c r="AW249" s="13" t="s">
        <v>33</v>
      </c>
      <c r="AX249" s="13" t="s">
        <v>72</v>
      </c>
      <c r="AY249" s="244" t="s">
        <v>215</v>
      </c>
    </row>
    <row r="250" s="13" customFormat="1">
      <c r="A250" s="13"/>
      <c r="B250" s="234"/>
      <c r="C250" s="235"/>
      <c r="D250" s="236" t="s">
        <v>226</v>
      </c>
      <c r="E250" s="237" t="s">
        <v>19</v>
      </c>
      <c r="F250" s="238" t="s">
        <v>2560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226</v>
      </c>
      <c r="AU250" s="244" t="s">
        <v>81</v>
      </c>
      <c r="AV250" s="13" t="s">
        <v>79</v>
      </c>
      <c r="AW250" s="13" t="s">
        <v>33</v>
      </c>
      <c r="AX250" s="13" t="s">
        <v>72</v>
      </c>
      <c r="AY250" s="244" t="s">
        <v>215</v>
      </c>
    </row>
    <row r="251" s="13" customFormat="1">
      <c r="A251" s="13"/>
      <c r="B251" s="234"/>
      <c r="C251" s="235"/>
      <c r="D251" s="236" t="s">
        <v>226</v>
      </c>
      <c r="E251" s="237" t="s">
        <v>19</v>
      </c>
      <c r="F251" s="238" t="s">
        <v>2578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226</v>
      </c>
      <c r="AU251" s="244" t="s">
        <v>81</v>
      </c>
      <c r="AV251" s="13" t="s">
        <v>79</v>
      </c>
      <c r="AW251" s="13" t="s">
        <v>33</v>
      </c>
      <c r="AX251" s="13" t="s">
        <v>72</v>
      </c>
      <c r="AY251" s="244" t="s">
        <v>215</v>
      </c>
    </row>
    <row r="252" s="14" customFormat="1">
      <c r="A252" s="14"/>
      <c r="B252" s="245"/>
      <c r="C252" s="246"/>
      <c r="D252" s="236" t="s">
        <v>226</v>
      </c>
      <c r="E252" s="247" t="s">
        <v>19</v>
      </c>
      <c r="F252" s="248" t="s">
        <v>376</v>
      </c>
      <c r="G252" s="246"/>
      <c r="H252" s="249">
        <v>20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226</v>
      </c>
      <c r="AU252" s="255" t="s">
        <v>81</v>
      </c>
      <c r="AV252" s="14" t="s">
        <v>81</v>
      </c>
      <c r="AW252" s="14" t="s">
        <v>33</v>
      </c>
      <c r="AX252" s="14" t="s">
        <v>72</v>
      </c>
      <c r="AY252" s="255" t="s">
        <v>215</v>
      </c>
    </row>
    <row r="253" s="16" customFormat="1">
      <c r="A253" s="16"/>
      <c r="B253" s="267"/>
      <c r="C253" s="268"/>
      <c r="D253" s="236" t="s">
        <v>226</v>
      </c>
      <c r="E253" s="269" t="s">
        <v>19</v>
      </c>
      <c r="F253" s="270" t="s">
        <v>283</v>
      </c>
      <c r="G253" s="268"/>
      <c r="H253" s="271">
        <v>20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277" t="s">
        <v>226</v>
      </c>
      <c r="AU253" s="277" t="s">
        <v>81</v>
      </c>
      <c r="AV253" s="16" t="s">
        <v>105</v>
      </c>
      <c r="AW253" s="16" t="s">
        <v>33</v>
      </c>
      <c r="AX253" s="16" t="s">
        <v>72</v>
      </c>
      <c r="AY253" s="277" t="s">
        <v>215</v>
      </c>
    </row>
    <row r="254" s="13" customFormat="1">
      <c r="A254" s="13"/>
      <c r="B254" s="234"/>
      <c r="C254" s="235"/>
      <c r="D254" s="236" t="s">
        <v>226</v>
      </c>
      <c r="E254" s="237" t="s">
        <v>19</v>
      </c>
      <c r="F254" s="238" t="s">
        <v>2573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226</v>
      </c>
      <c r="AU254" s="244" t="s">
        <v>81</v>
      </c>
      <c r="AV254" s="13" t="s">
        <v>79</v>
      </c>
      <c r="AW254" s="13" t="s">
        <v>33</v>
      </c>
      <c r="AX254" s="13" t="s">
        <v>72</v>
      </c>
      <c r="AY254" s="244" t="s">
        <v>215</v>
      </c>
    </row>
    <row r="255" s="13" customFormat="1">
      <c r="A255" s="13"/>
      <c r="B255" s="234"/>
      <c r="C255" s="235"/>
      <c r="D255" s="236" t="s">
        <v>226</v>
      </c>
      <c r="E255" s="237" t="s">
        <v>19</v>
      </c>
      <c r="F255" s="238" t="s">
        <v>2563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226</v>
      </c>
      <c r="AU255" s="244" t="s">
        <v>81</v>
      </c>
      <c r="AV255" s="13" t="s">
        <v>79</v>
      </c>
      <c r="AW255" s="13" t="s">
        <v>33</v>
      </c>
      <c r="AX255" s="13" t="s">
        <v>72</v>
      </c>
      <c r="AY255" s="244" t="s">
        <v>215</v>
      </c>
    </row>
    <row r="256" s="13" customFormat="1">
      <c r="A256" s="13"/>
      <c r="B256" s="234"/>
      <c r="C256" s="235"/>
      <c r="D256" s="236" t="s">
        <v>226</v>
      </c>
      <c r="E256" s="237" t="s">
        <v>19</v>
      </c>
      <c r="F256" s="238" t="s">
        <v>2578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226</v>
      </c>
      <c r="AU256" s="244" t="s">
        <v>81</v>
      </c>
      <c r="AV256" s="13" t="s">
        <v>79</v>
      </c>
      <c r="AW256" s="13" t="s">
        <v>33</v>
      </c>
      <c r="AX256" s="13" t="s">
        <v>72</v>
      </c>
      <c r="AY256" s="244" t="s">
        <v>215</v>
      </c>
    </row>
    <row r="257" s="14" customFormat="1">
      <c r="A257" s="14"/>
      <c r="B257" s="245"/>
      <c r="C257" s="246"/>
      <c r="D257" s="236" t="s">
        <v>226</v>
      </c>
      <c r="E257" s="247" t="s">
        <v>19</v>
      </c>
      <c r="F257" s="248" t="s">
        <v>533</v>
      </c>
      <c r="G257" s="246"/>
      <c r="H257" s="249">
        <v>90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226</v>
      </c>
      <c r="AU257" s="255" t="s">
        <v>81</v>
      </c>
      <c r="AV257" s="14" t="s">
        <v>81</v>
      </c>
      <c r="AW257" s="14" t="s">
        <v>33</v>
      </c>
      <c r="AX257" s="14" t="s">
        <v>72</v>
      </c>
      <c r="AY257" s="255" t="s">
        <v>215</v>
      </c>
    </row>
    <row r="258" s="16" customFormat="1">
      <c r="A258" s="16"/>
      <c r="B258" s="267"/>
      <c r="C258" s="268"/>
      <c r="D258" s="236" t="s">
        <v>226</v>
      </c>
      <c r="E258" s="269" t="s">
        <v>19</v>
      </c>
      <c r="F258" s="270" t="s">
        <v>283</v>
      </c>
      <c r="G258" s="268"/>
      <c r="H258" s="271">
        <v>90</v>
      </c>
      <c r="I258" s="272"/>
      <c r="J258" s="268"/>
      <c r="K258" s="268"/>
      <c r="L258" s="273"/>
      <c r="M258" s="274"/>
      <c r="N258" s="275"/>
      <c r="O258" s="275"/>
      <c r="P258" s="275"/>
      <c r="Q258" s="275"/>
      <c r="R258" s="275"/>
      <c r="S258" s="275"/>
      <c r="T258" s="27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77" t="s">
        <v>226</v>
      </c>
      <c r="AU258" s="277" t="s">
        <v>81</v>
      </c>
      <c r="AV258" s="16" t="s">
        <v>105</v>
      </c>
      <c r="AW258" s="16" t="s">
        <v>33</v>
      </c>
      <c r="AX258" s="16" t="s">
        <v>72</v>
      </c>
      <c r="AY258" s="277" t="s">
        <v>215</v>
      </c>
    </row>
    <row r="259" s="15" customFormat="1">
      <c r="A259" s="15"/>
      <c r="B259" s="256"/>
      <c r="C259" s="257"/>
      <c r="D259" s="236" t="s">
        <v>226</v>
      </c>
      <c r="E259" s="258" t="s">
        <v>19</v>
      </c>
      <c r="F259" s="259" t="s">
        <v>233</v>
      </c>
      <c r="G259" s="257"/>
      <c r="H259" s="260">
        <v>420</v>
      </c>
      <c r="I259" s="261"/>
      <c r="J259" s="257"/>
      <c r="K259" s="257"/>
      <c r="L259" s="262"/>
      <c r="M259" s="263"/>
      <c r="N259" s="264"/>
      <c r="O259" s="264"/>
      <c r="P259" s="264"/>
      <c r="Q259" s="264"/>
      <c r="R259" s="264"/>
      <c r="S259" s="264"/>
      <c r="T259" s="26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6" t="s">
        <v>226</v>
      </c>
      <c r="AU259" s="266" t="s">
        <v>81</v>
      </c>
      <c r="AV259" s="15" t="s">
        <v>223</v>
      </c>
      <c r="AW259" s="15" t="s">
        <v>33</v>
      </c>
      <c r="AX259" s="15" t="s">
        <v>79</v>
      </c>
      <c r="AY259" s="266" t="s">
        <v>215</v>
      </c>
    </row>
    <row r="260" s="2" customFormat="1" ht="16.5" customHeight="1">
      <c r="A260" s="41"/>
      <c r="B260" s="42"/>
      <c r="C260" s="281" t="s">
        <v>292</v>
      </c>
      <c r="D260" s="281" t="s">
        <v>412</v>
      </c>
      <c r="E260" s="282" t="s">
        <v>2395</v>
      </c>
      <c r="F260" s="283" t="s">
        <v>2586</v>
      </c>
      <c r="G260" s="284" t="s">
        <v>635</v>
      </c>
      <c r="H260" s="285">
        <v>420</v>
      </c>
      <c r="I260" s="286"/>
      <c r="J260" s="287">
        <f>ROUND(I260*H260,2)</f>
        <v>0</v>
      </c>
      <c r="K260" s="283" t="s">
        <v>19</v>
      </c>
      <c r="L260" s="288"/>
      <c r="M260" s="289" t="s">
        <v>19</v>
      </c>
      <c r="N260" s="290" t="s">
        <v>43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298</v>
      </c>
      <c r="AT260" s="227" t="s">
        <v>412</v>
      </c>
      <c r="AU260" s="227" t="s">
        <v>81</v>
      </c>
      <c r="AY260" s="20" t="s">
        <v>215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223</v>
      </c>
      <c r="BM260" s="227" t="s">
        <v>337</v>
      </c>
    </row>
    <row r="261" s="13" customFormat="1">
      <c r="A261" s="13"/>
      <c r="B261" s="234"/>
      <c r="C261" s="235"/>
      <c r="D261" s="236" t="s">
        <v>226</v>
      </c>
      <c r="E261" s="237" t="s">
        <v>19</v>
      </c>
      <c r="F261" s="238" t="s">
        <v>2586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226</v>
      </c>
      <c r="AU261" s="244" t="s">
        <v>81</v>
      </c>
      <c r="AV261" s="13" t="s">
        <v>79</v>
      </c>
      <c r="AW261" s="13" t="s">
        <v>33</v>
      </c>
      <c r="AX261" s="13" t="s">
        <v>72</v>
      </c>
      <c r="AY261" s="244" t="s">
        <v>215</v>
      </c>
    </row>
    <row r="262" s="13" customFormat="1">
      <c r="A262" s="13"/>
      <c r="B262" s="234"/>
      <c r="C262" s="235"/>
      <c r="D262" s="236" t="s">
        <v>226</v>
      </c>
      <c r="E262" s="237" t="s">
        <v>19</v>
      </c>
      <c r="F262" s="238" t="s">
        <v>2548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226</v>
      </c>
      <c r="AU262" s="244" t="s">
        <v>81</v>
      </c>
      <c r="AV262" s="13" t="s">
        <v>79</v>
      </c>
      <c r="AW262" s="13" t="s">
        <v>33</v>
      </c>
      <c r="AX262" s="13" t="s">
        <v>72</v>
      </c>
      <c r="AY262" s="244" t="s">
        <v>215</v>
      </c>
    </row>
    <row r="263" s="13" customFormat="1">
      <c r="A263" s="13"/>
      <c r="B263" s="234"/>
      <c r="C263" s="235"/>
      <c r="D263" s="236" t="s">
        <v>226</v>
      </c>
      <c r="E263" s="237" t="s">
        <v>19</v>
      </c>
      <c r="F263" s="238" t="s">
        <v>2578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226</v>
      </c>
      <c r="AU263" s="244" t="s">
        <v>81</v>
      </c>
      <c r="AV263" s="13" t="s">
        <v>79</v>
      </c>
      <c r="AW263" s="13" t="s">
        <v>33</v>
      </c>
      <c r="AX263" s="13" t="s">
        <v>72</v>
      </c>
      <c r="AY263" s="244" t="s">
        <v>215</v>
      </c>
    </row>
    <row r="264" s="14" customFormat="1">
      <c r="A264" s="14"/>
      <c r="B264" s="245"/>
      <c r="C264" s="246"/>
      <c r="D264" s="236" t="s">
        <v>226</v>
      </c>
      <c r="E264" s="247" t="s">
        <v>19</v>
      </c>
      <c r="F264" s="248" t="s">
        <v>379</v>
      </c>
      <c r="G264" s="246"/>
      <c r="H264" s="249">
        <v>40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226</v>
      </c>
      <c r="AU264" s="255" t="s">
        <v>81</v>
      </c>
      <c r="AV264" s="14" t="s">
        <v>81</v>
      </c>
      <c r="AW264" s="14" t="s">
        <v>33</v>
      </c>
      <c r="AX264" s="14" t="s">
        <v>72</v>
      </c>
      <c r="AY264" s="255" t="s">
        <v>215</v>
      </c>
    </row>
    <row r="265" s="16" customFormat="1">
      <c r="A265" s="16"/>
      <c r="B265" s="267"/>
      <c r="C265" s="268"/>
      <c r="D265" s="236" t="s">
        <v>226</v>
      </c>
      <c r="E265" s="269" t="s">
        <v>19</v>
      </c>
      <c r="F265" s="270" t="s">
        <v>283</v>
      </c>
      <c r="G265" s="268"/>
      <c r="H265" s="271">
        <v>40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T265" s="277" t="s">
        <v>226</v>
      </c>
      <c r="AU265" s="277" t="s">
        <v>81</v>
      </c>
      <c r="AV265" s="16" t="s">
        <v>105</v>
      </c>
      <c r="AW265" s="16" t="s">
        <v>33</v>
      </c>
      <c r="AX265" s="16" t="s">
        <v>72</v>
      </c>
      <c r="AY265" s="277" t="s">
        <v>215</v>
      </c>
    </row>
    <row r="266" s="13" customFormat="1">
      <c r="A266" s="13"/>
      <c r="B266" s="234"/>
      <c r="C266" s="235"/>
      <c r="D266" s="236" t="s">
        <v>226</v>
      </c>
      <c r="E266" s="237" t="s">
        <v>19</v>
      </c>
      <c r="F266" s="238" t="s">
        <v>2550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226</v>
      </c>
      <c r="AU266" s="244" t="s">
        <v>81</v>
      </c>
      <c r="AV266" s="13" t="s">
        <v>79</v>
      </c>
      <c r="AW266" s="13" t="s">
        <v>33</v>
      </c>
      <c r="AX266" s="13" t="s">
        <v>72</v>
      </c>
      <c r="AY266" s="244" t="s">
        <v>215</v>
      </c>
    </row>
    <row r="267" s="13" customFormat="1">
      <c r="A267" s="13"/>
      <c r="B267" s="234"/>
      <c r="C267" s="235"/>
      <c r="D267" s="236" t="s">
        <v>226</v>
      </c>
      <c r="E267" s="237" t="s">
        <v>19</v>
      </c>
      <c r="F267" s="238" t="s">
        <v>2578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226</v>
      </c>
      <c r="AU267" s="244" t="s">
        <v>81</v>
      </c>
      <c r="AV267" s="13" t="s">
        <v>79</v>
      </c>
      <c r="AW267" s="13" t="s">
        <v>33</v>
      </c>
      <c r="AX267" s="13" t="s">
        <v>72</v>
      </c>
      <c r="AY267" s="244" t="s">
        <v>215</v>
      </c>
    </row>
    <row r="268" s="14" customFormat="1">
      <c r="A268" s="14"/>
      <c r="B268" s="245"/>
      <c r="C268" s="246"/>
      <c r="D268" s="236" t="s">
        <v>226</v>
      </c>
      <c r="E268" s="247" t="s">
        <v>19</v>
      </c>
      <c r="F268" s="248" t="s">
        <v>1549</v>
      </c>
      <c r="G268" s="246"/>
      <c r="H268" s="249">
        <v>180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226</v>
      </c>
      <c r="AU268" s="255" t="s">
        <v>81</v>
      </c>
      <c r="AV268" s="14" t="s">
        <v>81</v>
      </c>
      <c r="AW268" s="14" t="s">
        <v>33</v>
      </c>
      <c r="AX268" s="14" t="s">
        <v>72</v>
      </c>
      <c r="AY268" s="255" t="s">
        <v>215</v>
      </c>
    </row>
    <row r="269" s="16" customFormat="1">
      <c r="A269" s="16"/>
      <c r="B269" s="267"/>
      <c r="C269" s="268"/>
      <c r="D269" s="236" t="s">
        <v>226</v>
      </c>
      <c r="E269" s="269" t="s">
        <v>19</v>
      </c>
      <c r="F269" s="270" t="s">
        <v>283</v>
      </c>
      <c r="G269" s="268"/>
      <c r="H269" s="271">
        <v>180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77" t="s">
        <v>226</v>
      </c>
      <c r="AU269" s="277" t="s">
        <v>81</v>
      </c>
      <c r="AV269" s="16" t="s">
        <v>105</v>
      </c>
      <c r="AW269" s="16" t="s">
        <v>33</v>
      </c>
      <c r="AX269" s="16" t="s">
        <v>72</v>
      </c>
      <c r="AY269" s="277" t="s">
        <v>215</v>
      </c>
    </row>
    <row r="270" s="13" customFormat="1">
      <c r="A270" s="13"/>
      <c r="B270" s="234"/>
      <c r="C270" s="235"/>
      <c r="D270" s="236" t="s">
        <v>226</v>
      </c>
      <c r="E270" s="237" t="s">
        <v>19</v>
      </c>
      <c r="F270" s="238" t="s">
        <v>2570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226</v>
      </c>
      <c r="AU270" s="244" t="s">
        <v>81</v>
      </c>
      <c r="AV270" s="13" t="s">
        <v>79</v>
      </c>
      <c r="AW270" s="13" t="s">
        <v>33</v>
      </c>
      <c r="AX270" s="13" t="s">
        <v>72</v>
      </c>
      <c r="AY270" s="244" t="s">
        <v>215</v>
      </c>
    </row>
    <row r="271" s="13" customFormat="1">
      <c r="A271" s="13"/>
      <c r="B271" s="234"/>
      <c r="C271" s="235"/>
      <c r="D271" s="236" t="s">
        <v>226</v>
      </c>
      <c r="E271" s="237" t="s">
        <v>19</v>
      </c>
      <c r="F271" s="238" t="s">
        <v>2556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226</v>
      </c>
      <c r="AU271" s="244" t="s">
        <v>81</v>
      </c>
      <c r="AV271" s="13" t="s">
        <v>79</v>
      </c>
      <c r="AW271" s="13" t="s">
        <v>33</v>
      </c>
      <c r="AX271" s="13" t="s">
        <v>72</v>
      </c>
      <c r="AY271" s="244" t="s">
        <v>215</v>
      </c>
    </row>
    <row r="272" s="13" customFormat="1">
      <c r="A272" s="13"/>
      <c r="B272" s="234"/>
      <c r="C272" s="235"/>
      <c r="D272" s="236" t="s">
        <v>226</v>
      </c>
      <c r="E272" s="237" t="s">
        <v>19</v>
      </c>
      <c r="F272" s="238" t="s">
        <v>2578</v>
      </c>
      <c r="G272" s="235"/>
      <c r="H272" s="237" t="s">
        <v>19</v>
      </c>
      <c r="I272" s="239"/>
      <c r="J272" s="235"/>
      <c r="K272" s="235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226</v>
      </c>
      <c r="AU272" s="244" t="s">
        <v>81</v>
      </c>
      <c r="AV272" s="13" t="s">
        <v>79</v>
      </c>
      <c r="AW272" s="13" t="s">
        <v>33</v>
      </c>
      <c r="AX272" s="13" t="s">
        <v>72</v>
      </c>
      <c r="AY272" s="244" t="s">
        <v>215</v>
      </c>
    </row>
    <row r="273" s="14" customFormat="1">
      <c r="A273" s="14"/>
      <c r="B273" s="245"/>
      <c r="C273" s="246"/>
      <c r="D273" s="236" t="s">
        <v>226</v>
      </c>
      <c r="E273" s="247" t="s">
        <v>19</v>
      </c>
      <c r="F273" s="248" t="s">
        <v>533</v>
      </c>
      <c r="G273" s="246"/>
      <c r="H273" s="249">
        <v>90</v>
      </c>
      <c r="I273" s="250"/>
      <c r="J273" s="246"/>
      <c r="K273" s="246"/>
      <c r="L273" s="251"/>
      <c r="M273" s="252"/>
      <c r="N273" s="253"/>
      <c r="O273" s="253"/>
      <c r="P273" s="253"/>
      <c r="Q273" s="253"/>
      <c r="R273" s="253"/>
      <c r="S273" s="253"/>
      <c r="T273" s="25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5" t="s">
        <v>226</v>
      </c>
      <c r="AU273" s="255" t="s">
        <v>81</v>
      </c>
      <c r="AV273" s="14" t="s">
        <v>81</v>
      </c>
      <c r="AW273" s="14" t="s">
        <v>33</v>
      </c>
      <c r="AX273" s="14" t="s">
        <v>72</v>
      </c>
      <c r="AY273" s="255" t="s">
        <v>215</v>
      </c>
    </row>
    <row r="274" s="16" customFormat="1">
      <c r="A274" s="16"/>
      <c r="B274" s="267"/>
      <c r="C274" s="268"/>
      <c r="D274" s="236" t="s">
        <v>226</v>
      </c>
      <c r="E274" s="269" t="s">
        <v>19</v>
      </c>
      <c r="F274" s="270" t="s">
        <v>283</v>
      </c>
      <c r="G274" s="268"/>
      <c r="H274" s="271">
        <v>90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T274" s="277" t="s">
        <v>226</v>
      </c>
      <c r="AU274" s="277" t="s">
        <v>81</v>
      </c>
      <c r="AV274" s="16" t="s">
        <v>105</v>
      </c>
      <c r="AW274" s="16" t="s">
        <v>33</v>
      </c>
      <c r="AX274" s="16" t="s">
        <v>72</v>
      </c>
      <c r="AY274" s="277" t="s">
        <v>215</v>
      </c>
    </row>
    <row r="275" s="13" customFormat="1">
      <c r="A275" s="13"/>
      <c r="B275" s="234"/>
      <c r="C275" s="235"/>
      <c r="D275" s="236" t="s">
        <v>226</v>
      </c>
      <c r="E275" s="237" t="s">
        <v>19</v>
      </c>
      <c r="F275" s="238" t="s">
        <v>2558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226</v>
      </c>
      <c r="AU275" s="244" t="s">
        <v>81</v>
      </c>
      <c r="AV275" s="13" t="s">
        <v>79</v>
      </c>
      <c r="AW275" s="13" t="s">
        <v>33</v>
      </c>
      <c r="AX275" s="13" t="s">
        <v>72</v>
      </c>
      <c r="AY275" s="244" t="s">
        <v>215</v>
      </c>
    </row>
    <row r="276" s="13" customFormat="1">
      <c r="A276" s="13"/>
      <c r="B276" s="234"/>
      <c r="C276" s="235"/>
      <c r="D276" s="236" t="s">
        <v>226</v>
      </c>
      <c r="E276" s="237" t="s">
        <v>19</v>
      </c>
      <c r="F276" s="238" t="s">
        <v>2560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226</v>
      </c>
      <c r="AU276" s="244" t="s">
        <v>81</v>
      </c>
      <c r="AV276" s="13" t="s">
        <v>79</v>
      </c>
      <c r="AW276" s="13" t="s">
        <v>33</v>
      </c>
      <c r="AX276" s="13" t="s">
        <v>72</v>
      </c>
      <c r="AY276" s="244" t="s">
        <v>215</v>
      </c>
    </row>
    <row r="277" s="13" customFormat="1">
      <c r="A277" s="13"/>
      <c r="B277" s="234"/>
      <c r="C277" s="235"/>
      <c r="D277" s="236" t="s">
        <v>226</v>
      </c>
      <c r="E277" s="237" t="s">
        <v>19</v>
      </c>
      <c r="F277" s="238" t="s">
        <v>2578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226</v>
      </c>
      <c r="AU277" s="244" t="s">
        <v>81</v>
      </c>
      <c r="AV277" s="13" t="s">
        <v>79</v>
      </c>
      <c r="AW277" s="13" t="s">
        <v>33</v>
      </c>
      <c r="AX277" s="13" t="s">
        <v>72</v>
      </c>
      <c r="AY277" s="244" t="s">
        <v>215</v>
      </c>
    </row>
    <row r="278" s="14" customFormat="1">
      <c r="A278" s="14"/>
      <c r="B278" s="245"/>
      <c r="C278" s="246"/>
      <c r="D278" s="236" t="s">
        <v>226</v>
      </c>
      <c r="E278" s="247" t="s">
        <v>19</v>
      </c>
      <c r="F278" s="248" t="s">
        <v>376</v>
      </c>
      <c r="G278" s="246"/>
      <c r="H278" s="249">
        <v>20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226</v>
      </c>
      <c r="AU278" s="255" t="s">
        <v>81</v>
      </c>
      <c r="AV278" s="14" t="s">
        <v>81</v>
      </c>
      <c r="AW278" s="14" t="s">
        <v>33</v>
      </c>
      <c r="AX278" s="14" t="s">
        <v>72</v>
      </c>
      <c r="AY278" s="255" t="s">
        <v>215</v>
      </c>
    </row>
    <row r="279" s="16" customFormat="1">
      <c r="A279" s="16"/>
      <c r="B279" s="267"/>
      <c r="C279" s="268"/>
      <c r="D279" s="236" t="s">
        <v>226</v>
      </c>
      <c r="E279" s="269" t="s">
        <v>19</v>
      </c>
      <c r="F279" s="270" t="s">
        <v>283</v>
      </c>
      <c r="G279" s="268"/>
      <c r="H279" s="271">
        <v>20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T279" s="277" t="s">
        <v>226</v>
      </c>
      <c r="AU279" s="277" t="s">
        <v>81</v>
      </c>
      <c r="AV279" s="16" t="s">
        <v>105</v>
      </c>
      <c r="AW279" s="16" t="s">
        <v>33</v>
      </c>
      <c r="AX279" s="16" t="s">
        <v>72</v>
      </c>
      <c r="AY279" s="277" t="s">
        <v>215</v>
      </c>
    </row>
    <row r="280" s="13" customFormat="1">
      <c r="A280" s="13"/>
      <c r="B280" s="234"/>
      <c r="C280" s="235"/>
      <c r="D280" s="236" t="s">
        <v>226</v>
      </c>
      <c r="E280" s="237" t="s">
        <v>19</v>
      </c>
      <c r="F280" s="238" t="s">
        <v>2573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226</v>
      </c>
      <c r="AU280" s="244" t="s">
        <v>81</v>
      </c>
      <c r="AV280" s="13" t="s">
        <v>79</v>
      </c>
      <c r="AW280" s="13" t="s">
        <v>33</v>
      </c>
      <c r="AX280" s="13" t="s">
        <v>72</v>
      </c>
      <c r="AY280" s="244" t="s">
        <v>215</v>
      </c>
    </row>
    <row r="281" s="13" customFormat="1">
      <c r="A281" s="13"/>
      <c r="B281" s="234"/>
      <c r="C281" s="235"/>
      <c r="D281" s="236" t="s">
        <v>226</v>
      </c>
      <c r="E281" s="237" t="s">
        <v>19</v>
      </c>
      <c r="F281" s="238" t="s">
        <v>2563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226</v>
      </c>
      <c r="AU281" s="244" t="s">
        <v>81</v>
      </c>
      <c r="AV281" s="13" t="s">
        <v>79</v>
      </c>
      <c r="AW281" s="13" t="s">
        <v>33</v>
      </c>
      <c r="AX281" s="13" t="s">
        <v>72</v>
      </c>
      <c r="AY281" s="244" t="s">
        <v>215</v>
      </c>
    </row>
    <row r="282" s="13" customFormat="1">
      <c r="A282" s="13"/>
      <c r="B282" s="234"/>
      <c r="C282" s="235"/>
      <c r="D282" s="236" t="s">
        <v>226</v>
      </c>
      <c r="E282" s="237" t="s">
        <v>19</v>
      </c>
      <c r="F282" s="238" t="s">
        <v>2578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226</v>
      </c>
      <c r="AU282" s="244" t="s">
        <v>81</v>
      </c>
      <c r="AV282" s="13" t="s">
        <v>79</v>
      </c>
      <c r="AW282" s="13" t="s">
        <v>33</v>
      </c>
      <c r="AX282" s="13" t="s">
        <v>72</v>
      </c>
      <c r="AY282" s="244" t="s">
        <v>215</v>
      </c>
    </row>
    <row r="283" s="14" customFormat="1">
      <c r="A283" s="14"/>
      <c r="B283" s="245"/>
      <c r="C283" s="246"/>
      <c r="D283" s="236" t="s">
        <v>226</v>
      </c>
      <c r="E283" s="247" t="s">
        <v>19</v>
      </c>
      <c r="F283" s="248" t="s">
        <v>533</v>
      </c>
      <c r="G283" s="246"/>
      <c r="H283" s="249">
        <v>90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226</v>
      </c>
      <c r="AU283" s="255" t="s">
        <v>81</v>
      </c>
      <c r="AV283" s="14" t="s">
        <v>81</v>
      </c>
      <c r="AW283" s="14" t="s">
        <v>33</v>
      </c>
      <c r="AX283" s="14" t="s">
        <v>72</v>
      </c>
      <c r="AY283" s="255" t="s">
        <v>215</v>
      </c>
    </row>
    <row r="284" s="16" customFormat="1">
      <c r="A284" s="16"/>
      <c r="B284" s="267"/>
      <c r="C284" s="268"/>
      <c r="D284" s="236" t="s">
        <v>226</v>
      </c>
      <c r="E284" s="269" t="s">
        <v>19</v>
      </c>
      <c r="F284" s="270" t="s">
        <v>283</v>
      </c>
      <c r="G284" s="268"/>
      <c r="H284" s="271">
        <v>90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T284" s="277" t="s">
        <v>226</v>
      </c>
      <c r="AU284" s="277" t="s">
        <v>81</v>
      </c>
      <c r="AV284" s="16" t="s">
        <v>105</v>
      </c>
      <c r="AW284" s="16" t="s">
        <v>33</v>
      </c>
      <c r="AX284" s="16" t="s">
        <v>72</v>
      </c>
      <c r="AY284" s="277" t="s">
        <v>215</v>
      </c>
    </row>
    <row r="285" s="15" customFormat="1">
      <c r="A285" s="15"/>
      <c r="B285" s="256"/>
      <c r="C285" s="257"/>
      <c r="D285" s="236" t="s">
        <v>226</v>
      </c>
      <c r="E285" s="258" t="s">
        <v>19</v>
      </c>
      <c r="F285" s="259" t="s">
        <v>233</v>
      </c>
      <c r="G285" s="257"/>
      <c r="H285" s="260">
        <v>420</v>
      </c>
      <c r="I285" s="261"/>
      <c r="J285" s="257"/>
      <c r="K285" s="257"/>
      <c r="L285" s="262"/>
      <c r="M285" s="263"/>
      <c r="N285" s="264"/>
      <c r="O285" s="264"/>
      <c r="P285" s="264"/>
      <c r="Q285" s="264"/>
      <c r="R285" s="264"/>
      <c r="S285" s="264"/>
      <c r="T285" s="26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66" t="s">
        <v>226</v>
      </c>
      <c r="AU285" s="266" t="s">
        <v>81</v>
      </c>
      <c r="AV285" s="15" t="s">
        <v>223</v>
      </c>
      <c r="AW285" s="15" t="s">
        <v>33</v>
      </c>
      <c r="AX285" s="15" t="s">
        <v>79</v>
      </c>
      <c r="AY285" s="266" t="s">
        <v>215</v>
      </c>
    </row>
    <row r="286" s="2" customFormat="1" ht="24.15" customHeight="1">
      <c r="A286" s="41"/>
      <c r="B286" s="42"/>
      <c r="C286" s="216" t="s">
        <v>298</v>
      </c>
      <c r="D286" s="216" t="s">
        <v>218</v>
      </c>
      <c r="E286" s="217" t="s">
        <v>2502</v>
      </c>
      <c r="F286" s="218" t="s">
        <v>2503</v>
      </c>
      <c r="G286" s="219" t="s">
        <v>221</v>
      </c>
      <c r="H286" s="220">
        <v>202.19999999999999</v>
      </c>
      <c r="I286" s="221"/>
      <c r="J286" s="222">
        <f>ROUND(I286*H286,2)</f>
        <v>0</v>
      </c>
      <c r="K286" s="218" t="s">
        <v>222</v>
      </c>
      <c r="L286" s="47"/>
      <c r="M286" s="223" t="s">
        <v>19</v>
      </c>
      <c r="N286" s="224" t="s">
        <v>43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223</v>
      </c>
      <c r="AT286" s="227" t="s">
        <v>218</v>
      </c>
      <c r="AU286" s="227" t="s">
        <v>81</v>
      </c>
      <c r="AY286" s="20" t="s">
        <v>215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223</v>
      </c>
      <c r="BM286" s="227" t="s">
        <v>306</v>
      </c>
    </row>
    <row r="287" s="2" customFormat="1">
      <c r="A287" s="41"/>
      <c r="B287" s="42"/>
      <c r="C287" s="43"/>
      <c r="D287" s="229" t="s">
        <v>224</v>
      </c>
      <c r="E287" s="43"/>
      <c r="F287" s="230" t="s">
        <v>2504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224</v>
      </c>
      <c r="AU287" s="20" t="s">
        <v>81</v>
      </c>
    </row>
    <row r="288" s="13" customFormat="1">
      <c r="A288" s="13"/>
      <c r="B288" s="234"/>
      <c r="C288" s="235"/>
      <c r="D288" s="236" t="s">
        <v>226</v>
      </c>
      <c r="E288" s="237" t="s">
        <v>19</v>
      </c>
      <c r="F288" s="238" t="s">
        <v>2554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226</v>
      </c>
      <c r="AU288" s="244" t="s">
        <v>81</v>
      </c>
      <c r="AV288" s="13" t="s">
        <v>79</v>
      </c>
      <c r="AW288" s="13" t="s">
        <v>33</v>
      </c>
      <c r="AX288" s="13" t="s">
        <v>72</v>
      </c>
      <c r="AY288" s="244" t="s">
        <v>215</v>
      </c>
    </row>
    <row r="289" s="13" customFormat="1">
      <c r="A289" s="13"/>
      <c r="B289" s="234"/>
      <c r="C289" s="235"/>
      <c r="D289" s="236" t="s">
        <v>226</v>
      </c>
      <c r="E289" s="237" t="s">
        <v>19</v>
      </c>
      <c r="F289" s="238" t="s">
        <v>2555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226</v>
      </c>
      <c r="AU289" s="244" t="s">
        <v>81</v>
      </c>
      <c r="AV289" s="13" t="s">
        <v>79</v>
      </c>
      <c r="AW289" s="13" t="s">
        <v>33</v>
      </c>
      <c r="AX289" s="13" t="s">
        <v>72</v>
      </c>
      <c r="AY289" s="244" t="s">
        <v>215</v>
      </c>
    </row>
    <row r="290" s="13" customFormat="1">
      <c r="A290" s="13"/>
      <c r="B290" s="234"/>
      <c r="C290" s="235"/>
      <c r="D290" s="236" t="s">
        <v>226</v>
      </c>
      <c r="E290" s="237" t="s">
        <v>19</v>
      </c>
      <c r="F290" s="238" t="s">
        <v>2556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226</v>
      </c>
      <c r="AU290" s="244" t="s">
        <v>81</v>
      </c>
      <c r="AV290" s="13" t="s">
        <v>79</v>
      </c>
      <c r="AW290" s="13" t="s">
        <v>33</v>
      </c>
      <c r="AX290" s="13" t="s">
        <v>72</v>
      </c>
      <c r="AY290" s="244" t="s">
        <v>215</v>
      </c>
    </row>
    <row r="291" s="13" customFormat="1">
      <c r="A291" s="13"/>
      <c r="B291" s="234"/>
      <c r="C291" s="235"/>
      <c r="D291" s="236" t="s">
        <v>226</v>
      </c>
      <c r="E291" s="237" t="s">
        <v>19</v>
      </c>
      <c r="F291" s="238" t="s">
        <v>407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226</v>
      </c>
      <c r="AU291" s="244" t="s">
        <v>81</v>
      </c>
      <c r="AV291" s="13" t="s">
        <v>79</v>
      </c>
      <c r="AW291" s="13" t="s">
        <v>33</v>
      </c>
      <c r="AX291" s="13" t="s">
        <v>72</v>
      </c>
      <c r="AY291" s="244" t="s">
        <v>215</v>
      </c>
    </row>
    <row r="292" s="14" customFormat="1">
      <c r="A292" s="14"/>
      <c r="B292" s="245"/>
      <c r="C292" s="246"/>
      <c r="D292" s="236" t="s">
        <v>226</v>
      </c>
      <c r="E292" s="247" t="s">
        <v>19</v>
      </c>
      <c r="F292" s="248" t="s">
        <v>2557</v>
      </c>
      <c r="G292" s="246"/>
      <c r="H292" s="249">
        <v>91.5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226</v>
      </c>
      <c r="AU292" s="255" t="s">
        <v>81</v>
      </c>
      <c r="AV292" s="14" t="s">
        <v>81</v>
      </c>
      <c r="AW292" s="14" t="s">
        <v>33</v>
      </c>
      <c r="AX292" s="14" t="s">
        <v>72</v>
      </c>
      <c r="AY292" s="255" t="s">
        <v>215</v>
      </c>
    </row>
    <row r="293" s="13" customFormat="1">
      <c r="A293" s="13"/>
      <c r="B293" s="234"/>
      <c r="C293" s="235"/>
      <c r="D293" s="236" t="s">
        <v>226</v>
      </c>
      <c r="E293" s="237" t="s">
        <v>19</v>
      </c>
      <c r="F293" s="238" t="s">
        <v>2558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226</v>
      </c>
      <c r="AU293" s="244" t="s">
        <v>81</v>
      </c>
      <c r="AV293" s="13" t="s">
        <v>79</v>
      </c>
      <c r="AW293" s="13" t="s">
        <v>33</v>
      </c>
      <c r="AX293" s="13" t="s">
        <v>72</v>
      </c>
      <c r="AY293" s="244" t="s">
        <v>215</v>
      </c>
    </row>
    <row r="294" s="13" customFormat="1">
      <c r="A294" s="13"/>
      <c r="B294" s="234"/>
      <c r="C294" s="235"/>
      <c r="D294" s="236" t="s">
        <v>226</v>
      </c>
      <c r="E294" s="237" t="s">
        <v>19</v>
      </c>
      <c r="F294" s="238" t="s">
        <v>2559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226</v>
      </c>
      <c r="AU294" s="244" t="s">
        <v>81</v>
      </c>
      <c r="AV294" s="13" t="s">
        <v>79</v>
      </c>
      <c r="AW294" s="13" t="s">
        <v>33</v>
      </c>
      <c r="AX294" s="13" t="s">
        <v>72</v>
      </c>
      <c r="AY294" s="244" t="s">
        <v>215</v>
      </c>
    </row>
    <row r="295" s="13" customFormat="1">
      <c r="A295" s="13"/>
      <c r="B295" s="234"/>
      <c r="C295" s="235"/>
      <c r="D295" s="236" t="s">
        <v>226</v>
      </c>
      <c r="E295" s="237" t="s">
        <v>19</v>
      </c>
      <c r="F295" s="238" t="s">
        <v>2560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226</v>
      </c>
      <c r="AU295" s="244" t="s">
        <v>81</v>
      </c>
      <c r="AV295" s="13" t="s">
        <v>79</v>
      </c>
      <c r="AW295" s="13" t="s">
        <v>33</v>
      </c>
      <c r="AX295" s="13" t="s">
        <v>72</v>
      </c>
      <c r="AY295" s="244" t="s">
        <v>215</v>
      </c>
    </row>
    <row r="296" s="13" customFormat="1">
      <c r="A296" s="13"/>
      <c r="B296" s="234"/>
      <c r="C296" s="235"/>
      <c r="D296" s="236" t="s">
        <v>226</v>
      </c>
      <c r="E296" s="237" t="s">
        <v>19</v>
      </c>
      <c r="F296" s="238" t="s">
        <v>448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226</v>
      </c>
      <c r="AU296" s="244" t="s">
        <v>81</v>
      </c>
      <c r="AV296" s="13" t="s">
        <v>79</v>
      </c>
      <c r="AW296" s="13" t="s">
        <v>33</v>
      </c>
      <c r="AX296" s="13" t="s">
        <v>72</v>
      </c>
      <c r="AY296" s="244" t="s">
        <v>215</v>
      </c>
    </row>
    <row r="297" s="14" customFormat="1">
      <c r="A297" s="14"/>
      <c r="B297" s="245"/>
      <c r="C297" s="246"/>
      <c r="D297" s="236" t="s">
        <v>226</v>
      </c>
      <c r="E297" s="247" t="s">
        <v>19</v>
      </c>
      <c r="F297" s="248" t="s">
        <v>2561</v>
      </c>
      <c r="G297" s="246"/>
      <c r="H297" s="249">
        <v>21.699999999999999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226</v>
      </c>
      <c r="AU297" s="255" t="s">
        <v>81</v>
      </c>
      <c r="AV297" s="14" t="s">
        <v>81</v>
      </c>
      <c r="AW297" s="14" t="s">
        <v>33</v>
      </c>
      <c r="AX297" s="14" t="s">
        <v>72</v>
      </c>
      <c r="AY297" s="255" t="s">
        <v>215</v>
      </c>
    </row>
    <row r="298" s="13" customFormat="1">
      <c r="A298" s="13"/>
      <c r="B298" s="234"/>
      <c r="C298" s="235"/>
      <c r="D298" s="236" t="s">
        <v>226</v>
      </c>
      <c r="E298" s="237" t="s">
        <v>19</v>
      </c>
      <c r="F298" s="238" t="s">
        <v>407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226</v>
      </c>
      <c r="AU298" s="244" t="s">
        <v>81</v>
      </c>
      <c r="AV298" s="13" t="s">
        <v>79</v>
      </c>
      <c r="AW298" s="13" t="s">
        <v>33</v>
      </c>
      <c r="AX298" s="13" t="s">
        <v>72</v>
      </c>
      <c r="AY298" s="244" t="s">
        <v>215</v>
      </c>
    </row>
    <row r="299" s="13" customFormat="1">
      <c r="A299" s="13"/>
      <c r="B299" s="234"/>
      <c r="C299" s="235"/>
      <c r="D299" s="236" t="s">
        <v>226</v>
      </c>
      <c r="E299" s="237" t="s">
        <v>19</v>
      </c>
      <c r="F299" s="238" t="s">
        <v>2562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226</v>
      </c>
      <c r="AU299" s="244" t="s">
        <v>81</v>
      </c>
      <c r="AV299" s="13" t="s">
        <v>79</v>
      </c>
      <c r="AW299" s="13" t="s">
        <v>33</v>
      </c>
      <c r="AX299" s="13" t="s">
        <v>72</v>
      </c>
      <c r="AY299" s="244" t="s">
        <v>215</v>
      </c>
    </row>
    <row r="300" s="13" customFormat="1">
      <c r="A300" s="13"/>
      <c r="B300" s="234"/>
      <c r="C300" s="235"/>
      <c r="D300" s="236" t="s">
        <v>226</v>
      </c>
      <c r="E300" s="237" t="s">
        <v>19</v>
      </c>
      <c r="F300" s="238" t="s">
        <v>2563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226</v>
      </c>
      <c r="AU300" s="244" t="s">
        <v>81</v>
      </c>
      <c r="AV300" s="13" t="s">
        <v>79</v>
      </c>
      <c r="AW300" s="13" t="s">
        <v>33</v>
      </c>
      <c r="AX300" s="13" t="s">
        <v>72</v>
      </c>
      <c r="AY300" s="244" t="s">
        <v>215</v>
      </c>
    </row>
    <row r="301" s="13" customFormat="1">
      <c r="A301" s="13"/>
      <c r="B301" s="234"/>
      <c r="C301" s="235"/>
      <c r="D301" s="236" t="s">
        <v>226</v>
      </c>
      <c r="E301" s="237" t="s">
        <v>19</v>
      </c>
      <c r="F301" s="238" t="s">
        <v>407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226</v>
      </c>
      <c r="AU301" s="244" t="s">
        <v>81</v>
      </c>
      <c r="AV301" s="13" t="s">
        <v>79</v>
      </c>
      <c r="AW301" s="13" t="s">
        <v>33</v>
      </c>
      <c r="AX301" s="13" t="s">
        <v>72</v>
      </c>
      <c r="AY301" s="244" t="s">
        <v>215</v>
      </c>
    </row>
    <row r="302" s="14" customFormat="1">
      <c r="A302" s="14"/>
      <c r="B302" s="245"/>
      <c r="C302" s="246"/>
      <c r="D302" s="236" t="s">
        <v>226</v>
      </c>
      <c r="E302" s="247" t="s">
        <v>19</v>
      </c>
      <c r="F302" s="248" t="s">
        <v>1547</v>
      </c>
      <c r="G302" s="246"/>
      <c r="H302" s="249">
        <v>89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226</v>
      </c>
      <c r="AU302" s="255" t="s">
        <v>81</v>
      </c>
      <c r="AV302" s="14" t="s">
        <v>81</v>
      </c>
      <c r="AW302" s="14" t="s">
        <v>33</v>
      </c>
      <c r="AX302" s="14" t="s">
        <v>72</v>
      </c>
      <c r="AY302" s="255" t="s">
        <v>215</v>
      </c>
    </row>
    <row r="303" s="16" customFormat="1">
      <c r="A303" s="16"/>
      <c r="B303" s="267"/>
      <c r="C303" s="268"/>
      <c r="D303" s="236" t="s">
        <v>226</v>
      </c>
      <c r="E303" s="269" t="s">
        <v>19</v>
      </c>
      <c r="F303" s="270" t="s">
        <v>283</v>
      </c>
      <c r="G303" s="268"/>
      <c r="H303" s="271">
        <v>202.19999999999999</v>
      </c>
      <c r="I303" s="272"/>
      <c r="J303" s="268"/>
      <c r="K303" s="268"/>
      <c r="L303" s="273"/>
      <c r="M303" s="274"/>
      <c r="N303" s="275"/>
      <c r="O303" s="275"/>
      <c r="P303" s="275"/>
      <c r="Q303" s="275"/>
      <c r="R303" s="275"/>
      <c r="S303" s="275"/>
      <c r="T303" s="27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T303" s="277" t="s">
        <v>226</v>
      </c>
      <c r="AU303" s="277" t="s">
        <v>81</v>
      </c>
      <c r="AV303" s="16" t="s">
        <v>105</v>
      </c>
      <c r="AW303" s="16" t="s">
        <v>33</v>
      </c>
      <c r="AX303" s="16" t="s">
        <v>72</v>
      </c>
      <c r="AY303" s="277" t="s">
        <v>215</v>
      </c>
    </row>
    <row r="304" s="15" customFormat="1">
      <c r="A304" s="15"/>
      <c r="B304" s="256"/>
      <c r="C304" s="257"/>
      <c r="D304" s="236" t="s">
        <v>226</v>
      </c>
      <c r="E304" s="258" t="s">
        <v>19</v>
      </c>
      <c r="F304" s="259" t="s">
        <v>233</v>
      </c>
      <c r="G304" s="257"/>
      <c r="H304" s="260">
        <v>202.19999999999999</v>
      </c>
      <c r="I304" s="261"/>
      <c r="J304" s="257"/>
      <c r="K304" s="257"/>
      <c r="L304" s="262"/>
      <c r="M304" s="263"/>
      <c r="N304" s="264"/>
      <c r="O304" s="264"/>
      <c r="P304" s="264"/>
      <c r="Q304" s="264"/>
      <c r="R304" s="264"/>
      <c r="S304" s="264"/>
      <c r="T304" s="26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6" t="s">
        <v>226</v>
      </c>
      <c r="AU304" s="266" t="s">
        <v>81</v>
      </c>
      <c r="AV304" s="15" t="s">
        <v>223</v>
      </c>
      <c r="AW304" s="15" t="s">
        <v>33</v>
      </c>
      <c r="AX304" s="15" t="s">
        <v>79</v>
      </c>
      <c r="AY304" s="266" t="s">
        <v>215</v>
      </c>
    </row>
    <row r="305" s="2" customFormat="1" ht="21.75" customHeight="1">
      <c r="A305" s="41"/>
      <c r="B305" s="42"/>
      <c r="C305" s="216" t="s">
        <v>308</v>
      </c>
      <c r="D305" s="216" t="s">
        <v>218</v>
      </c>
      <c r="E305" s="217" t="s">
        <v>2587</v>
      </c>
      <c r="F305" s="218" t="s">
        <v>2588</v>
      </c>
      <c r="G305" s="219" t="s">
        <v>221</v>
      </c>
      <c r="H305" s="220">
        <v>202.19999999999999</v>
      </c>
      <c r="I305" s="221"/>
      <c r="J305" s="222">
        <f>ROUND(I305*H305,2)</f>
        <v>0</v>
      </c>
      <c r="K305" s="218" t="s">
        <v>222</v>
      </c>
      <c r="L305" s="47"/>
      <c r="M305" s="223" t="s">
        <v>19</v>
      </c>
      <c r="N305" s="224" t="s">
        <v>43</v>
      </c>
      <c r="O305" s="87"/>
      <c r="P305" s="225">
        <f>O305*H305</f>
        <v>0</v>
      </c>
      <c r="Q305" s="225">
        <v>0</v>
      </c>
      <c r="R305" s="225">
        <f>Q305*H305</f>
        <v>0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223</v>
      </c>
      <c r="AT305" s="227" t="s">
        <v>218</v>
      </c>
      <c r="AU305" s="227" t="s">
        <v>81</v>
      </c>
      <c r="AY305" s="20" t="s">
        <v>215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223</v>
      </c>
      <c r="BM305" s="227" t="s">
        <v>360</v>
      </c>
    </row>
    <row r="306" s="2" customFormat="1">
      <c r="A306" s="41"/>
      <c r="B306" s="42"/>
      <c r="C306" s="43"/>
      <c r="D306" s="229" t="s">
        <v>224</v>
      </c>
      <c r="E306" s="43"/>
      <c r="F306" s="230" t="s">
        <v>2589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224</v>
      </c>
      <c r="AU306" s="20" t="s">
        <v>81</v>
      </c>
    </row>
    <row r="307" s="13" customFormat="1">
      <c r="A307" s="13"/>
      <c r="B307" s="234"/>
      <c r="C307" s="235"/>
      <c r="D307" s="236" t="s">
        <v>226</v>
      </c>
      <c r="E307" s="237" t="s">
        <v>19</v>
      </c>
      <c r="F307" s="238" t="s">
        <v>2554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226</v>
      </c>
      <c r="AU307" s="244" t="s">
        <v>81</v>
      </c>
      <c r="AV307" s="13" t="s">
        <v>79</v>
      </c>
      <c r="AW307" s="13" t="s">
        <v>33</v>
      </c>
      <c r="AX307" s="13" t="s">
        <v>72</v>
      </c>
      <c r="AY307" s="244" t="s">
        <v>215</v>
      </c>
    </row>
    <row r="308" s="13" customFormat="1">
      <c r="A308" s="13"/>
      <c r="B308" s="234"/>
      <c r="C308" s="235"/>
      <c r="D308" s="236" t="s">
        <v>226</v>
      </c>
      <c r="E308" s="237" t="s">
        <v>19</v>
      </c>
      <c r="F308" s="238" t="s">
        <v>2555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226</v>
      </c>
      <c r="AU308" s="244" t="s">
        <v>81</v>
      </c>
      <c r="AV308" s="13" t="s">
        <v>79</v>
      </c>
      <c r="AW308" s="13" t="s">
        <v>33</v>
      </c>
      <c r="AX308" s="13" t="s">
        <v>72</v>
      </c>
      <c r="AY308" s="244" t="s">
        <v>215</v>
      </c>
    </row>
    <row r="309" s="13" customFormat="1">
      <c r="A309" s="13"/>
      <c r="B309" s="234"/>
      <c r="C309" s="235"/>
      <c r="D309" s="236" t="s">
        <v>226</v>
      </c>
      <c r="E309" s="237" t="s">
        <v>19</v>
      </c>
      <c r="F309" s="238" t="s">
        <v>2556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226</v>
      </c>
      <c r="AU309" s="244" t="s">
        <v>81</v>
      </c>
      <c r="AV309" s="13" t="s">
        <v>79</v>
      </c>
      <c r="AW309" s="13" t="s">
        <v>33</v>
      </c>
      <c r="AX309" s="13" t="s">
        <v>72</v>
      </c>
      <c r="AY309" s="244" t="s">
        <v>215</v>
      </c>
    </row>
    <row r="310" s="13" customFormat="1">
      <c r="A310" s="13"/>
      <c r="B310" s="234"/>
      <c r="C310" s="235"/>
      <c r="D310" s="236" t="s">
        <v>226</v>
      </c>
      <c r="E310" s="237" t="s">
        <v>19</v>
      </c>
      <c r="F310" s="238" t="s">
        <v>407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226</v>
      </c>
      <c r="AU310" s="244" t="s">
        <v>81</v>
      </c>
      <c r="AV310" s="13" t="s">
        <v>79</v>
      </c>
      <c r="AW310" s="13" t="s">
        <v>33</v>
      </c>
      <c r="AX310" s="13" t="s">
        <v>72</v>
      </c>
      <c r="AY310" s="244" t="s">
        <v>215</v>
      </c>
    </row>
    <row r="311" s="14" customFormat="1">
      <c r="A311" s="14"/>
      <c r="B311" s="245"/>
      <c r="C311" s="246"/>
      <c r="D311" s="236" t="s">
        <v>226</v>
      </c>
      <c r="E311" s="247" t="s">
        <v>19</v>
      </c>
      <c r="F311" s="248" t="s">
        <v>2557</v>
      </c>
      <c r="G311" s="246"/>
      <c r="H311" s="249">
        <v>91.5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226</v>
      </c>
      <c r="AU311" s="255" t="s">
        <v>81</v>
      </c>
      <c r="AV311" s="14" t="s">
        <v>81</v>
      </c>
      <c r="AW311" s="14" t="s">
        <v>33</v>
      </c>
      <c r="AX311" s="14" t="s">
        <v>72</v>
      </c>
      <c r="AY311" s="255" t="s">
        <v>215</v>
      </c>
    </row>
    <row r="312" s="13" customFormat="1">
      <c r="A312" s="13"/>
      <c r="B312" s="234"/>
      <c r="C312" s="235"/>
      <c r="D312" s="236" t="s">
        <v>226</v>
      </c>
      <c r="E312" s="237" t="s">
        <v>19</v>
      </c>
      <c r="F312" s="238" t="s">
        <v>2558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226</v>
      </c>
      <c r="AU312" s="244" t="s">
        <v>81</v>
      </c>
      <c r="AV312" s="13" t="s">
        <v>79</v>
      </c>
      <c r="AW312" s="13" t="s">
        <v>33</v>
      </c>
      <c r="AX312" s="13" t="s">
        <v>72</v>
      </c>
      <c r="AY312" s="244" t="s">
        <v>215</v>
      </c>
    </row>
    <row r="313" s="13" customFormat="1">
      <c r="A313" s="13"/>
      <c r="B313" s="234"/>
      <c r="C313" s="235"/>
      <c r="D313" s="236" t="s">
        <v>226</v>
      </c>
      <c r="E313" s="237" t="s">
        <v>19</v>
      </c>
      <c r="F313" s="238" t="s">
        <v>2559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226</v>
      </c>
      <c r="AU313" s="244" t="s">
        <v>81</v>
      </c>
      <c r="AV313" s="13" t="s">
        <v>79</v>
      </c>
      <c r="AW313" s="13" t="s">
        <v>33</v>
      </c>
      <c r="AX313" s="13" t="s">
        <v>72</v>
      </c>
      <c r="AY313" s="244" t="s">
        <v>215</v>
      </c>
    </row>
    <row r="314" s="13" customFormat="1">
      <c r="A314" s="13"/>
      <c r="B314" s="234"/>
      <c r="C314" s="235"/>
      <c r="D314" s="236" t="s">
        <v>226</v>
      </c>
      <c r="E314" s="237" t="s">
        <v>19</v>
      </c>
      <c r="F314" s="238" t="s">
        <v>2560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226</v>
      </c>
      <c r="AU314" s="244" t="s">
        <v>81</v>
      </c>
      <c r="AV314" s="13" t="s">
        <v>79</v>
      </c>
      <c r="AW314" s="13" t="s">
        <v>33</v>
      </c>
      <c r="AX314" s="13" t="s">
        <v>72</v>
      </c>
      <c r="AY314" s="244" t="s">
        <v>215</v>
      </c>
    </row>
    <row r="315" s="13" customFormat="1">
      <c r="A315" s="13"/>
      <c r="B315" s="234"/>
      <c r="C315" s="235"/>
      <c r="D315" s="236" t="s">
        <v>226</v>
      </c>
      <c r="E315" s="237" t="s">
        <v>19</v>
      </c>
      <c r="F315" s="238" t="s">
        <v>448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226</v>
      </c>
      <c r="AU315" s="244" t="s">
        <v>81</v>
      </c>
      <c r="AV315" s="13" t="s">
        <v>79</v>
      </c>
      <c r="AW315" s="13" t="s">
        <v>33</v>
      </c>
      <c r="AX315" s="13" t="s">
        <v>72</v>
      </c>
      <c r="AY315" s="244" t="s">
        <v>215</v>
      </c>
    </row>
    <row r="316" s="14" customFormat="1">
      <c r="A316" s="14"/>
      <c r="B316" s="245"/>
      <c r="C316" s="246"/>
      <c r="D316" s="236" t="s">
        <v>226</v>
      </c>
      <c r="E316" s="247" t="s">
        <v>19</v>
      </c>
      <c r="F316" s="248" t="s">
        <v>2561</v>
      </c>
      <c r="G316" s="246"/>
      <c r="H316" s="249">
        <v>21.699999999999999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226</v>
      </c>
      <c r="AU316" s="255" t="s">
        <v>81</v>
      </c>
      <c r="AV316" s="14" t="s">
        <v>81</v>
      </c>
      <c r="AW316" s="14" t="s">
        <v>33</v>
      </c>
      <c r="AX316" s="14" t="s">
        <v>72</v>
      </c>
      <c r="AY316" s="255" t="s">
        <v>215</v>
      </c>
    </row>
    <row r="317" s="13" customFormat="1">
      <c r="A317" s="13"/>
      <c r="B317" s="234"/>
      <c r="C317" s="235"/>
      <c r="D317" s="236" t="s">
        <v>226</v>
      </c>
      <c r="E317" s="237" t="s">
        <v>19</v>
      </c>
      <c r="F317" s="238" t="s">
        <v>407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226</v>
      </c>
      <c r="AU317" s="244" t="s">
        <v>81</v>
      </c>
      <c r="AV317" s="13" t="s">
        <v>79</v>
      </c>
      <c r="AW317" s="13" t="s">
        <v>33</v>
      </c>
      <c r="AX317" s="13" t="s">
        <v>72</v>
      </c>
      <c r="AY317" s="244" t="s">
        <v>215</v>
      </c>
    </row>
    <row r="318" s="13" customFormat="1">
      <c r="A318" s="13"/>
      <c r="B318" s="234"/>
      <c r="C318" s="235"/>
      <c r="D318" s="236" t="s">
        <v>226</v>
      </c>
      <c r="E318" s="237" t="s">
        <v>19</v>
      </c>
      <c r="F318" s="238" t="s">
        <v>2562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226</v>
      </c>
      <c r="AU318" s="244" t="s">
        <v>81</v>
      </c>
      <c r="AV318" s="13" t="s">
        <v>79</v>
      </c>
      <c r="AW318" s="13" t="s">
        <v>33</v>
      </c>
      <c r="AX318" s="13" t="s">
        <v>72</v>
      </c>
      <c r="AY318" s="244" t="s">
        <v>215</v>
      </c>
    </row>
    <row r="319" s="13" customFormat="1">
      <c r="A319" s="13"/>
      <c r="B319" s="234"/>
      <c r="C319" s="235"/>
      <c r="D319" s="236" t="s">
        <v>226</v>
      </c>
      <c r="E319" s="237" t="s">
        <v>19</v>
      </c>
      <c r="F319" s="238" t="s">
        <v>2563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226</v>
      </c>
      <c r="AU319" s="244" t="s">
        <v>81</v>
      </c>
      <c r="AV319" s="13" t="s">
        <v>79</v>
      </c>
      <c r="AW319" s="13" t="s">
        <v>33</v>
      </c>
      <c r="AX319" s="13" t="s">
        <v>72</v>
      </c>
      <c r="AY319" s="244" t="s">
        <v>215</v>
      </c>
    </row>
    <row r="320" s="13" customFormat="1">
      <c r="A320" s="13"/>
      <c r="B320" s="234"/>
      <c r="C320" s="235"/>
      <c r="D320" s="236" t="s">
        <v>226</v>
      </c>
      <c r="E320" s="237" t="s">
        <v>19</v>
      </c>
      <c r="F320" s="238" t="s">
        <v>407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226</v>
      </c>
      <c r="AU320" s="244" t="s">
        <v>81</v>
      </c>
      <c r="AV320" s="13" t="s">
        <v>79</v>
      </c>
      <c r="AW320" s="13" t="s">
        <v>33</v>
      </c>
      <c r="AX320" s="13" t="s">
        <v>72</v>
      </c>
      <c r="AY320" s="244" t="s">
        <v>215</v>
      </c>
    </row>
    <row r="321" s="14" customFormat="1">
      <c r="A321" s="14"/>
      <c r="B321" s="245"/>
      <c r="C321" s="246"/>
      <c r="D321" s="236" t="s">
        <v>226</v>
      </c>
      <c r="E321" s="247" t="s">
        <v>19</v>
      </c>
      <c r="F321" s="248" t="s">
        <v>1547</v>
      </c>
      <c r="G321" s="246"/>
      <c r="H321" s="249">
        <v>89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226</v>
      </c>
      <c r="AU321" s="255" t="s">
        <v>81</v>
      </c>
      <c r="AV321" s="14" t="s">
        <v>81</v>
      </c>
      <c r="AW321" s="14" t="s">
        <v>33</v>
      </c>
      <c r="AX321" s="14" t="s">
        <v>72</v>
      </c>
      <c r="AY321" s="255" t="s">
        <v>215</v>
      </c>
    </row>
    <row r="322" s="16" customFormat="1">
      <c r="A322" s="16"/>
      <c r="B322" s="267"/>
      <c r="C322" s="268"/>
      <c r="D322" s="236" t="s">
        <v>226</v>
      </c>
      <c r="E322" s="269" t="s">
        <v>19</v>
      </c>
      <c r="F322" s="270" t="s">
        <v>283</v>
      </c>
      <c r="G322" s="268"/>
      <c r="H322" s="271">
        <v>202.19999999999999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277" t="s">
        <v>226</v>
      </c>
      <c r="AU322" s="277" t="s">
        <v>81</v>
      </c>
      <c r="AV322" s="16" t="s">
        <v>105</v>
      </c>
      <c r="AW322" s="16" t="s">
        <v>33</v>
      </c>
      <c r="AX322" s="16" t="s">
        <v>72</v>
      </c>
      <c r="AY322" s="277" t="s">
        <v>215</v>
      </c>
    </row>
    <row r="323" s="15" customFormat="1">
      <c r="A323" s="15"/>
      <c r="B323" s="256"/>
      <c r="C323" s="257"/>
      <c r="D323" s="236" t="s">
        <v>226</v>
      </c>
      <c r="E323" s="258" t="s">
        <v>19</v>
      </c>
      <c r="F323" s="259" t="s">
        <v>233</v>
      </c>
      <c r="G323" s="257"/>
      <c r="H323" s="260">
        <v>202.19999999999999</v>
      </c>
      <c r="I323" s="261"/>
      <c r="J323" s="257"/>
      <c r="K323" s="257"/>
      <c r="L323" s="262"/>
      <c r="M323" s="263"/>
      <c r="N323" s="264"/>
      <c r="O323" s="264"/>
      <c r="P323" s="264"/>
      <c r="Q323" s="264"/>
      <c r="R323" s="264"/>
      <c r="S323" s="264"/>
      <c r="T323" s="26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6" t="s">
        <v>226</v>
      </c>
      <c r="AU323" s="266" t="s">
        <v>81</v>
      </c>
      <c r="AV323" s="15" t="s">
        <v>223</v>
      </c>
      <c r="AW323" s="15" t="s">
        <v>33</v>
      </c>
      <c r="AX323" s="15" t="s">
        <v>79</v>
      </c>
      <c r="AY323" s="266" t="s">
        <v>215</v>
      </c>
    </row>
    <row r="324" s="2" customFormat="1" ht="37.8" customHeight="1">
      <c r="A324" s="41"/>
      <c r="B324" s="42"/>
      <c r="C324" s="216" t="s">
        <v>313</v>
      </c>
      <c r="D324" s="216" t="s">
        <v>218</v>
      </c>
      <c r="E324" s="217" t="s">
        <v>2590</v>
      </c>
      <c r="F324" s="218" t="s">
        <v>2591</v>
      </c>
      <c r="G324" s="219" t="s">
        <v>221</v>
      </c>
      <c r="H324" s="220">
        <v>202.19999999999999</v>
      </c>
      <c r="I324" s="221"/>
      <c r="J324" s="222">
        <f>ROUND(I324*H324,2)</f>
        <v>0</v>
      </c>
      <c r="K324" s="218" t="s">
        <v>222</v>
      </c>
      <c r="L324" s="47"/>
      <c r="M324" s="223" t="s">
        <v>19</v>
      </c>
      <c r="N324" s="224" t="s">
        <v>43</v>
      </c>
      <c r="O324" s="87"/>
      <c r="P324" s="225">
        <f>O324*H324</f>
        <v>0</v>
      </c>
      <c r="Q324" s="225">
        <v>0</v>
      </c>
      <c r="R324" s="225">
        <f>Q324*H324</f>
        <v>0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223</v>
      </c>
      <c r="AT324" s="227" t="s">
        <v>218</v>
      </c>
      <c r="AU324" s="227" t="s">
        <v>81</v>
      </c>
      <c r="AY324" s="20" t="s">
        <v>215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223</v>
      </c>
      <c r="BM324" s="227" t="s">
        <v>376</v>
      </c>
    </row>
    <row r="325" s="2" customFormat="1">
      <c r="A325" s="41"/>
      <c r="B325" s="42"/>
      <c r="C325" s="43"/>
      <c r="D325" s="229" t="s">
        <v>224</v>
      </c>
      <c r="E325" s="43"/>
      <c r="F325" s="230" t="s">
        <v>2592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224</v>
      </c>
      <c r="AU325" s="20" t="s">
        <v>81</v>
      </c>
    </row>
    <row r="326" s="13" customFormat="1">
      <c r="A326" s="13"/>
      <c r="B326" s="234"/>
      <c r="C326" s="235"/>
      <c r="D326" s="236" t="s">
        <v>226</v>
      </c>
      <c r="E326" s="237" t="s">
        <v>19</v>
      </c>
      <c r="F326" s="238" t="s">
        <v>2570</v>
      </c>
      <c r="G326" s="235"/>
      <c r="H326" s="237" t="s">
        <v>19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226</v>
      </c>
      <c r="AU326" s="244" t="s">
        <v>81</v>
      </c>
      <c r="AV326" s="13" t="s">
        <v>79</v>
      </c>
      <c r="AW326" s="13" t="s">
        <v>33</v>
      </c>
      <c r="AX326" s="13" t="s">
        <v>72</v>
      </c>
      <c r="AY326" s="244" t="s">
        <v>215</v>
      </c>
    </row>
    <row r="327" s="13" customFormat="1">
      <c r="A327" s="13"/>
      <c r="B327" s="234"/>
      <c r="C327" s="235"/>
      <c r="D327" s="236" t="s">
        <v>226</v>
      </c>
      <c r="E327" s="237" t="s">
        <v>19</v>
      </c>
      <c r="F327" s="238" t="s">
        <v>2556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226</v>
      </c>
      <c r="AU327" s="244" t="s">
        <v>81</v>
      </c>
      <c r="AV327" s="13" t="s">
        <v>79</v>
      </c>
      <c r="AW327" s="13" t="s">
        <v>33</v>
      </c>
      <c r="AX327" s="13" t="s">
        <v>72</v>
      </c>
      <c r="AY327" s="244" t="s">
        <v>215</v>
      </c>
    </row>
    <row r="328" s="14" customFormat="1">
      <c r="A328" s="14"/>
      <c r="B328" s="245"/>
      <c r="C328" s="246"/>
      <c r="D328" s="236" t="s">
        <v>226</v>
      </c>
      <c r="E328" s="247" t="s">
        <v>19</v>
      </c>
      <c r="F328" s="248" t="s">
        <v>2557</v>
      </c>
      <c r="G328" s="246"/>
      <c r="H328" s="249">
        <v>91.5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226</v>
      </c>
      <c r="AU328" s="255" t="s">
        <v>81</v>
      </c>
      <c r="AV328" s="14" t="s">
        <v>81</v>
      </c>
      <c r="AW328" s="14" t="s">
        <v>33</v>
      </c>
      <c r="AX328" s="14" t="s">
        <v>72</v>
      </c>
      <c r="AY328" s="255" t="s">
        <v>215</v>
      </c>
    </row>
    <row r="329" s="13" customFormat="1">
      <c r="A329" s="13"/>
      <c r="B329" s="234"/>
      <c r="C329" s="235"/>
      <c r="D329" s="236" t="s">
        <v>226</v>
      </c>
      <c r="E329" s="237" t="s">
        <v>19</v>
      </c>
      <c r="F329" s="238" t="s">
        <v>2558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226</v>
      </c>
      <c r="AU329" s="244" t="s">
        <v>81</v>
      </c>
      <c r="AV329" s="13" t="s">
        <v>79</v>
      </c>
      <c r="AW329" s="13" t="s">
        <v>33</v>
      </c>
      <c r="AX329" s="13" t="s">
        <v>72</v>
      </c>
      <c r="AY329" s="244" t="s">
        <v>215</v>
      </c>
    </row>
    <row r="330" s="13" customFormat="1">
      <c r="A330" s="13"/>
      <c r="B330" s="234"/>
      <c r="C330" s="235"/>
      <c r="D330" s="236" t="s">
        <v>226</v>
      </c>
      <c r="E330" s="237" t="s">
        <v>19</v>
      </c>
      <c r="F330" s="238" t="s">
        <v>2560</v>
      </c>
      <c r="G330" s="235"/>
      <c r="H330" s="237" t="s">
        <v>19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226</v>
      </c>
      <c r="AU330" s="244" t="s">
        <v>81</v>
      </c>
      <c r="AV330" s="13" t="s">
        <v>79</v>
      </c>
      <c r="AW330" s="13" t="s">
        <v>33</v>
      </c>
      <c r="AX330" s="13" t="s">
        <v>72</v>
      </c>
      <c r="AY330" s="244" t="s">
        <v>215</v>
      </c>
    </row>
    <row r="331" s="14" customFormat="1">
      <c r="A331" s="14"/>
      <c r="B331" s="245"/>
      <c r="C331" s="246"/>
      <c r="D331" s="236" t="s">
        <v>226</v>
      </c>
      <c r="E331" s="247" t="s">
        <v>19</v>
      </c>
      <c r="F331" s="248" t="s">
        <v>2561</v>
      </c>
      <c r="G331" s="246"/>
      <c r="H331" s="249">
        <v>21.699999999999999</v>
      </c>
      <c r="I331" s="250"/>
      <c r="J331" s="246"/>
      <c r="K331" s="246"/>
      <c r="L331" s="251"/>
      <c r="M331" s="252"/>
      <c r="N331" s="253"/>
      <c r="O331" s="253"/>
      <c r="P331" s="253"/>
      <c r="Q331" s="253"/>
      <c r="R331" s="253"/>
      <c r="S331" s="253"/>
      <c r="T331" s="25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5" t="s">
        <v>226</v>
      </c>
      <c r="AU331" s="255" t="s">
        <v>81</v>
      </c>
      <c r="AV331" s="14" t="s">
        <v>81</v>
      </c>
      <c r="AW331" s="14" t="s">
        <v>33</v>
      </c>
      <c r="AX331" s="14" t="s">
        <v>72</v>
      </c>
      <c r="AY331" s="255" t="s">
        <v>215</v>
      </c>
    </row>
    <row r="332" s="13" customFormat="1">
      <c r="A332" s="13"/>
      <c r="B332" s="234"/>
      <c r="C332" s="235"/>
      <c r="D332" s="236" t="s">
        <v>226</v>
      </c>
      <c r="E332" s="237" t="s">
        <v>19</v>
      </c>
      <c r="F332" s="238" t="s">
        <v>2573</v>
      </c>
      <c r="G332" s="235"/>
      <c r="H332" s="237" t="s">
        <v>19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226</v>
      </c>
      <c r="AU332" s="244" t="s">
        <v>81</v>
      </c>
      <c r="AV332" s="13" t="s">
        <v>79</v>
      </c>
      <c r="AW332" s="13" t="s">
        <v>33</v>
      </c>
      <c r="AX332" s="13" t="s">
        <v>72</v>
      </c>
      <c r="AY332" s="244" t="s">
        <v>215</v>
      </c>
    </row>
    <row r="333" s="13" customFormat="1">
      <c r="A333" s="13"/>
      <c r="B333" s="234"/>
      <c r="C333" s="235"/>
      <c r="D333" s="236" t="s">
        <v>226</v>
      </c>
      <c r="E333" s="237" t="s">
        <v>19</v>
      </c>
      <c r="F333" s="238" t="s">
        <v>2563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226</v>
      </c>
      <c r="AU333" s="244" t="s">
        <v>81</v>
      </c>
      <c r="AV333" s="13" t="s">
        <v>79</v>
      </c>
      <c r="AW333" s="13" t="s">
        <v>33</v>
      </c>
      <c r="AX333" s="13" t="s">
        <v>72</v>
      </c>
      <c r="AY333" s="244" t="s">
        <v>215</v>
      </c>
    </row>
    <row r="334" s="14" customFormat="1">
      <c r="A334" s="14"/>
      <c r="B334" s="245"/>
      <c r="C334" s="246"/>
      <c r="D334" s="236" t="s">
        <v>226</v>
      </c>
      <c r="E334" s="247" t="s">
        <v>19</v>
      </c>
      <c r="F334" s="248" t="s">
        <v>1547</v>
      </c>
      <c r="G334" s="246"/>
      <c r="H334" s="249">
        <v>89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226</v>
      </c>
      <c r="AU334" s="255" t="s">
        <v>81</v>
      </c>
      <c r="AV334" s="14" t="s">
        <v>81</v>
      </c>
      <c r="AW334" s="14" t="s">
        <v>33</v>
      </c>
      <c r="AX334" s="14" t="s">
        <v>72</v>
      </c>
      <c r="AY334" s="255" t="s">
        <v>215</v>
      </c>
    </row>
    <row r="335" s="15" customFormat="1">
      <c r="A335" s="15"/>
      <c r="B335" s="256"/>
      <c r="C335" s="257"/>
      <c r="D335" s="236" t="s">
        <v>226</v>
      </c>
      <c r="E335" s="258" t="s">
        <v>19</v>
      </c>
      <c r="F335" s="259" t="s">
        <v>233</v>
      </c>
      <c r="G335" s="257"/>
      <c r="H335" s="260">
        <v>202.19999999999999</v>
      </c>
      <c r="I335" s="261"/>
      <c r="J335" s="257"/>
      <c r="K335" s="257"/>
      <c r="L335" s="262"/>
      <c r="M335" s="263"/>
      <c r="N335" s="264"/>
      <c r="O335" s="264"/>
      <c r="P335" s="264"/>
      <c r="Q335" s="264"/>
      <c r="R335" s="264"/>
      <c r="S335" s="264"/>
      <c r="T335" s="26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6" t="s">
        <v>226</v>
      </c>
      <c r="AU335" s="266" t="s">
        <v>81</v>
      </c>
      <c r="AV335" s="15" t="s">
        <v>223</v>
      </c>
      <c r="AW335" s="15" t="s">
        <v>33</v>
      </c>
      <c r="AX335" s="15" t="s">
        <v>79</v>
      </c>
      <c r="AY335" s="266" t="s">
        <v>215</v>
      </c>
    </row>
    <row r="336" s="2" customFormat="1" ht="16.5" customHeight="1">
      <c r="A336" s="41"/>
      <c r="B336" s="42"/>
      <c r="C336" s="281" t="s">
        <v>216</v>
      </c>
      <c r="D336" s="281" t="s">
        <v>412</v>
      </c>
      <c r="E336" s="282" t="s">
        <v>2593</v>
      </c>
      <c r="F336" s="283" t="s">
        <v>2594</v>
      </c>
      <c r="G336" s="284" t="s">
        <v>331</v>
      </c>
      <c r="H336" s="285">
        <v>25.274999999999999</v>
      </c>
      <c r="I336" s="286"/>
      <c r="J336" s="287">
        <f>ROUND(I336*H336,2)</f>
        <v>0</v>
      </c>
      <c r="K336" s="283" t="s">
        <v>222</v>
      </c>
      <c r="L336" s="288"/>
      <c r="M336" s="289" t="s">
        <v>19</v>
      </c>
      <c r="N336" s="290" t="s">
        <v>43</v>
      </c>
      <c r="O336" s="87"/>
      <c r="P336" s="225">
        <f>O336*H336</f>
        <v>0</v>
      </c>
      <c r="Q336" s="225">
        <v>1</v>
      </c>
      <c r="R336" s="225">
        <f>Q336*H336</f>
        <v>25.274999999999999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298</v>
      </c>
      <c r="AT336" s="227" t="s">
        <v>412</v>
      </c>
      <c r="AU336" s="227" t="s">
        <v>81</v>
      </c>
      <c r="AY336" s="20" t="s">
        <v>215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223</v>
      </c>
      <c r="BM336" s="227" t="s">
        <v>596</v>
      </c>
    </row>
    <row r="337" s="13" customFormat="1">
      <c r="A337" s="13"/>
      <c r="B337" s="234"/>
      <c r="C337" s="235"/>
      <c r="D337" s="236" t="s">
        <v>226</v>
      </c>
      <c r="E337" s="237" t="s">
        <v>19</v>
      </c>
      <c r="F337" s="238" t="s">
        <v>2570</v>
      </c>
      <c r="G337" s="235"/>
      <c r="H337" s="237" t="s">
        <v>19</v>
      </c>
      <c r="I337" s="239"/>
      <c r="J337" s="235"/>
      <c r="K337" s="235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226</v>
      </c>
      <c r="AU337" s="244" t="s">
        <v>81</v>
      </c>
      <c r="AV337" s="13" t="s">
        <v>79</v>
      </c>
      <c r="AW337" s="13" t="s">
        <v>33</v>
      </c>
      <c r="AX337" s="13" t="s">
        <v>72</v>
      </c>
      <c r="AY337" s="244" t="s">
        <v>215</v>
      </c>
    </row>
    <row r="338" s="13" customFormat="1">
      <c r="A338" s="13"/>
      <c r="B338" s="234"/>
      <c r="C338" s="235"/>
      <c r="D338" s="236" t="s">
        <v>226</v>
      </c>
      <c r="E338" s="237" t="s">
        <v>19</v>
      </c>
      <c r="F338" s="238" t="s">
        <v>2556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226</v>
      </c>
      <c r="AU338" s="244" t="s">
        <v>81</v>
      </c>
      <c r="AV338" s="13" t="s">
        <v>79</v>
      </c>
      <c r="AW338" s="13" t="s">
        <v>33</v>
      </c>
      <c r="AX338" s="13" t="s">
        <v>72</v>
      </c>
      <c r="AY338" s="244" t="s">
        <v>215</v>
      </c>
    </row>
    <row r="339" s="14" customFormat="1">
      <c r="A339" s="14"/>
      <c r="B339" s="245"/>
      <c r="C339" s="246"/>
      <c r="D339" s="236" t="s">
        <v>226</v>
      </c>
      <c r="E339" s="247" t="s">
        <v>19</v>
      </c>
      <c r="F339" s="248" t="s">
        <v>2557</v>
      </c>
      <c r="G339" s="246"/>
      <c r="H339" s="249">
        <v>91.5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226</v>
      </c>
      <c r="AU339" s="255" t="s">
        <v>81</v>
      </c>
      <c r="AV339" s="14" t="s">
        <v>81</v>
      </c>
      <c r="AW339" s="14" t="s">
        <v>33</v>
      </c>
      <c r="AX339" s="14" t="s">
        <v>72</v>
      </c>
      <c r="AY339" s="255" t="s">
        <v>215</v>
      </c>
    </row>
    <row r="340" s="13" customFormat="1">
      <c r="A340" s="13"/>
      <c r="B340" s="234"/>
      <c r="C340" s="235"/>
      <c r="D340" s="236" t="s">
        <v>226</v>
      </c>
      <c r="E340" s="237" t="s">
        <v>19</v>
      </c>
      <c r="F340" s="238" t="s">
        <v>2558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226</v>
      </c>
      <c r="AU340" s="244" t="s">
        <v>81</v>
      </c>
      <c r="AV340" s="13" t="s">
        <v>79</v>
      </c>
      <c r="AW340" s="13" t="s">
        <v>33</v>
      </c>
      <c r="AX340" s="13" t="s">
        <v>72</v>
      </c>
      <c r="AY340" s="244" t="s">
        <v>215</v>
      </c>
    </row>
    <row r="341" s="13" customFormat="1">
      <c r="A341" s="13"/>
      <c r="B341" s="234"/>
      <c r="C341" s="235"/>
      <c r="D341" s="236" t="s">
        <v>226</v>
      </c>
      <c r="E341" s="237" t="s">
        <v>19</v>
      </c>
      <c r="F341" s="238" t="s">
        <v>2560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226</v>
      </c>
      <c r="AU341" s="244" t="s">
        <v>81</v>
      </c>
      <c r="AV341" s="13" t="s">
        <v>79</v>
      </c>
      <c r="AW341" s="13" t="s">
        <v>33</v>
      </c>
      <c r="AX341" s="13" t="s">
        <v>72</v>
      </c>
      <c r="AY341" s="244" t="s">
        <v>215</v>
      </c>
    </row>
    <row r="342" s="14" customFormat="1">
      <c r="A342" s="14"/>
      <c r="B342" s="245"/>
      <c r="C342" s="246"/>
      <c r="D342" s="236" t="s">
        <v>226</v>
      </c>
      <c r="E342" s="247" t="s">
        <v>19</v>
      </c>
      <c r="F342" s="248" t="s">
        <v>2561</v>
      </c>
      <c r="G342" s="246"/>
      <c r="H342" s="249">
        <v>21.699999999999999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226</v>
      </c>
      <c r="AU342" s="255" t="s">
        <v>81</v>
      </c>
      <c r="AV342" s="14" t="s">
        <v>81</v>
      </c>
      <c r="AW342" s="14" t="s">
        <v>33</v>
      </c>
      <c r="AX342" s="14" t="s">
        <v>72</v>
      </c>
      <c r="AY342" s="255" t="s">
        <v>215</v>
      </c>
    </row>
    <row r="343" s="13" customFormat="1">
      <c r="A343" s="13"/>
      <c r="B343" s="234"/>
      <c r="C343" s="235"/>
      <c r="D343" s="236" t="s">
        <v>226</v>
      </c>
      <c r="E343" s="237" t="s">
        <v>19</v>
      </c>
      <c r="F343" s="238" t="s">
        <v>2573</v>
      </c>
      <c r="G343" s="235"/>
      <c r="H343" s="237" t="s">
        <v>19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226</v>
      </c>
      <c r="AU343" s="244" t="s">
        <v>81</v>
      </c>
      <c r="AV343" s="13" t="s">
        <v>79</v>
      </c>
      <c r="AW343" s="13" t="s">
        <v>33</v>
      </c>
      <c r="AX343" s="13" t="s">
        <v>72</v>
      </c>
      <c r="AY343" s="244" t="s">
        <v>215</v>
      </c>
    </row>
    <row r="344" s="13" customFormat="1">
      <c r="A344" s="13"/>
      <c r="B344" s="234"/>
      <c r="C344" s="235"/>
      <c r="D344" s="236" t="s">
        <v>226</v>
      </c>
      <c r="E344" s="237" t="s">
        <v>19</v>
      </c>
      <c r="F344" s="238" t="s">
        <v>2563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226</v>
      </c>
      <c r="AU344" s="244" t="s">
        <v>81</v>
      </c>
      <c r="AV344" s="13" t="s">
        <v>79</v>
      </c>
      <c r="AW344" s="13" t="s">
        <v>33</v>
      </c>
      <c r="AX344" s="13" t="s">
        <v>72</v>
      </c>
      <c r="AY344" s="244" t="s">
        <v>215</v>
      </c>
    </row>
    <row r="345" s="14" customFormat="1">
      <c r="A345" s="14"/>
      <c r="B345" s="245"/>
      <c r="C345" s="246"/>
      <c r="D345" s="236" t="s">
        <v>226</v>
      </c>
      <c r="E345" s="247" t="s">
        <v>19</v>
      </c>
      <c r="F345" s="248" t="s">
        <v>1547</v>
      </c>
      <c r="G345" s="246"/>
      <c r="H345" s="249">
        <v>89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226</v>
      </c>
      <c r="AU345" s="255" t="s">
        <v>81</v>
      </c>
      <c r="AV345" s="14" t="s">
        <v>81</v>
      </c>
      <c r="AW345" s="14" t="s">
        <v>33</v>
      </c>
      <c r="AX345" s="14" t="s">
        <v>72</v>
      </c>
      <c r="AY345" s="255" t="s">
        <v>215</v>
      </c>
    </row>
    <row r="346" s="15" customFormat="1">
      <c r="A346" s="15"/>
      <c r="B346" s="256"/>
      <c r="C346" s="257"/>
      <c r="D346" s="236" t="s">
        <v>226</v>
      </c>
      <c r="E346" s="258" t="s">
        <v>19</v>
      </c>
      <c r="F346" s="259" t="s">
        <v>233</v>
      </c>
      <c r="G346" s="257"/>
      <c r="H346" s="260">
        <v>202.19999999999999</v>
      </c>
      <c r="I346" s="261"/>
      <c r="J346" s="257"/>
      <c r="K346" s="257"/>
      <c r="L346" s="262"/>
      <c r="M346" s="263"/>
      <c r="N346" s="264"/>
      <c r="O346" s="264"/>
      <c r="P346" s="264"/>
      <c r="Q346" s="264"/>
      <c r="R346" s="264"/>
      <c r="S346" s="264"/>
      <c r="T346" s="26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6" t="s">
        <v>226</v>
      </c>
      <c r="AU346" s="266" t="s">
        <v>81</v>
      </c>
      <c r="AV346" s="15" t="s">
        <v>223</v>
      </c>
      <c r="AW346" s="15" t="s">
        <v>33</v>
      </c>
      <c r="AX346" s="15" t="s">
        <v>72</v>
      </c>
      <c r="AY346" s="266" t="s">
        <v>215</v>
      </c>
    </row>
    <row r="347" s="14" customFormat="1">
      <c r="A347" s="14"/>
      <c r="B347" s="245"/>
      <c r="C347" s="246"/>
      <c r="D347" s="236" t="s">
        <v>226</v>
      </c>
      <c r="E347" s="247" t="s">
        <v>19</v>
      </c>
      <c r="F347" s="248" t="s">
        <v>2595</v>
      </c>
      <c r="G347" s="246"/>
      <c r="H347" s="249">
        <v>25.274999999999999</v>
      </c>
      <c r="I347" s="250"/>
      <c r="J347" s="246"/>
      <c r="K347" s="246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226</v>
      </c>
      <c r="AU347" s="255" t="s">
        <v>81</v>
      </c>
      <c r="AV347" s="14" t="s">
        <v>81</v>
      </c>
      <c r="AW347" s="14" t="s">
        <v>33</v>
      </c>
      <c r="AX347" s="14" t="s">
        <v>72</v>
      </c>
      <c r="AY347" s="255" t="s">
        <v>215</v>
      </c>
    </row>
    <row r="348" s="15" customFormat="1">
      <c r="A348" s="15"/>
      <c r="B348" s="256"/>
      <c r="C348" s="257"/>
      <c r="D348" s="236" t="s">
        <v>226</v>
      </c>
      <c r="E348" s="258" t="s">
        <v>19</v>
      </c>
      <c r="F348" s="259" t="s">
        <v>233</v>
      </c>
      <c r="G348" s="257"/>
      <c r="H348" s="260">
        <v>25.274999999999999</v>
      </c>
      <c r="I348" s="261"/>
      <c r="J348" s="257"/>
      <c r="K348" s="257"/>
      <c r="L348" s="262"/>
      <c r="M348" s="263"/>
      <c r="N348" s="264"/>
      <c r="O348" s="264"/>
      <c r="P348" s="264"/>
      <c r="Q348" s="264"/>
      <c r="R348" s="264"/>
      <c r="S348" s="264"/>
      <c r="T348" s="26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6" t="s">
        <v>226</v>
      </c>
      <c r="AU348" s="266" t="s">
        <v>81</v>
      </c>
      <c r="AV348" s="15" t="s">
        <v>223</v>
      </c>
      <c r="AW348" s="15" t="s">
        <v>33</v>
      </c>
      <c r="AX348" s="15" t="s">
        <v>79</v>
      </c>
      <c r="AY348" s="266" t="s">
        <v>215</v>
      </c>
    </row>
    <row r="349" s="2" customFormat="1" ht="16.5" customHeight="1">
      <c r="A349" s="41"/>
      <c r="B349" s="42"/>
      <c r="C349" s="216" t="s">
        <v>8</v>
      </c>
      <c r="D349" s="216" t="s">
        <v>218</v>
      </c>
      <c r="E349" s="217" t="s">
        <v>2596</v>
      </c>
      <c r="F349" s="218" t="s">
        <v>2597</v>
      </c>
      <c r="G349" s="219" t="s">
        <v>221</v>
      </c>
      <c r="H349" s="220">
        <v>423.60000000000002</v>
      </c>
      <c r="I349" s="221"/>
      <c r="J349" s="222">
        <f>ROUND(I349*H349,2)</f>
        <v>0</v>
      </c>
      <c r="K349" s="218" t="s">
        <v>222</v>
      </c>
      <c r="L349" s="47"/>
      <c r="M349" s="223" t="s">
        <v>19</v>
      </c>
      <c r="N349" s="224" t="s">
        <v>43</v>
      </c>
      <c r="O349" s="87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223</v>
      </c>
      <c r="AT349" s="227" t="s">
        <v>218</v>
      </c>
      <c r="AU349" s="227" t="s">
        <v>81</v>
      </c>
      <c r="AY349" s="20" t="s">
        <v>215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223</v>
      </c>
      <c r="BM349" s="227" t="s">
        <v>449</v>
      </c>
    </row>
    <row r="350" s="2" customFormat="1">
      <c r="A350" s="41"/>
      <c r="B350" s="42"/>
      <c r="C350" s="43"/>
      <c r="D350" s="229" t="s">
        <v>224</v>
      </c>
      <c r="E350" s="43"/>
      <c r="F350" s="230" t="s">
        <v>2598</v>
      </c>
      <c r="G350" s="43"/>
      <c r="H350" s="43"/>
      <c r="I350" s="231"/>
      <c r="J350" s="43"/>
      <c r="K350" s="43"/>
      <c r="L350" s="47"/>
      <c r="M350" s="232"/>
      <c r="N350" s="233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224</v>
      </c>
      <c r="AU350" s="20" t="s">
        <v>81</v>
      </c>
    </row>
    <row r="351" s="13" customFormat="1">
      <c r="A351" s="13"/>
      <c r="B351" s="234"/>
      <c r="C351" s="235"/>
      <c r="D351" s="236" t="s">
        <v>226</v>
      </c>
      <c r="E351" s="237" t="s">
        <v>19</v>
      </c>
      <c r="F351" s="238" t="s">
        <v>2546</v>
      </c>
      <c r="G351" s="235"/>
      <c r="H351" s="237" t="s">
        <v>19</v>
      </c>
      <c r="I351" s="239"/>
      <c r="J351" s="235"/>
      <c r="K351" s="235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226</v>
      </c>
      <c r="AU351" s="244" t="s">
        <v>81</v>
      </c>
      <c r="AV351" s="13" t="s">
        <v>79</v>
      </c>
      <c r="AW351" s="13" t="s">
        <v>33</v>
      </c>
      <c r="AX351" s="13" t="s">
        <v>72</v>
      </c>
      <c r="AY351" s="244" t="s">
        <v>215</v>
      </c>
    </row>
    <row r="352" s="13" customFormat="1">
      <c r="A352" s="13"/>
      <c r="B352" s="234"/>
      <c r="C352" s="235"/>
      <c r="D352" s="236" t="s">
        <v>226</v>
      </c>
      <c r="E352" s="237" t="s">
        <v>19</v>
      </c>
      <c r="F352" s="238" t="s">
        <v>2546</v>
      </c>
      <c r="G352" s="235"/>
      <c r="H352" s="237" t="s">
        <v>19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226</v>
      </c>
      <c r="AU352" s="244" t="s">
        <v>81</v>
      </c>
      <c r="AV352" s="13" t="s">
        <v>79</v>
      </c>
      <c r="AW352" s="13" t="s">
        <v>33</v>
      </c>
      <c r="AX352" s="13" t="s">
        <v>72</v>
      </c>
      <c r="AY352" s="244" t="s">
        <v>215</v>
      </c>
    </row>
    <row r="353" s="13" customFormat="1">
      <c r="A353" s="13"/>
      <c r="B353" s="234"/>
      <c r="C353" s="235"/>
      <c r="D353" s="236" t="s">
        <v>226</v>
      </c>
      <c r="E353" s="237" t="s">
        <v>19</v>
      </c>
      <c r="F353" s="238" t="s">
        <v>2547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226</v>
      </c>
      <c r="AU353" s="244" t="s">
        <v>81</v>
      </c>
      <c r="AV353" s="13" t="s">
        <v>79</v>
      </c>
      <c r="AW353" s="13" t="s">
        <v>33</v>
      </c>
      <c r="AX353" s="13" t="s">
        <v>72</v>
      </c>
      <c r="AY353" s="244" t="s">
        <v>215</v>
      </c>
    </row>
    <row r="354" s="13" customFormat="1">
      <c r="A354" s="13"/>
      <c r="B354" s="234"/>
      <c r="C354" s="235"/>
      <c r="D354" s="236" t="s">
        <v>226</v>
      </c>
      <c r="E354" s="237" t="s">
        <v>19</v>
      </c>
      <c r="F354" s="238" t="s">
        <v>2548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226</v>
      </c>
      <c r="AU354" s="244" t="s">
        <v>81</v>
      </c>
      <c r="AV354" s="13" t="s">
        <v>79</v>
      </c>
      <c r="AW354" s="13" t="s">
        <v>33</v>
      </c>
      <c r="AX354" s="13" t="s">
        <v>72</v>
      </c>
      <c r="AY354" s="244" t="s">
        <v>215</v>
      </c>
    </row>
    <row r="355" s="13" customFormat="1">
      <c r="A355" s="13"/>
      <c r="B355" s="234"/>
      <c r="C355" s="235"/>
      <c r="D355" s="236" t="s">
        <v>226</v>
      </c>
      <c r="E355" s="237" t="s">
        <v>19</v>
      </c>
      <c r="F355" s="238" t="s">
        <v>446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226</v>
      </c>
      <c r="AU355" s="244" t="s">
        <v>81</v>
      </c>
      <c r="AV355" s="13" t="s">
        <v>79</v>
      </c>
      <c r="AW355" s="13" t="s">
        <v>33</v>
      </c>
      <c r="AX355" s="13" t="s">
        <v>72</v>
      </c>
      <c r="AY355" s="244" t="s">
        <v>215</v>
      </c>
    </row>
    <row r="356" s="14" customFormat="1">
      <c r="A356" s="14"/>
      <c r="B356" s="245"/>
      <c r="C356" s="246"/>
      <c r="D356" s="236" t="s">
        <v>226</v>
      </c>
      <c r="E356" s="247" t="s">
        <v>19</v>
      </c>
      <c r="F356" s="248" t="s">
        <v>2549</v>
      </c>
      <c r="G356" s="246"/>
      <c r="H356" s="249">
        <v>39.700000000000003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226</v>
      </c>
      <c r="AU356" s="255" t="s">
        <v>81</v>
      </c>
      <c r="AV356" s="14" t="s">
        <v>81</v>
      </c>
      <c r="AW356" s="14" t="s">
        <v>33</v>
      </c>
      <c r="AX356" s="14" t="s">
        <v>72</v>
      </c>
      <c r="AY356" s="255" t="s">
        <v>215</v>
      </c>
    </row>
    <row r="357" s="13" customFormat="1">
      <c r="A357" s="13"/>
      <c r="B357" s="234"/>
      <c r="C357" s="235"/>
      <c r="D357" s="236" t="s">
        <v>226</v>
      </c>
      <c r="E357" s="237" t="s">
        <v>19</v>
      </c>
      <c r="F357" s="238" t="s">
        <v>2546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226</v>
      </c>
      <c r="AU357" s="244" t="s">
        <v>81</v>
      </c>
      <c r="AV357" s="13" t="s">
        <v>79</v>
      </c>
      <c r="AW357" s="13" t="s">
        <v>33</v>
      </c>
      <c r="AX357" s="13" t="s">
        <v>72</v>
      </c>
      <c r="AY357" s="244" t="s">
        <v>215</v>
      </c>
    </row>
    <row r="358" s="13" customFormat="1">
      <c r="A358" s="13"/>
      <c r="B358" s="234"/>
      <c r="C358" s="235"/>
      <c r="D358" s="236" t="s">
        <v>226</v>
      </c>
      <c r="E358" s="237" t="s">
        <v>19</v>
      </c>
      <c r="F358" s="238" t="s">
        <v>2547</v>
      </c>
      <c r="G358" s="235"/>
      <c r="H358" s="237" t="s">
        <v>19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226</v>
      </c>
      <c r="AU358" s="244" t="s">
        <v>81</v>
      </c>
      <c r="AV358" s="13" t="s">
        <v>79</v>
      </c>
      <c r="AW358" s="13" t="s">
        <v>33</v>
      </c>
      <c r="AX358" s="13" t="s">
        <v>72</v>
      </c>
      <c r="AY358" s="244" t="s">
        <v>215</v>
      </c>
    </row>
    <row r="359" s="13" customFormat="1">
      <c r="A359" s="13"/>
      <c r="B359" s="234"/>
      <c r="C359" s="235"/>
      <c r="D359" s="236" t="s">
        <v>226</v>
      </c>
      <c r="E359" s="237" t="s">
        <v>19</v>
      </c>
      <c r="F359" s="238" t="s">
        <v>2550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226</v>
      </c>
      <c r="AU359" s="244" t="s">
        <v>81</v>
      </c>
      <c r="AV359" s="13" t="s">
        <v>79</v>
      </c>
      <c r="AW359" s="13" t="s">
        <v>33</v>
      </c>
      <c r="AX359" s="13" t="s">
        <v>72</v>
      </c>
      <c r="AY359" s="244" t="s">
        <v>215</v>
      </c>
    </row>
    <row r="360" s="13" customFormat="1">
      <c r="A360" s="13"/>
      <c r="B360" s="234"/>
      <c r="C360" s="235"/>
      <c r="D360" s="236" t="s">
        <v>226</v>
      </c>
      <c r="E360" s="237" t="s">
        <v>19</v>
      </c>
      <c r="F360" s="238" t="s">
        <v>407</v>
      </c>
      <c r="G360" s="235"/>
      <c r="H360" s="237" t="s">
        <v>19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226</v>
      </c>
      <c r="AU360" s="244" t="s">
        <v>81</v>
      </c>
      <c r="AV360" s="13" t="s">
        <v>79</v>
      </c>
      <c r="AW360" s="13" t="s">
        <v>33</v>
      </c>
      <c r="AX360" s="13" t="s">
        <v>72</v>
      </c>
      <c r="AY360" s="244" t="s">
        <v>215</v>
      </c>
    </row>
    <row r="361" s="14" customFormat="1">
      <c r="A361" s="14"/>
      <c r="B361" s="245"/>
      <c r="C361" s="246"/>
      <c r="D361" s="236" t="s">
        <v>226</v>
      </c>
      <c r="E361" s="247" t="s">
        <v>19</v>
      </c>
      <c r="F361" s="248" t="s">
        <v>2551</v>
      </c>
      <c r="G361" s="246"/>
      <c r="H361" s="249">
        <v>179.59999999999999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226</v>
      </c>
      <c r="AU361" s="255" t="s">
        <v>81</v>
      </c>
      <c r="AV361" s="14" t="s">
        <v>81</v>
      </c>
      <c r="AW361" s="14" t="s">
        <v>33</v>
      </c>
      <c r="AX361" s="14" t="s">
        <v>72</v>
      </c>
      <c r="AY361" s="255" t="s">
        <v>215</v>
      </c>
    </row>
    <row r="362" s="13" customFormat="1">
      <c r="A362" s="13"/>
      <c r="B362" s="234"/>
      <c r="C362" s="235"/>
      <c r="D362" s="236" t="s">
        <v>226</v>
      </c>
      <c r="E362" s="237" t="s">
        <v>19</v>
      </c>
      <c r="F362" s="238" t="s">
        <v>2546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226</v>
      </c>
      <c r="AU362" s="244" t="s">
        <v>81</v>
      </c>
      <c r="AV362" s="13" t="s">
        <v>79</v>
      </c>
      <c r="AW362" s="13" t="s">
        <v>33</v>
      </c>
      <c r="AX362" s="13" t="s">
        <v>72</v>
      </c>
      <c r="AY362" s="244" t="s">
        <v>215</v>
      </c>
    </row>
    <row r="363" s="13" customFormat="1">
      <c r="A363" s="13"/>
      <c r="B363" s="234"/>
      <c r="C363" s="235"/>
      <c r="D363" s="236" t="s">
        <v>226</v>
      </c>
      <c r="E363" s="237" t="s">
        <v>19</v>
      </c>
      <c r="F363" s="238" t="s">
        <v>2547</v>
      </c>
      <c r="G363" s="235"/>
      <c r="H363" s="237" t="s">
        <v>19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226</v>
      </c>
      <c r="AU363" s="244" t="s">
        <v>81</v>
      </c>
      <c r="AV363" s="13" t="s">
        <v>79</v>
      </c>
      <c r="AW363" s="13" t="s">
        <v>33</v>
      </c>
      <c r="AX363" s="13" t="s">
        <v>72</v>
      </c>
      <c r="AY363" s="244" t="s">
        <v>215</v>
      </c>
    </row>
    <row r="364" s="13" customFormat="1">
      <c r="A364" s="13"/>
      <c r="B364" s="234"/>
      <c r="C364" s="235"/>
      <c r="D364" s="236" t="s">
        <v>226</v>
      </c>
      <c r="E364" s="237" t="s">
        <v>19</v>
      </c>
      <c r="F364" s="238" t="s">
        <v>2552</v>
      </c>
      <c r="G364" s="235"/>
      <c r="H364" s="237" t="s">
        <v>19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226</v>
      </c>
      <c r="AU364" s="244" t="s">
        <v>81</v>
      </c>
      <c r="AV364" s="13" t="s">
        <v>79</v>
      </c>
      <c r="AW364" s="13" t="s">
        <v>33</v>
      </c>
      <c r="AX364" s="13" t="s">
        <v>72</v>
      </c>
      <c r="AY364" s="244" t="s">
        <v>215</v>
      </c>
    </row>
    <row r="365" s="14" customFormat="1">
      <c r="A365" s="14"/>
      <c r="B365" s="245"/>
      <c r="C365" s="246"/>
      <c r="D365" s="236" t="s">
        <v>226</v>
      </c>
      <c r="E365" s="247" t="s">
        <v>19</v>
      </c>
      <c r="F365" s="248" t="s">
        <v>2553</v>
      </c>
      <c r="G365" s="246"/>
      <c r="H365" s="249">
        <v>2.1000000000000001</v>
      </c>
      <c r="I365" s="250"/>
      <c r="J365" s="246"/>
      <c r="K365" s="246"/>
      <c r="L365" s="251"/>
      <c r="M365" s="252"/>
      <c r="N365" s="253"/>
      <c r="O365" s="253"/>
      <c r="P365" s="253"/>
      <c r="Q365" s="253"/>
      <c r="R365" s="253"/>
      <c r="S365" s="253"/>
      <c r="T365" s="25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5" t="s">
        <v>226</v>
      </c>
      <c r="AU365" s="255" t="s">
        <v>81</v>
      </c>
      <c r="AV365" s="14" t="s">
        <v>81</v>
      </c>
      <c r="AW365" s="14" t="s">
        <v>33</v>
      </c>
      <c r="AX365" s="14" t="s">
        <v>72</v>
      </c>
      <c r="AY365" s="255" t="s">
        <v>215</v>
      </c>
    </row>
    <row r="366" s="16" customFormat="1">
      <c r="A366" s="16"/>
      <c r="B366" s="267"/>
      <c r="C366" s="268"/>
      <c r="D366" s="236" t="s">
        <v>226</v>
      </c>
      <c r="E366" s="269" t="s">
        <v>19</v>
      </c>
      <c r="F366" s="270" t="s">
        <v>283</v>
      </c>
      <c r="G366" s="268"/>
      <c r="H366" s="271">
        <v>221.40000000000001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T366" s="277" t="s">
        <v>226</v>
      </c>
      <c r="AU366" s="277" t="s">
        <v>81</v>
      </c>
      <c r="AV366" s="16" t="s">
        <v>105</v>
      </c>
      <c r="AW366" s="16" t="s">
        <v>33</v>
      </c>
      <c r="AX366" s="16" t="s">
        <v>72</v>
      </c>
      <c r="AY366" s="277" t="s">
        <v>215</v>
      </c>
    </row>
    <row r="367" s="13" customFormat="1">
      <c r="A367" s="13"/>
      <c r="B367" s="234"/>
      <c r="C367" s="235"/>
      <c r="D367" s="236" t="s">
        <v>226</v>
      </c>
      <c r="E367" s="237" t="s">
        <v>19</v>
      </c>
      <c r="F367" s="238" t="s">
        <v>2554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226</v>
      </c>
      <c r="AU367" s="244" t="s">
        <v>81</v>
      </c>
      <c r="AV367" s="13" t="s">
        <v>79</v>
      </c>
      <c r="AW367" s="13" t="s">
        <v>33</v>
      </c>
      <c r="AX367" s="13" t="s">
        <v>72</v>
      </c>
      <c r="AY367" s="244" t="s">
        <v>215</v>
      </c>
    </row>
    <row r="368" s="13" customFormat="1">
      <c r="A368" s="13"/>
      <c r="B368" s="234"/>
      <c r="C368" s="235"/>
      <c r="D368" s="236" t="s">
        <v>226</v>
      </c>
      <c r="E368" s="237" t="s">
        <v>19</v>
      </c>
      <c r="F368" s="238" t="s">
        <v>2555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226</v>
      </c>
      <c r="AU368" s="244" t="s">
        <v>81</v>
      </c>
      <c r="AV368" s="13" t="s">
        <v>79</v>
      </c>
      <c r="AW368" s="13" t="s">
        <v>33</v>
      </c>
      <c r="AX368" s="13" t="s">
        <v>72</v>
      </c>
      <c r="AY368" s="244" t="s">
        <v>215</v>
      </c>
    </row>
    <row r="369" s="13" customFormat="1">
      <c r="A369" s="13"/>
      <c r="B369" s="234"/>
      <c r="C369" s="235"/>
      <c r="D369" s="236" t="s">
        <v>226</v>
      </c>
      <c r="E369" s="237" t="s">
        <v>19</v>
      </c>
      <c r="F369" s="238" t="s">
        <v>2556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226</v>
      </c>
      <c r="AU369" s="244" t="s">
        <v>81</v>
      </c>
      <c r="AV369" s="13" t="s">
        <v>79</v>
      </c>
      <c r="AW369" s="13" t="s">
        <v>33</v>
      </c>
      <c r="AX369" s="13" t="s">
        <v>72</v>
      </c>
      <c r="AY369" s="244" t="s">
        <v>215</v>
      </c>
    </row>
    <row r="370" s="13" customFormat="1">
      <c r="A370" s="13"/>
      <c r="B370" s="234"/>
      <c r="C370" s="235"/>
      <c r="D370" s="236" t="s">
        <v>226</v>
      </c>
      <c r="E370" s="237" t="s">
        <v>19</v>
      </c>
      <c r="F370" s="238" t="s">
        <v>407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226</v>
      </c>
      <c r="AU370" s="244" t="s">
        <v>81</v>
      </c>
      <c r="AV370" s="13" t="s">
        <v>79</v>
      </c>
      <c r="AW370" s="13" t="s">
        <v>33</v>
      </c>
      <c r="AX370" s="13" t="s">
        <v>72</v>
      </c>
      <c r="AY370" s="244" t="s">
        <v>215</v>
      </c>
    </row>
    <row r="371" s="14" customFormat="1">
      <c r="A371" s="14"/>
      <c r="B371" s="245"/>
      <c r="C371" s="246"/>
      <c r="D371" s="236" t="s">
        <v>226</v>
      </c>
      <c r="E371" s="247" t="s">
        <v>19</v>
      </c>
      <c r="F371" s="248" t="s">
        <v>2557</v>
      </c>
      <c r="G371" s="246"/>
      <c r="H371" s="249">
        <v>91.5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226</v>
      </c>
      <c r="AU371" s="255" t="s">
        <v>81</v>
      </c>
      <c r="AV371" s="14" t="s">
        <v>81</v>
      </c>
      <c r="AW371" s="14" t="s">
        <v>33</v>
      </c>
      <c r="AX371" s="14" t="s">
        <v>72</v>
      </c>
      <c r="AY371" s="255" t="s">
        <v>215</v>
      </c>
    </row>
    <row r="372" s="13" customFormat="1">
      <c r="A372" s="13"/>
      <c r="B372" s="234"/>
      <c r="C372" s="235"/>
      <c r="D372" s="236" t="s">
        <v>226</v>
      </c>
      <c r="E372" s="237" t="s">
        <v>19</v>
      </c>
      <c r="F372" s="238" t="s">
        <v>2558</v>
      </c>
      <c r="G372" s="235"/>
      <c r="H372" s="237" t="s">
        <v>19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226</v>
      </c>
      <c r="AU372" s="244" t="s">
        <v>81</v>
      </c>
      <c r="AV372" s="13" t="s">
        <v>79</v>
      </c>
      <c r="AW372" s="13" t="s">
        <v>33</v>
      </c>
      <c r="AX372" s="13" t="s">
        <v>72</v>
      </c>
      <c r="AY372" s="244" t="s">
        <v>215</v>
      </c>
    </row>
    <row r="373" s="13" customFormat="1">
      <c r="A373" s="13"/>
      <c r="B373" s="234"/>
      <c r="C373" s="235"/>
      <c r="D373" s="236" t="s">
        <v>226</v>
      </c>
      <c r="E373" s="237" t="s">
        <v>19</v>
      </c>
      <c r="F373" s="238" t="s">
        <v>2559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226</v>
      </c>
      <c r="AU373" s="244" t="s">
        <v>81</v>
      </c>
      <c r="AV373" s="13" t="s">
        <v>79</v>
      </c>
      <c r="AW373" s="13" t="s">
        <v>33</v>
      </c>
      <c r="AX373" s="13" t="s">
        <v>72</v>
      </c>
      <c r="AY373" s="244" t="s">
        <v>215</v>
      </c>
    </row>
    <row r="374" s="13" customFormat="1">
      <c r="A374" s="13"/>
      <c r="B374" s="234"/>
      <c r="C374" s="235"/>
      <c r="D374" s="236" t="s">
        <v>226</v>
      </c>
      <c r="E374" s="237" t="s">
        <v>19</v>
      </c>
      <c r="F374" s="238" t="s">
        <v>2560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226</v>
      </c>
      <c r="AU374" s="244" t="s">
        <v>81</v>
      </c>
      <c r="AV374" s="13" t="s">
        <v>79</v>
      </c>
      <c r="AW374" s="13" t="s">
        <v>33</v>
      </c>
      <c r="AX374" s="13" t="s">
        <v>72</v>
      </c>
      <c r="AY374" s="244" t="s">
        <v>215</v>
      </c>
    </row>
    <row r="375" s="13" customFormat="1">
      <c r="A375" s="13"/>
      <c r="B375" s="234"/>
      <c r="C375" s="235"/>
      <c r="D375" s="236" t="s">
        <v>226</v>
      </c>
      <c r="E375" s="237" t="s">
        <v>19</v>
      </c>
      <c r="F375" s="238" t="s">
        <v>448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226</v>
      </c>
      <c r="AU375" s="244" t="s">
        <v>81</v>
      </c>
      <c r="AV375" s="13" t="s">
        <v>79</v>
      </c>
      <c r="AW375" s="13" t="s">
        <v>33</v>
      </c>
      <c r="AX375" s="13" t="s">
        <v>72</v>
      </c>
      <c r="AY375" s="244" t="s">
        <v>215</v>
      </c>
    </row>
    <row r="376" s="14" customFormat="1">
      <c r="A376" s="14"/>
      <c r="B376" s="245"/>
      <c r="C376" s="246"/>
      <c r="D376" s="236" t="s">
        <v>226</v>
      </c>
      <c r="E376" s="247" t="s">
        <v>19</v>
      </c>
      <c r="F376" s="248" t="s">
        <v>2561</v>
      </c>
      <c r="G376" s="246"/>
      <c r="H376" s="249">
        <v>21.699999999999999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226</v>
      </c>
      <c r="AU376" s="255" t="s">
        <v>81</v>
      </c>
      <c r="AV376" s="14" t="s">
        <v>81</v>
      </c>
      <c r="AW376" s="14" t="s">
        <v>33</v>
      </c>
      <c r="AX376" s="14" t="s">
        <v>72</v>
      </c>
      <c r="AY376" s="255" t="s">
        <v>215</v>
      </c>
    </row>
    <row r="377" s="13" customFormat="1">
      <c r="A377" s="13"/>
      <c r="B377" s="234"/>
      <c r="C377" s="235"/>
      <c r="D377" s="236" t="s">
        <v>226</v>
      </c>
      <c r="E377" s="237" t="s">
        <v>19</v>
      </c>
      <c r="F377" s="238" t="s">
        <v>407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226</v>
      </c>
      <c r="AU377" s="244" t="s">
        <v>81</v>
      </c>
      <c r="AV377" s="13" t="s">
        <v>79</v>
      </c>
      <c r="AW377" s="13" t="s">
        <v>33</v>
      </c>
      <c r="AX377" s="13" t="s">
        <v>72</v>
      </c>
      <c r="AY377" s="244" t="s">
        <v>215</v>
      </c>
    </row>
    <row r="378" s="13" customFormat="1">
      <c r="A378" s="13"/>
      <c r="B378" s="234"/>
      <c r="C378" s="235"/>
      <c r="D378" s="236" t="s">
        <v>226</v>
      </c>
      <c r="E378" s="237" t="s">
        <v>19</v>
      </c>
      <c r="F378" s="238" t="s">
        <v>2562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226</v>
      </c>
      <c r="AU378" s="244" t="s">
        <v>81</v>
      </c>
      <c r="AV378" s="13" t="s">
        <v>79</v>
      </c>
      <c r="AW378" s="13" t="s">
        <v>33</v>
      </c>
      <c r="AX378" s="13" t="s">
        <v>72</v>
      </c>
      <c r="AY378" s="244" t="s">
        <v>215</v>
      </c>
    </row>
    <row r="379" s="13" customFormat="1">
      <c r="A379" s="13"/>
      <c r="B379" s="234"/>
      <c r="C379" s="235"/>
      <c r="D379" s="236" t="s">
        <v>226</v>
      </c>
      <c r="E379" s="237" t="s">
        <v>19</v>
      </c>
      <c r="F379" s="238" t="s">
        <v>2563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226</v>
      </c>
      <c r="AU379" s="244" t="s">
        <v>81</v>
      </c>
      <c r="AV379" s="13" t="s">
        <v>79</v>
      </c>
      <c r="AW379" s="13" t="s">
        <v>33</v>
      </c>
      <c r="AX379" s="13" t="s">
        <v>72</v>
      </c>
      <c r="AY379" s="244" t="s">
        <v>215</v>
      </c>
    </row>
    <row r="380" s="13" customFormat="1">
      <c r="A380" s="13"/>
      <c r="B380" s="234"/>
      <c r="C380" s="235"/>
      <c r="D380" s="236" t="s">
        <v>226</v>
      </c>
      <c r="E380" s="237" t="s">
        <v>19</v>
      </c>
      <c r="F380" s="238" t="s">
        <v>407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226</v>
      </c>
      <c r="AU380" s="244" t="s">
        <v>81</v>
      </c>
      <c r="AV380" s="13" t="s">
        <v>79</v>
      </c>
      <c r="AW380" s="13" t="s">
        <v>33</v>
      </c>
      <c r="AX380" s="13" t="s">
        <v>72</v>
      </c>
      <c r="AY380" s="244" t="s">
        <v>215</v>
      </c>
    </row>
    <row r="381" s="14" customFormat="1">
      <c r="A381" s="14"/>
      <c r="B381" s="245"/>
      <c r="C381" s="246"/>
      <c r="D381" s="236" t="s">
        <v>226</v>
      </c>
      <c r="E381" s="247" t="s">
        <v>19</v>
      </c>
      <c r="F381" s="248" t="s">
        <v>1547</v>
      </c>
      <c r="G381" s="246"/>
      <c r="H381" s="249">
        <v>89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226</v>
      </c>
      <c r="AU381" s="255" t="s">
        <v>81</v>
      </c>
      <c r="AV381" s="14" t="s">
        <v>81</v>
      </c>
      <c r="AW381" s="14" t="s">
        <v>33</v>
      </c>
      <c r="AX381" s="14" t="s">
        <v>72</v>
      </c>
      <c r="AY381" s="255" t="s">
        <v>215</v>
      </c>
    </row>
    <row r="382" s="16" customFormat="1">
      <c r="A382" s="16"/>
      <c r="B382" s="267"/>
      <c r="C382" s="268"/>
      <c r="D382" s="236" t="s">
        <v>226</v>
      </c>
      <c r="E382" s="269" t="s">
        <v>19</v>
      </c>
      <c r="F382" s="270" t="s">
        <v>283</v>
      </c>
      <c r="G382" s="268"/>
      <c r="H382" s="271">
        <v>202.19999999999999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T382" s="277" t="s">
        <v>226</v>
      </c>
      <c r="AU382" s="277" t="s">
        <v>81</v>
      </c>
      <c r="AV382" s="16" t="s">
        <v>105</v>
      </c>
      <c r="AW382" s="16" t="s">
        <v>33</v>
      </c>
      <c r="AX382" s="16" t="s">
        <v>72</v>
      </c>
      <c r="AY382" s="277" t="s">
        <v>215</v>
      </c>
    </row>
    <row r="383" s="15" customFormat="1">
      <c r="A383" s="15"/>
      <c r="B383" s="256"/>
      <c r="C383" s="257"/>
      <c r="D383" s="236" t="s">
        <v>226</v>
      </c>
      <c r="E383" s="258" t="s">
        <v>19</v>
      </c>
      <c r="F383" s="259" t="s">
        <v>233</v>
      </c>
      <c r="G383" s="257"/>
      <c r="H383" s="260">
        <v>423.59999999999997</v>
      </c>
      <c r="I383" s="261"/>
      <c r="J383" s="257"/>
      <c r="K383" s="257"/>
      <c r="L383" s="262"/>
      <c r="M383" s="263"/>
      <c r="N383" s="264"/>
      <c r="O383" s="264"/>
      <c r="P383" s="264"/>
      <c r="Q383" s="264"/>
      <c r="R383" s="264"/>
      <c r="S383" s="264"/>
      <c r="T383" s="26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66" t="s">
        <v>226</v>
      </c>
      <c r="AU383" s="266" t="s">
        <v>81</v>
      </c>
      <c r="AV383" s="15" t="s">
        <v>223</v>
      </c>
      <c r="AW383" s="15" t="s">
        <v>33</v>
      </c>
      <c r="AX383" s="15" t="s">
        <v>79</v>
      </c>
      <c r="AY383" s="266" t="s">
        <v>215</v>
      </c>
    </row>
    <row r="384" s="2" customFormat="1" ht="21.75" customHeight="1">
      <c r="A384" s="41"/>
      <c r="B384" s="42"/>
      <c r="C384" s="216" t="s">
        <v>328</v>
      </c>
      <c r="D384" s="216" t="s">
        <v>218</v>
      </c>
      <c r="E384" s="217" t="s">
        <v>2599</v>
      </c>
      <c r="F384" s="218" t="s">
        <v>2600</v>
      </c>
      <c r="G384" s="219" t="s">
        <v>221</v>
      </c>
      <c r="H384" s="220">
        <v>1270.8</v>
      </c>
      <c r="I384" s="221"/>
      <c r="J384" s="222">
        <f>ROUND(I384*H384,2)</f>
        <v>0</v>
      </c>
      <c r="K384" s="218" t="s">
        <v>222</v>
      </c>
      <c r="L384" s="47"/>
      <c r="M384" s="223" t="s">
        <v>19</v>
      </c>
      <c r="N384" s="224" t="s">
        <v>43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223</v>
      </c>
      <c r="AT384" s="227" t="s">
        <v>218</v>
      </c>
      <c r="AU384" s="227" t="s">
        <v>81</v>
      </c>
      <c r="AY384" s="20" t="s">
        <v>215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223</v>
      </c>
      <c r="BM384" s="227" t="s">
        <v>459</v>
      </c>
    </row>
    <row r="385" s="2" customFormat="1">
      <c r="A385" s="41"/>
      <c r="B385" s="42"/>
      <c r="C385" s="43"/>
      <c r="D385" s="229" t="s">
        <v>224</v>
      </c>
      <c r="E385" s="43"/>
      <c r="F385" s="230" t="s">
        <v>2601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224</v>
      </c>
      <c r="AU385" s="20" t="s">
        <v>81</v>
      </c>
    </row>
    <row r="386" s="13" customFormat="1">
      <c r="A386" s="13"/>
      <c r="B386" s="234"/>
      <c r="C386" s="235"/>
      <c r="D386" s="236" t="s">
        <v>226</v>
      </c>
      <c r="E386" s="237" t="s">
        <v>19</v>
      </c>
      <c r="F386" s="238" t="s">
        <v>2602</v>
      </c>
      <c r="G386" s="235"/>
      <c r="H386" s="237" t="s">
        <v>19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226</v>
      </c>
      <c r="AU386" s="244" t="s">
        <v>81</v>
      </c>
      <c r="AV386" s="13" t="s">
        <v>79</v>
      </c>
      <c r="AW386" s="13" t="s">
        <v>33</v>
      </c>
      <c r="AX386" s="13" t="s">
        <v>72</v>
      </c>
      <c r="AY386" s="244" t="s">
        <v>215</v>
      </c>
    </row>
    <row r="387" s="13" customFormat="1">
      <c r="A387" s="13"/>
      <c r="B387" s="234"/>
      <c r="C387" s="235"/>
      <c r="D387" s="236" t="s">
        <v>226</v>
      </c>
      <c r="E387" s="237" t="s">
        <v>19</v>
      </c>
      <c r="F387" s="238" t="s">
        <v>2546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226</v>
      </c>
      <c r="AU387" s="244" t="s">
        <v>81</v>
      </c>
      <c r="AV387" s="13" t="s">
        <v>79</v>
      </c>
      <c r="AW387" s="13" t="s">
        <v>33</v>
      </c>
      <c r="AX387" s="13" t="s">
        <v>72</v>
      </c>
      <c r="AY387" s="244" t="s">
        <v>215</v>
      </c>
    </row>
    <row r="388" s="13" customFormat="1">
      <c r="A388" s="13"/>
      <c r="B388" s="234"/>
      <c r="C388" s="235"/>
      <c r="D388" s="236" t="s">
        <v>226</v>
      </c>
      <c r="E388" s="237" t="s">
        <v>19</v>
      </c>
      <c r="F388" s="238" t="s">
        <v>2546</v>
      </c>
      <c r="G388" s="235"/>
      <c r="H388" s="237" t="s">
        <v>19</v>
      </c>
      <c r="I388" s="239"/>
      <c r="J388" s="235"/>
      <c r="K388" s="235"/>
      <c r="L388" s="240"/>
      <c r="M388" s="241"/>
      <c r="N388" s="242"/>
      <c r="O388" s="242"/>
      <c r="P388" s="242"/>
      <c r="Q388" s="242"/>
      <c r="R388" s="242"/>
      <c r="S388" s="242"/>
      <c r="T388" s="24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4" t="s">
        <v>226</v>
      </c>
      <c r="AU388" s="244" t="s">
        <v>81</v>
      </c>
      <c r="AV388" s="13" t="s">
        <v>79</v>
      </c>
      <c r="AW388" s="13" t="s">
        <v>33</v>
      </c>
      <c r="AX388" s="13" t="s">
        <v>72</v>
      </c>
      <c r="AY388" s="244" t="s">
        <v>215</v>
      </c>
    </row>
    <row r="389" s="13" customFormat="1">
      <c r="A389" s="13"/>
      <c r="B389" s="234"/>
      <c r="C389" s="235"/>
      <c r="D389" s="236" t="s">
        <v>226</v>
      </c>
      <c r="E389" s="237" t="s">
        <v>19</v>
      </c>
      <c r="F389" s="238" t="s">
        <v>2547</v>
      </c>
      <c r="G389" s="235"/>
      <c r="H389" s="237" t="s">
        <v>19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226</v>
      </c>
      <c r="AU389" s="244" t="s">
        <v>81</v>
      </c>
      <c r="AV389" s="13" t="s">
        <v>79</v>
      </c>
      <c r="AW389" s="13" t="s">
        <v>33</v>
      </c>
      <c r="AX389" s="13" t="s">
        <v>72</v>
      </c>
      <c r="AY389" s="244" t="s">
        <v>215</v>
      </c>
    </row>
    <row r="390" s="13" customFormat="1">
      <c r="A390" s="13"/>
      <c r="B390" s="234"/>
      <c r="C390" s="235"/>
      <c r="D390" s="236" t="s">
        <v>226</v>
      </c>
      <c r="E390" s="237" t="s">
        <v>19</v>
      </c>
      <c r="F390" s="238" t="s">
        <v>2548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226</v>
      </c>
      <c r="AU390" s="244" t="s">
        <v>81</v>
      </c>
      <c r="AV390" s="13" t="s">
        <v>79</v>
      </c>
      <c r="AW390" s="13" t="s">
        <v>33</v>
      </c>
      <c r="AX390" s="13" t="s">
        <v>72</v>
      </c>
      <c r="AY390" s="244" t="s">
        <v>215</v>
      </c>
    </row>
    <row r="391" s="13" customFormat="1">
      <c r="A391" s="13"/>
      <c r="B391" s="234"/>
      <c r="C391" s="235"/>
      <c r="D391" s="236" t="s">
        <v>226</v>
      </c>
      <c r="E391" s="237" t="s">
        <v>19</v>
      </c>
      <c r="F391" s="238" t="s">
        <v>446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226</v>
      </c>
      <c r="AU391" s="244" t="s">
        <v>81</v>
      </c>
      <c r="AV391" s="13" t="s">
        <v>79</v>
      </c>
      <c r="AW391" s="13" t="s">
        <v>33</v>
      </c>
      <c r="AX391" s="13" t="s">
        <v>72</v>
      </c>
      <c r="AY391" s="244" t="s">
        <v>215</v>
      </c>
    </row>
    <row r="392" s="14" customFormat="1">
      <c r="A392" s="14"/>
      <c r="B392" s="245"/>
      <c r="C392" s="246"/>
      <c r="D392" s="236" t="s">
        <v>226</v>
      </c>
      <c r="E392" s="247" t="s">
        <v>19</v>
      </c>
      <c r="F392" s="248" t="s">
        <v>2549</v>
      </c>
      <c r="G392" s="246"/>
      <c r="H392" s="249">
        <v>39.700000000000003</v>
      </c>
      <c r="I392" s="250"/>
      <c r="J392" s="246"/>
      <c r="K392" s="246"/>
      <c r="L392" s="251"/>
      <c r="M392" s="252"/>
      <c r="N392" s="253"/>
      <c r="O392" s="253"/>
      <c r="P392" s="253"/>
      <c r="Q392" s="253"/>
      <c r="R392" s="253"/>
      <c r="S392" s="253"/>
      <c r="T392" s="25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5" t="s">
        <v>226</v>
      </c>
      <c r="AU392" s="255" t="s">
        <v>81</v>
      </c>
      <c r="AV392" s="14" t="s">
        <v>81</v>
      </c>
      <c r="AW392" s="14" t="s">
        <v>33</v>
      </c>
      <c r="AX392" s="14" t="s">
        <v>72</v>
      </c>
      <c r="AY392" s="255" t="s">
        <v>215</v>
      </c>
    </row>
    <row r="393" s="13" customFormat="1">
      <c r="A393" s="13"/>
      <c r="B393" s="234"/>
      <c r="C393" s="235"/>
      <c r="D393" s="236" t="s">
        <v>226</v>
      </c>
      <c r="E393" s="237" t="s">
        <v>19</v>
      </c>
      <c r="F393" s="238" t="s">
        <v>2546</v>
      </c>
      <c r="G393" s="235"/>
      <c r="H393" s="237" t="s">
        <v>19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226</v>
      </c>
      <c r="AU393" s="244" t="s">
        <v>81</v>
      </c>
      <c r="AV393" s="13" t="s">
        <v>79</v>
      </c>
      <c r="AW393" s="13" t="s">
        <v>33</v>
      </c>
      <c r="AX393" s="13" t="s">
        <v>72</v>
      </c>
      <c r="AY393" s="244" t="s">
        <v>215</v>
      </c>
    </row>
    <row r="394" s="13" customFormat="1">
      <c r="A394" s="13"/>
      <c r="B394" s="234"/>
      <c r="C394" s="235"/>
      <c r="D394" s="236" t="s">
        <v>226</v>
      </c>
      <c r="E394" s="237" t="s">
        <v>19</v>
      </c>
      <c r="F394" s="238" t="s">
        <v>2547</v>
      </c>
      <c r="G394" s="235"/>
      <c r="H394" s="237" t="s">
        <v>19</v>
      </c>
      <c r="I394" s="239"/>
      <c r="J394" s="235"/>
      <c r="K394" s="235"/>
      <c r="L394" s="240"/>
      <c r="M394" s="241"/>
      <c r="N394" s="242"/>
      <c r="O394" s="242"/>
      <c r="P394" s="242"/>
      <c r="Q394" s="242"/>
      <c r="R394" s="242"/>
      <c r="S394" s="242"/>
      <c r="T394" s="24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4" t="s">
        <v>226</v>
      </c>
      <c r="AU394" s="244" t="s">
        <v>81</v>
      </c>
      <c r="AV394" s="13" t="s">
        <v>79</v>
      </c>
      <c r="AW394" s="13" t="s">
        <v>33</v>
      </c>
      <c r="AX394" s="13" t="s">
        <v>72</v>
      </c>
      <c r="AY394" s="244" t="s">
        <v>215</v>
      </c>
    </row>
    <row r="395" s="13" customFormat="1">
      <c r="A395" s="13"/>
      <c r="B395" s="234"/>
      <c r="C395" s="235"/>
      <c r="D395" s="236" t="s">
        <v>226</v>
      </c>
      <c r="E395" s="237" t="s">
        <v>19</v>
      </c>
      <c r="F395" s="238" t="s">
        <v>2550</v>
      </c>
      <c r="G395" s="235"/>
      <c r="H395" s="237" t="s">
        <v>19</v>
      </c>
      <c r="I395" s="239"/>
      <c r="J395" s="235"/>
      <c r="K395" s="235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226</v>
      </c>
      <c r="AU395" s="244" t="s">
        <v>81</v>
      </c>
      <c r="AV395" s="13" t="s">
        <v>79</v>
      </c>
      <c r="AW395" s="13" t="s">
        <v>33</v>
      </c>
      <c r="AX395" s="13" t="s">
        <v>72</v>
      </c>
      <c r="AY395" s="244" t="s">
        <v>215</v>
      </c>
    </row>
    <row r="396" s="13" customFormat="1">
      <c r="A396" s="13"/>
      <c r="B396" s="234"/>
      <c r="C396" s="235"/>
      <c r="D396" s="236" t="s">
        <v>226</v>
      </c>
      <c r="E396" s="237" t="s">
        <v>19</v>
      </c>
      <c r="F396" s="238" t="s">
        <v>407</v>
      </c>
      <c r="G396" s="235"/>
      <c r="H396" s="237" t="s">
        <v>19</v>
      </c>
      <c r="I396" s="239"/>
      <c r="J396" s="235"/>
      <c r="K396" s="235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226</v>
      </c>
      <c r="AU396" s="244" t="s">
        <v>81</v>
      </c>
      <c r="AV396" s="13" t="s">
        <v>79</v>
      </c>
      <c r="AW396" s="13" t="s">
        <v>33</v>
      </c>
      <c r="AX396" s="13" t="s">
        <v>72</v>
      </c>
      <c r="AY396" s="244" t="s">
        <v>215</v>
      </c>
    </row>
    <row r="397" s="14" customFormat="1">
      <c r="A397" s="14"/>
      <c r="B397" s="245"/>
      <c r="C397" s="246"/>
      <c r="D397" s="236" t="s">
        <v>226</v>
      </c>
      <c r="E397" s="247" t="s">
        <v>19</v>
      </c>
      <c r="F397" s="248" t="s">
        <v>2551</v>
      </c>
      <c r="G397" s="246"/>
      <c r="H397" s="249">
        <v>179.59999999999999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226</v>
      </c>
      <c r="AU397" s="255" t="s">
        <v>81</v>
      </c>
      <c r="AV397" s="14" t="s">
        <v>81</v>
      </c>
      <c r="AW397" s="14" t="s">
        <v>33</v>
      </c>
      <c r="AX397" s="14" t="s">
        <v>72</v>
      </c>
      <c r="AY397" s="255" t="s">
        <v>215</v>
      </c>
    </row>
    <row r="398" s="13" customFormat="1">
      <c r="A398" s="13"/>
      <c r="B398" s="234"/>
      <c r="C398" s="235"/>
      <c r="D398" s="236" t="s">
        <v>226</v>
      </c>
      <c r="E398" s="237" t="s">
        <v>19</v>
      </c>
      <c r="F398" s="238" t="s">
        <v>2546</v>
      </c>
      <c r="G398" s="235"/>
      <c r="H398" s="237" t="s">
        <v>19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226</v>
      </c>
      <c r="AU398" s="244" t="s">
        <v>81</v>
      </c>
      <c r="AV398" s="13" t="s">
        <v>79</v>
      </c>
      <c r="AW398" s="13" t="s">
        <v>33</v>
      </c>
      <c r="AX398" s="13" t="s">
        <v>72</v>
      </c>
      <c r="AY398" s="244" t="s">
        <v>215</v>
      </c>
    </row>
    <row r="399" s="13" customFormat="1">
      <c r="A399" s="13"/>
      <c r="B399" s="234"/>
      <c r="C399" s="235"/>
      <c r="D399" s="236" t="s">
        <v>226</v>
      </c>
      <c r="E399" s="237" t="s">
        <v>19</v>
      </c>
      <c r="F399" s="238" t="s">
        <v>2547</v>
      </c>
      <c r="G399" s="235"/>
      <c r="H399" s="237" t="s">
        <v>19</v>
      </c>
      <c r="I399" s="239"/>
      <c r="J399" s="235"/>
      <c r="K399" s="235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226</v>
      </c>
      <c r="AU399" s="244" t="s">
        <v>81</v>
      </c>
      <c r="AV399" s="13" t="s">
        <v>79</v>
      </c>
      <c r="AW399" s="13" t="s">
        <v>33</v>
      </c>
      <c r="AX399" s="13" t="s">
        <v>72</v>
      </c>
      <c r="AY399" s="244" t="s">
        <v>215</v>
      </c>
    </row>
    <row r="400" s="13" customFormat="1">
      <c r="A400" s="13"/>
      <c r="B400" s="234"/>
      <c r="C400" s="235"/>
      <c r="D400" s="236" t="s">
        <v>226</v>
      </c>
      <c r="E400" s="237" t="s">
        <v>19</v>
      </c>
      <c r="F400" s="238" t="s">
        <v>2552</v>
      </c>
      <c r="G400" s="235"/>
      <c r="H400" s="237" t="s">
        <v>19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226</v>
      </c>
      <c r="AU400" s="244" t="s">
        <v>81</v>
      </c>
      <c r="AV400" s="13" t="s">
        <v>79</v>
      </c>
      <c r="AW400" s="13" t="s">
        <v>33</v>
      </c>
      <c r="AX400" s="13" t="s">
        <v>72</v>
      </c>
      <c r="AY400" s="244" t="s">
        <v>215</v>
      </c>
    </row>
    <row r="401" s="14" customFormat="1">
      <c r="A401" s="14"/>
      <c r="B401" s="245"/>
      <c r="C401" s="246"/>
      <c r="D401" s="236" t="s">
        <v>226</v>
      </c>
      <c r="E401" s="247" t="s">
        <v>19</v>
      </c>
      <c r="F401" s="248" t="s">
        <v>2553</v>
      </c>
      <c r="G401" s="246"/>
      <c r="H401" s="249">
        <v>2.1000000000000001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226</v>
      </c>
      <c r="AU401" s="255" t="s">
        <v>81</v>
      </c>
      <c r="AV401" s="14" t="s">
        <v>81</v>
      </c>
      <c r="AW401" s="14" t="s">
        <v>33</v>
      </c>
      <c r="AX401" s="14" t="s">
        <v>72</v>
      </c>
      <c r="AY401" s="255" t="s">
        <v>215</v>
      </c>
    </row>
    <row r="402" s="16" customFormat="1">
      <c r="A402" s="16"/>
      <c r="B402" s="267"/>
      <c r="C402" s="268"/>
      <c r="D402" s="236" t="s">
        <v>226</v>
      </c>
      <c r="E402" s="269" t="s">
        <v>19</v>
      </c>
      <c r="F402" s="270" t="s">
        <v>283</v>
      </c>
      <c r="G402" s="268"/>
      <c r="H402" s="271">
        <v>221.40000000000001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T402" s="277" t="s">
        <v>226</v>
      </c>
      <c r="AU402" s="277" t="s">
        <v>81</v>
      </c>
      <c r="AV402" s="16" t="s">
        <v>105</v>
      </c>
      <c r="AW402" s="16" t="s">
        <v>33</v>
      </c>
      <c r="AX402" s="16" t="s">
        <v>72</v>
      </c>
      <c r="AY402" s="277" t="s">
        <v>215</v>
      </c>
    </row>
    <row r="403" s="13" customFormat="1">
      <c r="A403" s="13"/>
      <c r="B403" s="234"/>
      <c r="C403" s="235"/>
      <c r="D403" s="236" t="s">
        <v>226</v>
      </c>
      <c r="E403" s="237" t="s">
        <v>19</v>
      </c>
      <c r="F403" s="238" t="s">
        <v>2554</v>
      </c>
      <c r="G403" s="235"/>
      <c r="H403" s="237" t="s">
        <v>19</v>
      </c>
      <c r="I403" s="239"/>
      <c r="J403" s="235"/>
      <c r="K403" s="235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226</v>
      </c>
      <c r="AU403" s="244" t="s">
        <v>81</v>
      </c>
      <c r="AV403" s="13" t="s">
        <v>79</v>
      </c>
      <c r="AW403" s="13" t="s">
        <v>33</v>
      </c>
      <c r="AX403" s="13" t="s">
        <v>72</v>
      </c>
      <c r="AY403" s="244" t="s">
        <v>215</v>
      </c>
    </row>
    <row r="404" s="13" customFormat="1">
      <c r="A404" s="13"/>
      <c r="B404" s="234"/>
      <c r="C404" s="235"/>
      <c r="D404" s="236" t="s">
        <v>226</v>
      </c>
      <c r="E404" s="237" t="s">
        <v>19</v>
      </c>
      <c r="F404" s="238" t="s">
        <v>2555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226</v>
      </c>
      <c r="AU404" s="244" t="s">
        <v>81</v>
      </c>
      <c r="AV404" s="13" t="s">
        <v>79</v>
      </c>
      <c r="AW404" s="13" t="s">
        <v>33</v>
      </c>
      <c r="AX404" s="13" t="s">
        <v>72</v>
      </c>
      <c r="AY404" s="244" t="s">
        <v>215</v>
      </c>
    </row>
    <row r="405" s="13" customFormat="1">
      <c r="A405" s="13"/>
      <c r="B405" s="234"/>
      <c r="C405" s="235"/>
      <c r="D405" s="236" t="s">
        <v>226</v>
      </c>
      <c r="E405" s="237" t="s">
        <v>19</v>
      </c>
      <c r="F405" s="238" t="s">
        <v>2556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226</v>
      </c>
      <c r="AU405" s="244" t="s">
        <v>81</v>
      </c>
      <c r="AV405" s="13" t="s">
        <v>79</v>
      </c>
      <c r="AW405" s="13" t="s">
        <v>33</v>
      </c>
      <c r="AX405" s="13" t="s">
        <v>72</v>
      </c>
      <c r="AY405" s="244" t="s">
        <v>215</v>
      </c>
    </row>
    <row r="406" s="13" customFormat="1">
      <c r="A406" s="13"/>
      <c r="B406" s="234"/>
      <c r="C406" s="235"/>
      <c r="D406" s="236" t="s">
        <v>226</v>
      </c>
      <c r="E406" s="237" t="s">
        <v>19</v>
      </c>
      <c r="F406" s="238" t="s">
        <v>407</v>
      </c>
      <c r="G406" s="235"/>
      <c r="H406" s="237" t="s">
        <v>19</v>
      </c>
      <c r="I406" s="239"/>
      <c r="J406" s="235"/>
      <c r="K406" s="235"/>
      <c r="L406" s="240"/>
      <c r="M406" s="241"/>
      <c r="N406" s="242"/>
      <c r="O406" s="242"/>
      <c r="P406" s="242"/>
      <c r="Q406" s="242"/>
      <c r="R406" s="242"/>
      <c r="S406" s="242"/>
      <c r="T406" s="24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4" t="s">
        <v>226</v>
      </c>
      <c r="AU406" s="244" t="s">
        <v>81</v>
      </c>
      <c r="AV406" s="13" t="s">
        <v>79</v>
      </c>
      <c r="AW406" s="13" t="s">
        <v>33</v>
      </c>
      <c r="AX406" s="13" t="s">
        <v>72</v>
      </c>
      <c r="AY406" s="244" t="s">
        <v>215</v>
      </c>
    </row>
    <row r="407" s="14" customFormat="1">
      <c r="A407" s="14"/>
      <c r="B407" s="245"/>
      <c r="C407" s="246"/>
      <c r="D407" s="236" t="s">
        <v>226</v>
      </c>
      <c r="E407" s="247" t="s">
        <v>19</v>
      </c>
      <c r="F407" s="248" t="s">
        <v>2557</v>
      </c>
      <c r="G407" s="246"/>
      <c r="H407" s="249">
        <v>91.5</v>
      </c>
      <c r="I407" s="250"/>
      <c r="J407" s="246"/>
      <c r="K407" s="246"/>
      <c r="L407" s="251"/>
      <c r="M407" s="252"/>
      <c r="N407" s="253"/>
      <c r="O407" s="253"/>
      <c r="P407" s="253"/>
      <c r="Q407" s="253"/>
      <c r="R407" s="253"/>
      <c r="S407" s="253"/>
      <c r="T407" s="25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5" t="s">
        <v>226</v>
      </c>
      <c r="AU407" s="255" t="s">
        <v>81</v>
      </c>
      <c r="AV407" s="14" t="s">
        <v>81</v>
      </c>
      <c r="AW407" s="14" t="s">
        <v>33</v>
      </c>
      <c r="AX407" s="14" t="s">
        <v>72</v>
      </c>
      <c r="AY407" s="255" t="s">
        <v>215</v>
      </c>
    </row>
    <row r="408" s="13" customFormat="1">
      <c r="A408" s="13"/>
      <c r="B408" s="234"/>
      <c r="C408" s="235"/>
      <c r="D408" s="236" t="s">
        <v>226</v>
      </c>
      <c r="E408" s="237" t="s">
        <v>19</v>
      </c>
      <c r="F408" s="238" t="s">
        <v>2558</v>
      </c>
      <c r="G408" s="235"/>
      <c r="H408" s="237" t="s">
        <v>19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226</v>
      </c>
      <c r="AU408" s="244" t="s">
        <v>81</v>
      </c>
      <c r="AV408" s="13" t="s">
        <v>79</v>
      </c>
      <c r="AW408" s="13" t="s">
        <v>33</v>
      </c>
      <c r="AX408" s="13" t="s">
        <v>72</v>
      </c>
      <c r="AY408" s="244" t="s">
        <v>215</v>
      </c>
    </row>
    <row r="409" s="13" customFormat="1">
      <c r="A409" s="13"/>
      <c r="B409" s="234"/>
      <c r="C409" s="235"/>
      <c r="D409" s="236" t="s">
        <v>226</v>
      </c>
      <c r="E409" s="237" t="s">
        <v>19</v>
      </c>
      <c r="F409" s="238" t="s">
        <v>2559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226</v>
      </c>
      <c r="AU409" s="244" t="s">
        <v>81</v>
      </c>
      <c r="AV409" s="13" t="s">
        <v>79</v>
      </c>
      <c r="AW409" s="13" t="s">
        <v>33</v>
      </c>
      <c r="AX409" s="13" t="s">
        <v>72</v>
      </c>
      <c r="AY409" s="244" t="s">
        <v>215</v>
      </c>
    </row>
    <row r="410" s="13" customFormat="1">
      <c r="A410" s="13"/>
      <c r="B410" s="234"/>
      <c r="C410" s="235"/>
      <c r="D410" s="236" t="s">
        <v>226</v>
      </c>
      <c r="E410" s="237" t="s">
        <v>19</v>
      </c>
      <c r="F410" s="238" t="s">
        <v>2560</v>
      </c>
      <c r="G410" s="235"/>
      <c r="H410" s="237" t="s">
        <v>19</v>
      </c>
      <c r="I410" s="239"/>
      <c r="J410" s="235"/>
      <c r="K410" s="235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226</v>
      </c>
      <c r="AU410" s="244" t="s">
        <v>81</v>
      </c>
      <c r="AV410" s="13" t="s">
        <v>79</v>
      </c>
      <c r="AW410" s="13" t="s">
        <v>33</v>
      </c>
      <c r="AX410" s="13" t="s">
        <v>72</v>
      </c>
      <c r="AY410" s="244" t="s">
        <v>215</v>
      </c>
    </row>
    <row r="411" s="13" customFormat="1">
      <c r="A411" s="13"/>
      <c r="B411" s="234"/>
      <c r="C411" s="235"/>
      <c r="D411" s="236" t="s">
        <v>226</v>
      </c>
      <c r="E411" s="237" t="s">
        <v>19</v>
      </c>
      <c r="F411" s="238" t="s">
        <v>448</v>
      </c>
      <c r="G411" s="235"/>
      <c r="H411" s="237" t="s">
        <v>19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226</v>
      </c>
      <c r="AU411" s="244" t="s">
        <v>81</v>
      </c>
      <c r="AV411" s="13" t="s">
        <v>79</v>
      </c>
      <c r="AW411" s="13" t="s">
        <v>33</v>
      </c>
      <c r="AX411" s="13" t="s">
        <v>72</v>
      </c>
      <c r="AY411" s="244" t="s">
        <v>215</v>
      </c>
    </row>
    <row r="412" s="14" customFormat="1">
      <c r="A412" s="14"/>
      <c r="B412" s="245"/>
      <c r="C412" s="246"/>
      <c r="D412" s="236" t="s">
        <v>226</v>
      </c>
      <c r="E412" s="247" t="s">
        <v>19</v>
      </c>
      <c r="F412" s="248" t="s">
        <v>2561</v>
      </c>
      <c r="G412" s="246"/>
      <c r="H412" s="249">
        <v>21.699999999999999</v>
      </c>
      <c r="I412" s="250"/>
      <c r="J412" s="246"/>
      <c r="K412" s="246"/>
      <c r="L412" s="251"/>
      <c r="M412" s="252"/>
      <c r="N412" s="253"/>
      <c r="O412" s="253"/>
      <c r="P412" s="253"/>
      <c r="Q412" s="253"/>
      <c r="R412" s="253"/>
      <c r="S412" s="253"/>
      <c r="T412" s="25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5" t="s">
        <v>226</v>
      </c>
      <c r="AU412" s="255" t="s">
        <v>81</v>
      </c>
      <c r="AV412" s="14" t="s">
        <v>81</v>
      </c>
      <c r="AW412" s="14" t="s">
        <v>33</v>
      </c>
      <c r="AX412" s="14" t="s">
        <v>72</v>
      </c>
      <c r="AY412" s="255" t="s">
        <v>215</v>
      </c>
    </row>
    <row r="413" s="13" customFormat="1">
      <c r="A413" s="13"/>
      <c r="B413" s="234"/>
      <c r="C413" s="235"/>
      <c r="D413" s="236" t="s">
        <v>226</v>
      </c>
      <c r="E413" s="237" t="s">
        <v>19</v>
      </c>
      <c r="F413" s="238" t="s">
        <v>407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226</v>
      </c>
      <c r="AU413" s="244" t="s">
        <v>81</v>
      </c>
      <c r="AV413" s="13" t="s">
        <v>79</v>
      </c>
      <c r="AW413" s="13" t="s">
        <v>33</v>
      </c>
      <c r="AX413" s="13" t="s">
        <v>72</v>
      </c>
      <c r="AY413" s="244" t="s">
        <v>215</v>
      </c>
    </row>
    <row r="414" s="13" customFormat="1">
      <c r="A414" s="13"/>
      <c r="B414" s="234"/>
      <c r="C414" s="235"/>
      <c r="D414" s="236" t="s">
        <v>226</v>
      </c>
      <c r="E414" s="237" t="s">
        <v>19</v>
      </c>
      <c r="F414" s="238" t="s">
        <v>2562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226</v>
      </c>
      <c r="AU414" s="244" t="s">
        <v>81</v>
      </c>
      <c r="AV414" s="13" t="s">
        <v>79</v>
      </c>
      <c r="AW414" s="13" t="s">
        <v>33</v>
      </c>
      <c r="AX414" s="13" t="s">
        <v>72</v>
      </c>
      <c r="AY414" s="244" t="s">
        <v>215</v>
      </c>
    </row>
    <row r="415" s="13" customFormat="1">
      <c r="A415" s="13"/>
      <c r="B415" s="234"/>
      <c r="C415" s="235"/>
      <c r="D415" s="236" t="s">
        <v>226</v>
      </c>
      <c r="E415" s="237" t="s">
        <v>19</v>
      </c>
      <c r="F415" s="238" t="s">
        <v>2563</v>
      </c>
      <c r="G415" s="235"/>
      <c r="H415" s="237" t="s">
        <v>19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226</v>
      </c>
      <c r="AU415" s="244" t="s">
        <v>81</v>
      </c>
      <c r="AV415" s="13" t="s">
        <v>79</v>
      </c>
      <c r="AW415" s="13" t="s">
        <v>33</v>
      </c>
      <c r="AX415" s="13" t="s">
        <v>72</v>
      </c>
      <c r="AY415" s="244" t="s">
        <v>215</v>
      </c>
    </row>
    <row r="416" s="13" customFormat="1">
      <c r="A416" s="13"/>
      <c r="B416" s="234"/>
      <c r="C416" s="235"/>
      <c r="D416" s="236" t="s">
        <v>226</v>
      </c>
      <c r="E416" s="237" t="s">
        <v>19</v>
      </c>
      <c r="F416" s="238" t="s">
        <v>407</v>
      </c>
      <c r="G416" s="235"/>
      <c r="H416" s="237" t="s">
        <v>19</v>
      </c>
      <c r="I416" s="239"/>
      <c r="J416" s="235"/>
      <c r="K416" s="235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226</v>
      </c>
      <c r="AU416" s="244" t="s">
        <v>81</v>
      </c>
      <c r="AV416" s="13" t="s">
        <v>79</v>
      </c>
      <c r="AW416" s="13" t="s">
        <v>33</v>
      </c>
      <c r="AX416" s="13" t="s">
        <v>72</v>
      </c>
      <c r="AY416" s="244" t="s">
        <v>215</v>
      </c>
    </row>
    <row r="417" s="14" customFormat="1">
      <c r="A417" s="14"/>
      <c r="B417" s="245"/>
      <c r="C417" s="246"/>
      <c r="D417" s="236" t="s">
        <v>226</v>
      </c>
      <c r="E417" s="247" t="s">
        <v>19</v>
      </c>
      <c r="F417" s="248" t="s">
        <v>1547</v>
      </c>
      <c r="G417" s="246"/>
      <c r="H417" s="249">
        <v>89</v>
      </c>
      <c r="I417" s="250"/>
      <c r="J417" s="246"/>
      <c r="K417" s="246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226</v>
      </c>
      <c r="AU417" s="255" t="s">
        <v>81</v>
      </c>
      <c r="AV417" s="14" t="s">
        <v>81</v>
      </c>
      <c r="AW417" s="14" t="s">
        <v>33</v>
      </c>
      <c r="AX417" s="14" t="s">
        <v>72</v>
      </c>
      <c r="AY417" s="255" t="s">
        <v>215</v>
      </c>
    </row>
    <row r="418" s="16" customFormat="1">
      <c r="A418" s="16"/>
      <c r="B418" s="267"/>
      <c r="C418" s="268"/>
      <c r="D418" s="236" t="s">
        <v>226</v>
      </c>
      <c r="E418" s="269" t="s">
        <v>19</v>
      </c>
      <c r="F418" s="270" t="s">
        <v>283</v>
      </c>
      <c r="G418" s="268"/>
      <c r="H418" s="271">
        <v>202.19999999999999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T418" s="277" t="s">
        <v>226</v>
      </c>
      <c r="AU418" s="277" t="s">
        <v>81</v>
      </c>
      <c r="AV418" s="16" t="s">
        <v>105</v>
      </c>
      <c r="AW418" s="16" t="s">
        <v>33</v>
      </c>
      <c r="AX418" s="16" t="s">
        <v>72</v>
      </c>
      <c r="AY418" s="277" t="s">
        <v>215</v>
      </c>
    </row>
    <row r="419" s="15" customFormat="1">
      <c r="A419" s="15"/>
      <c r="B419" s="256"/>
      <c r="C419" s="257"/>
      <c r="D419" s="236" t="s">
        <v>226</v>
      </c>
      <c r="E419" s="258" t="s">
        <v>19</v>
      </c>
      <c r="F419" s="259" t="s">
        <v>233</v>
      </c>
      <c r="G419" s="257"/>
      <c r="H419" s="260">
        <v>423.59999999999997</v>
      </c>
      <c r="I419" s="261"/>
      <c r="J419" s="257"/>
      <c r="K419" s="257"/>
      <c r="L419" s="262"/>
      <c r="M419" s="263"/>
      <c r="N419" s="264"/>
      <c r="O419" s="264"/>
      <c r="P419" s="264"/>
      <c r="Q419" s="264"/>
      <c r="R419" s="264"/>
      <c r="S419" s="264"/>
      <c r="T419" s="26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6" t="s">
        <v>226</v>
      </c>
      <c r="AU419" s="266" t="s">
        <v>81</v>
      </c>
      <c r="AV419" s="15" t="s">
        <v>223</v>
      </c>
      <c r="AW419" s="15" t="s">
        <v>33</v>
      </c>
      <c r="AX419" s="15" t="s">
        <v>72</v>
      </c>
      <c r="AY419" s="266" t="s">
        <v>215</v>
      </c>
    </row>
    <row r="420" s="14" customFormat="1">
      <c r="A420" s="14"/>
      <c r="B420" s="245"/>
      <c r="C420" s="246"/>
      <c r="D420" s="236" t="s">
        <v>226</v>
      </c>
      <c r="E420" s="247" t="s">
        <v>19</v>
      </c>
      <c r="F420" s="248" t="s">
        <v>2603</v>
      </c>
      <c r="G420" s="246"/>
      <c r="H420" s="249">
        <v>1270.8</v>
      </c>
      <c r="I420" s="250"/>
      <c r="J420" s="246"/>
      <c r="K420" s="246"/>
      <c r="L420" s="251"/>
      <c r="M420" s="252"/>
      <c r="N420" s="253"/>
      <c r="O420" s="253"/>
      <c r="P420" s="253"/>
      <c r="Q420" s="253"/>
      <c r="R420" s="253"/>
      <c r="S420" s="253"/>
      <c r="T420" s="25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5" t="s">
        <v>226</v>
      </c>
      <c r="AU420" s="255" t="s">
        <v>81</v>
      </c>
      <c r="AV420" s="14" t="s">
        <v>81</v>
      </c>
      <c r="AW420" s="14" t="s">
        <v>33</v>
      </c>
      <c r="AX420" s="14" t="s">
        <v>72</v>
      </c>
      <c r="AY420" s="255" t="s">
        <v>215</v>
      </c>
    </row>
    <row r="421" s="15" customFormat="1">
      <c r="A421" s="15"/>
      <c r="B421" s="256"/>
      <c r="C421" s="257"/>
      <c r="D421" s="236" t="s">
        <v>226</v>
      </c>
      <c r="E421" s="258" t="s">
        <v>19</v>
      </c>
      <c r="F421" s="259" t="s">
        <v>233</v>
      </c>
      <c r="G421" s="257"/>
      <c r="H421" s="260">
        <v>1270.8</v>
      </c>
      <c r="I421" s="261"/>
      <c r="J421" s="257"/>
      <c r="K421" s="257"/>
      <c r="L421" s="262"/>
      <c r="M421" s="263"/>
      <c r="N421" s="264"/>
      <c r="O421" s="264"/>
      <c r="P421" s="264"/>
      <c r="Q421" s="264"/>
      <c r="R421" s="264"/>
      <c r="S421" s="264"/>
      <c r="T421" s="26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6" t="s">
        <v>226</v>
      </c>
      <c r="AU421" s="266" t="s">
        <v>81</v>
      </c>
      <c r="AV421" s="15" t="s">
        <v>223</v>
      </c>
      <c r="AW421" s="15" t="s">
        <v>33</v>
      </c>
      <c r="AX421" s="15" t="s">
        <v>79</v>
      </c>
      <c r="AY421" s="266" t="s">
        <v>215</v>
      </c>
    </row>
    <row r="422" s="2" customFormat="1" ht="24.15" customHeight="1">
      <c r="A422" s="41"/>
      <c r="B422" s="42"/>
      <c r="C422" s="216" t="s">
        <v>337</v>
      </c>
      <c r="D422" s="216" t="s">
        <v>218</v>
      </c>
      <c r="E422" s="217" t="s">
        <v>2376</v>
      </c>
      <c r="F422" s="218" t="s">
        <v>2604</v>
      </c>
      <c r="G422" s="219" t="s">
        <v>278</v>
      </c>
      <c r="H422" s="220">
        <v>84.719999999999999</v>
      </c>
      <c r="I422" s="221"/>
      <c r="J422" s="222">
        <f>ROUND(I422*H422,2)</f>
        <v>0</v>
      </c>
      <c r="K422" s="218" t="s">
        <v>19</v>
      </c>
      <c r="L422" s="47"/>
      <c r="M422" s="223" t="s">
        <v>19</v>
      </c>
      <c r="N422" s="224" t="s">
        <v>43</v>
      </c>
      <c r="O422" s="87"/>
      <c r="P422" s="225">
        <f>O422*H422</f>
        <v>0</v>
      </c>
      <c r="Q422" s="225">
        <v>0</v>
      </c>
      <c r="R422" s="225">
        <f>Q422*H422</f>
        <v>0</v>
      </c>
      <c r="S422" s="225">
        <v>0</v>
      </c>
      <c r="T422" s="226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7" t="s">
        <v>223</v>
      </c>
      <c r="AT422" s="227" t="s">
        <v>218</v>
      </c>
      <c r="AU422" s="227" t="s">
        <v>81</v>
      </c>
      <c r="AY422" s="20" t="s">
        <v>215</v>
      </c>
      <c r="BE422" s="228">
        <f>IF(N422="základní",J422,0)</f>
        <v>0</v>
      </c>
      <c r="BF422" s="228">
        <f>IF(N422="snížená",J422,0)</f>
        <v>0</v>
      </c>
      <c r="BG422" s="228">
        <f>IF(N422="zákl. přenesená",J422,0)</f>
        <v>0</v>
      </c>
      <c r="BH422" s="228">
        <f>IF(N422="sníž. přenesená",J422,0)</f>
        <v>0</v>
      </c>
      <c r="BI422" s="228">
        <f>IF(N422="nulová",J422,0)</f>
        <v>0</v>
      </c>
      <c r="BJ422" s="20" t="s">
        <v>79</v>
      </c>
      <c r="BK422" s="228">
        <f>ROUND(I422*H422,2)</f>
        <v>0</v>
      </c>
      <c r="BL422" s="20" t="s">
        <v>223</v>
      </c>
      <c r="BM422" s="227" t="s">
        <v>340</v>
      </c>
    </row>
    <row r="423" s="13" customFormat="1">
      <c r="A423" s="13"/>
      <c r="B423" s="234"/>
      <c r="C423" s="235"/>
      <c r="D423" s="236" t="s">
        <v>226</v>
      </c>
      <c r="E423" s="237" t="s">
        <v>19</v>
      </c>
      <c r="F423" s="238" t="s">
        <v>2546</v>
      </c>
      <c r="G423" s="235"/>
      <c r="H423" s="237" t="s">
        <v>19</v>
      </c>
      <c r="I423" s="239"/>
      <c r="J423" s="235"/>
      <c r="K423" s="235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226</v>
      </c>
      <c r="AU423" s="244" t="s">
        <v>81</v>
      </c>
      <c r="AV423" s="13" t="s">
        <v>79</v>
      </c>
      <c r="AW423" s="13" t="s">
        <v>33</v>
      </c>
      <c r="AX423" s="13" t="s">
        <v>72</v>
      </c>
      <c r="AY423" s="244" t="s">
        <v>215</v>
      </c>
    </row>
    <row r="424" s="13" customFormat="1">
      <c r="A424" s="13"/>
      <c r="B424" s="234"/>
      <c r="C424" s="235"/>
      <c r="D424" s="236" t="s">
        <v>226</v>
      </c>
      <c r="E424" s="237" t="s">
        <v>19</v>
      </c>
      <c r="F424" s="238" t="s">
        <v>2546</v>
      </c>
      <c r="G424" s="235"/>
      <c r="H424" s="237" t="s">
        <v>19</v>
      </c>
      <c r="I424" s="239"/>
      <c r="J424" s="235"/>
      <c r="K424" s="235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226</v>
      </c>
      <c r="AU424" s="244" t="s">
        <v>81</v>
      </c>
      <c r="AV424" s="13" t="s">
        <v>79</v>
      </c>
      <c r="AW424" s="13" t="s">
        <v>33</v>
      </c>
      <c r="AX424" s="13" t="s">
        <v>72</v>
      </c>
      <c r="AY424" s="244" t="s">
        <v>215</v>
      </c>
    </row>
    <row r="425" s="13" customFormat="1">
      <c r="A425" s="13"/>
      <c r="B425" s="234"/>
      <c r="C425" s="235"/>
      <c r="D425" s="236" t="s">
        <v>226</v>
      </c>
      <c r="E425" s="237" t="s">
        <v>19</v>
      </c>
      <c r="F425" s="238" t="s">
        <v>2547</v>
      </c>
      <c r="G425" s="235"/>
      <c r="H425" s="237" t="s">
        <v>19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226</v>
      </c>
      <c r="AU425" s="244" t="s">
        <v>81</v>
      </c>
      <c r="AV425" s="13" t="s">
        <v>79</v>
      </c>
      <c r="AW425" s="13" t="s">
        <v>33</v>
      </c>
      <c r="AX425" s="13" t="s">
        <v>72</v>
      </c>
      <c r="AY425" s="244" t="s">
        <v>215</v>
      </c>
    </row>
    <row r="426" s="13" customFormat="1">
      <c r="A426" s="13"/>
      <c r="B426" s="234"/>
      <c r="C426" s="235"/>
      <c r="D426" s="236" t="s">
        <v>226</v>
      </c>
      <c r="E426" s="237" t="s">
        <v>19</v>
      </c>
      <c r="F426" s="238" t="s">
        <v>2548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226</v>
      </c>
      <c r="AU426" s="244" t="s">
        <v>81</v>
      </c>
      <c r="AV426" s="13" t="s">
        <v>79</v>
      </c>
      <c r="AW426" s="13" t="s">
        <v>33</v>
      </c>
      <c r="AX426" s="13" t="s">
        <v>72</v>
      </c>
      <c r="AY426" s="244" t="s">
        <v>215</v>
      </c>
    </row>
    <row r="427" s="13" customFormat="1">
      <c r="A427" s="13"/>
      <c r="B427" s="234"/>
      <c r="C427" s="235"/>
      <c r="D427" s="236" t="s">
        <v>226</v>
      </c>
      <c r="E427" s="237" t="s">
        <v>19</v>
      </c>
      <c r="F427" s="238" t="s">
        <v>446</v>
      </c>
      <c r="G427" s="235"/>
      <c r="H427" s="237" t="s">
        <v>19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226</v>
      </c>
      <c r="AU427" s="244" t="s">
        <v>81</v>
      </c>
      <c r="AV427" s="13" t="s">
        <v>79</v>
      </c>
      <c r="AW427" s="13" t="s">
        <v>33</v>
      </c>
      <c r="AX427" s="13" t="s">
        <v>72</v>
      </c>
      <c r="AY427" s="244" t="s">
        <v>215</v>
      </c>
    </row>
    <row r="428" s="14" customFormat="1">
      <c r="A428" s="14"/>
      <c r="B428" s="245"/>
      <c r="C428" s="246"/>
      <c r="D428" s="236" t="s">
        <v>226</v>
      </c>
      <c r="E428" s="247" t="s">
        <v>19</v>
      </c>
      <c r="F428" s="248" t="s">
        <v>2549</v>
      </c>
      <c r="G428" s="246"/>
      <c r="H428" s="249">
        <v>39.700000000000003</v>
      </c>
      <c r="I428" s="250"/>
      <c r="J428" s="246"/>
      <c r="K428" s="246"/>
      <c r="L428" s="251"/>
      <c r="M428" s="252"/>
      <c r="N428" s="253"/>
      <c r="O428" s="253"/>
      <c r="P428" s="253"/>
      <c r="Q428" s="253"/>
      <c r="R428" s="253"/>
      <c r="S428" s="253"/>
      <c r="T428" s="25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5" t="s">
        <v>226</v>
      </c>
      <c r="AU428" s="255" t="s">
        <v>81</v>
      </c>
      <c r="AV428" s="14" t="s">
        <v>81</v>
      </c>
      <c r="AW428" s="14" t="s">
        <v>33</v>
      </c>
      <c r="AX428" s="14" t="s">
        <v>72</v>
      </c>
      <c r="AY428" s="255" t="s">
        <v>215</v>
      </c>
    </row>
    <row r="429" s="13" customFormat="1">
      <c r="A429" s="13"/>
      <c r="B429" s="234"/>
      <c r="C429" s="235"/>
      <c r="D429" s="236" t="s">
        <v>226</v>
      </c>
      <c r="E429" s="237" t="s">
        <v>19</v>
      </c>
      <c r="F429" s="238" t="s">
        <v>2546</v>
      </c>
      <c r="G429" s="235"/>
      <c r="H429" s="237" t="s">
        <v>19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226</v>
      </c>
      <c r="AU429" s="244" t="s">
        <v>81</v>
      </c>
      <c r="AV429" s="13" t="s">
        <v>79</v>
      </c>
      <c r="AW429" s="13" t="s">
        <v>33</v>
      </c>
      <c r="AX429" s="13" t="s">
        <v>72</v>
      </c>
      <c r="AY429" s="244" t="s">
        <v>215</v>
      </c>
    </row>
    <row r="430" s="13" customFormat="1">
      <c r="A430" s="13"/>
      <c r="B430" s="234"/>
      <c r="C430" s="235"/>
      <c r="D430" s="236" t="s">
        <v>226</v>
      </c>
      <c r="E430" s="237" t="s">
        <v>19</v>
      </c>
      <c r="F430" s="238" t="s">
        <v>2547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226</v>
      </c>
      <c r="AU430" s="244" t="s">
        <v>81</v>
      </c>
      <c r="AV430" s="13" t="s">
        <v>79</v>
      </c>
      <c r="AW430" s="13" t="s">
        <v>33</v>
      </c>
      <c r="AX430" s="13" t="s">
        <v>72</v>
      </c>
      <c r="AY430" s="244" t="s">
        <v>215</v>
      </c>
    </row>
    <row r="431" s="13" customFormat="1">
      <c r="A431" s="13"/>
      <c r="B431" s="234"/>
      <c r="C431" s="235"/>
      <c r="D431" s="236" t="s">
        <v>226</v>
      </c>
      <c r="E431" s="237" t="s">
        <v>19</v>
      </c>
      <c r="F431" s="238" t="s">
        <v>2550</v>
      </c>
      <c r="G431" s="235"/>
      <c r="H431" s="237" t="s">
        <v>19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226</v>
      </c>
      <c r="AU431" s="244" t="s">
        <v>81</v>
      </c>
      <c r="AV431" s="13" t="s">
        <v>79</v>
      </c>
      <c r="AW431" s="13" t="s">
        <v>33</v>
      </c>
      <c r="AX431" s="13" t="s">
        <v>72</v>
      </c>
      <c r="AY431" s="244" t="s">
        <v>215</v>
      </c>
    </row>
    <row r="432" s="13" customFormat="1">
      <c r="A432" s="13"/>
      <c r="B432" s="234"/>
      <c r="C432" s="235"/>
      <c r="D432" s="236" t="s">
        <v>226</v>
      </c>
      <c r="E432" s="237" t="s">
        <v>19</v>
      </c>
      <c r="F432" s="238" t="s">
        <v>407</v>
      </c>
      <c r="G432" s="235"/>
      <c r="H432" s="237" t="s">
        <v>19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226</v>
      </c>
      <c r="AU432" s="244" t="s">
        <v>81</v>
      </c>
      <c r="AV432" s="13" t="s">
        <v>79</v>
      </c>
      <c r="AW432" s="13" t="s">
        <v>33</v>
      </c>
      <c r="AX432" s="13" t="s">
        <v>72</v>
      </c>
      <c r="AY432" s="244" t="s">
        <v>215</v>
      </c>
    </row>
    <row r="433" s="14" customFormat="1">
      <c r="A433" s="14"/>
      <c r="B433" s="245"/>
      <c r="C433" s="246"/>
      <c r="D433" s="236" t="s">
        <v>226</v>
      </c>
      <c r="E433" s="247" t="s">
        <v>19</v>
      </c>
      <c r="F433" s="248" t="s">
        <v>2551</v>
      </c>
      <c r="G433" s="246"/>
      <c r="H433" s="249">
        <v>179.59999999999999</v>
      </c>
      <c r="I433" s="250"/>
      <c r="J433" s="246"/>
      <c r="K433" s="246"/>
      <c r="L433" s="251"/>
      <c r="M433" s="252"/>
      <c r="N433" s="253"/>
      <c r="O433" s="253"/>
      <c r="P433" s="253"/>
      <c r="Q433" s="253"/>
      <c r="R433" s="253"/>
      <c r="S433" s="253"/>
      <c r="T433" s="25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5" t="s">
        <v>226</v>
      </c>
      <c r="AU433" s="255" t="s">
        <v>81</v>
      </c>
      <c r="AV433" s="14" t="s">
        <v>81</v>
      </c>
      <c r="AW433" s="14" t="s">
        <v>33</v>
      </c>
      <c r="AX433" s="14" t="s">
        <v>72</v>
      </c>
      <c r="AY433" s="255" t="s">
        <v>215</v>
      </c>
    </row>
    <row r="434" s="13" customFormat="1">
      <c r="A434" s="13"/>
      <c r="B434" s="234"/>
      <c r="C434" s="235"/>
      <c r="D434" s="236" t="s">
        <v>226</v>
      </c>
      <c r="E434" s="237" t="s">
        <v>19</v>
      </c>
      <c r="F434" s="238" t="s">
        <v>2546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226</v>
      </c>
      <c r="AU434" s="244" t="s">
        <v>81</v>
      </c>
      <c r="AV434" s="13" t="s">
        <v>79</v>
      </c>
      <c r="AW434" s="13" t="s">
        <v>33</v>
      </c>
      <c r="AX434" s="13" t="s">
        <v>72</v>
      </c>
      <c r="AY434" s="244" t="s">
        <v>215</v>
      </c>
    </row>
    <row r="435" s="13" customFormat="1">
      <c r="A435" s="13"/>
      <c r="B435" s="234"/>
      <c r="C435" s="235"/>
      <c r="D435" s="236" t="s">
        <v>226</v>
      </c>
      <c r="E435" s="237" t="s">
        <v>19</v>
      </c>
      <c r="F435" s="238" t="s">
        <v>2547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226</v>
      </c>
      <c r="AU435" s="244" t="s">
        <v>81</v>
      </c>
      <c r="AV435" s="13" t="s">
        <v>79</v>
      </c>
      <c r="AW435" s="13" t="s">
        <v>33</v>
      </c>
      <c r="AX435" s="13" t="s">
        <v>72</v>
      </c>
      <c r="AY435" s="244" t="s">
        <v>215</v>
      </c>
    </row>
    <row r="436" s="13" customFormat="1">
      <c r="A436" s="13"/>
      <c r="B436" s="234"/>
      <c r="C436" s="235"/>
      <c r="D436" s="236" t="s">
        <v>226</v>
      </c>
      <c r="E436" s="237" t="s">
        <v>19</v>
      </c>
      <c r="F436" s="238" t="s">
        <v>2552</v>
      </c>
      <c r="G436" s="235"/>
      <c r="H436" s="237" t="s">
        <v>19</v>
      </c>
      <c r="I436" s="239"/>
      <c r="J436" s="235"/>
      <c r="K436" s="235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226</v>
      </c>
      <c r="AU436" s="244" t="s">
        <v>81</v>
      </c>
      <c r="AV436" s="13" t="s">
        <v>79</v>
      </c>
      <c r="AW436" s="13" t="s">
        <v>33</v>
      </c>
      <c r="AX436" s="13" t="s">
        <v>72</v>
      </c>
      <c r="AY436" s="244" t="s">
        <v>215</v>
      </c>
    </row>
    <row r="437" s="14" customFormat="1">
      <c r="A437" s="14"/>
      <c r="B437" s="245"/>
      <c r="C437" s="246"/>
      <c r="D437" s="236" t="s">
        <v>226</v>
      </c>
      <c r="E437" s="247" t="s">
        <v>19</v>
      </c>
      <c r="F437" s="248" t="s">
        <v>2553</v>
      </c>
      <c r="G437" s="246"/>
      <c r="H437" s="249">
        <v>2.1000000000000001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226</v>
      </c>
      <c r="AU437" s="255" t="s">
        <v>81</v>
      </c>
      <c r="AV437" s="14" t="s">
        <v>81</v>
      </c>
      <c r="AW437" s="14" t="s">
        <v>33</v>
      </c>
      <c r="AX437" s="14" t="s">
        <v>72</v>
      </c>
      <c r="AY437" s="255" t="s">
        <v>215</v>
      </c>
    </row>
    <row r="438" s="16" customFormat="1">
      <c r="A438" s="16"/>
      <c r="B438" s="267"/>
      <c r="C438" s="268"/>
      <c r="D438" s="236" t="s">
        <v>226</v>
      </c>
      <c r="E438" s="269" t="s">
        <v>19</v>
      </c>
      <c r="F438" s="270" t="s">
        <v>283</v>
      </c>
      <c r="G438" s="268"/>
      <c r="H438" s="271">
        <v>221.40000000000001</v>
      </c>
      <c r="I438" s="272"/>
      <c r="J438" s="268"/>
      <c r="K438" s="268"/>
      <c r="L438" s="273"/>
      <c r="M438" s="274"/>
      <c r="N438" s="275"/>
      <c r="O438" s="275"/>
      <c r="P438" s="275"/>
      <c r="Q438" s="275"/>
      <c r="R438" s="275"/>
      <c r="S438" s="275"/>
      <c r="T438" s="27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T438" s="277" t="s">
        <v>226</v>
      </c>
      <c r="AU438" s="277" t="s">
        <v>81</v>
      </c>
      <c r="AV438" s="16" t="s">
        <v>105</v>
      </c>
      <c r="AW438" s="16" t="s">
        <v>33</v>
      </c>
      <c r="AX438" s="16" t="s">
        <v>72</v>
      </c>
      <c r="AY438" s="277" t="s">
        <v>215</v>
      </c>
    </row>
    <row r="439" s="13" customFormat="1">
      <c r="A439" s="13"/>
      <c r="B439" s="234"/>
      <c r="C439" s="235"/>
      <c r="D439" s="236" t="s">
        <v>226</v>
      </c>
      <c r="E439" s="237" t="s">
        <v>19</v>
      </c>
      <c r="F439" s="238" t="s">
        <v>2554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226</v>
      </c>
      <c r="AU439" s="244" t="s">
        <v>81</v>
      </c>
      <c r="AV439" s="13" t="s">
        <v>79</v>
      </c>
      <c r="AW439" s="13" t="s">
        <v>33</v>
      </c>
      <c r="AX439" s="13" t="s">
        <v>72</v>
      </c>
      <c r="AY439" s="244" t="s">
        <v>215</v>
      </c>
    </row>
    <row r="440" s="13" customFormat="1">
      <c r="A440" s="13"/>
      <c r="B440" s="234"/>
      <c r="C440" s="235"/>
      <c r="D440" s="236" t="s">
        <v>226</v>
      </c>
      <c r="E440" s="237" t="s">
        <v>19</v>
      </c>
      <c r="F440" s="238" t="s">
        <v>2555</v>
      </c>
      <c r="G440" s="235"/>
      <c r="H440" s="237" t="s">
        <v>19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226</v>
      </c>
      <c r="AU440" s="244" t="s">
        <v>81</v>
      </c>
      <c r="AV440" s="13" t="s">
        <v>79</v>
      </c>
      <c r="AW440" s="13" t="s">
        <v>33</v>
      </c>
      <c r="AX440" s="13" t="s">
        <v>72</v>
      </c>
      <c r="AY440" s="244" t="s">
        <v>215</v>
      </c>
    </row>
    <row r="441" s="13" customFormat="1">
      <c r="A441" s="13"/>
      <c r="B441" s="234"/>
      <c r="C441" s="235"/>
      <c r="D441" s="236" t="s">
        <v>226</v>
      </c>
      <c r="E441" s="237" t="s">
        <v>19</v>
      </c>
      <c r="F441" s="238" t="s">
        <v>2556</v>
      </c>
      <c r="G441" s="235"/>
      <c r="H441" s="237" t="s">
        <v>19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226</v>
      </c>
      <c r="AU441" s="244" t="s">
        <v>81</v>
      </c>
      <c r="AV441" s="13" t="s">
        <v>79</v>
      </c>
      <c r="AW441" s="13" t="s">
        <v>33</v>
      </c>
      <c r="AX441" s="13" t="s">
        <v>72</v>
      </c>
      <c r="AY441" s="244" t="s">
        <v>215</v>
      </c>
    </row>
    <row r="442" s="13" customFormat="1">
      <c r="A442" s="13"/>
      <c r="B442" s="234"/>
      <c r="C442" s="235"/>
      <c r="D442" s="236" t="s">
        <v>226</v>
      </c>
      <c r="E442" s="237" t="s">
        <v>19</v>
      </c>
      <c r="F442" s="238" t="s">
        <v>407</v>
      </c>
      <c r="G442" s="235"/>
      <c r="H442" s="237" t="s">
        <v>19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226</v>
      </c>
      <c r="AU442" s="244" t="s">
        <v>81</v>
      </c>
      <c r="AV442" s="13" t="s">
        <v>79</v>
      </c>
      <c r="AW442" s="13" t="s">
        <v>33</v>
      </c>
      <c r="AX442" s="13" t="s">
        <v>72</v>
      </c>
      <c r="AY442" s="244" t="s">
        <v>215</v>
      </c>
    </row>
    <row r="443" s="14" customFormat="1">
      <c r="A443" s="14"/>
      <c r="B443" s="245"/>
      <c r="C443" s="246"/>
      <c r="D443" s="236" t="s">
        <v>226</v>
      </c>
      <c r="E443" s="247" t="s">
        <v>19</v>
      </c>
      <c r="F443" s="248" t="s">
        <v>2557</v>
      </c>
      <c r="G443" s="246"/>
      <c r="H443" s="249">
        <v>91.5</v>
      </c>
      <c r="I443" s="250"/>
      <c r="J443" s="246"/>
      <c r="K443" s="246"/>
      <c r="L443" s="251"/>
      <c r="M443" s="252"/>
      <c r="N443" s="253"/>
      <c r="O443" s="253"/>
      <c r="P443" s="253"/>
      <c r="Q443" s="253"/>
      <c r="R443" s="253"/>
      <c r="S443" s="253"/>
      <c r="T443" s="25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5" t="s">
        <v>226</v>
      </c>
      <c r="AU443" s="255" t="s">
        <v>81</v>
      </c>
      <c r="AV443" s="14" t="s">
        <v>81</v>
      </c>
      <c r="AW443" s="14" t="s">
        <v>33</v>
      </c>
      <c r="AX443" s="14" t="s">
        <v>72</v>
      </c>
      <c r="AY443" s="255" t="s">
        <v>215</v>
      </c>
    </row>
    <row r="444" s="13" customFormat="1">
      <c r="A444" s="13"/>
      <c r="B444" s="234"/>
      <c r="C444" s="235"/>
      <c r="D444" s="236" t="s">
        <v>226</v>
      </c>
      <c r="E444" s="237" t="s">
        <v>19</v>
      </c>
      <c r="F444" s="238" t="s">
        <v>2558</v>
      </c>
      <c r="G444" s="235"/>
      <c r="H444" s="237" t="s">
        <v>19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226</v>
      </c>
      <c r="AU444" s="244" t="s">
        <v>81</v>
      </c>
      <c r="AV444" s="13" t="s">
        <v>79</v>
      </c>
      <c r="AW444" s="13" t="s">
        <v>33</v>
      </c>
      <c r="AX444" s="13" t="s">
        <v>72</v>
      </c>
      <c r="AY444" s="244" t="s">
        <v>215</v>
      </c>
    </row>
    <row r="445" s="13" customFormat="1">
      <c r="A445" s="13"/>
      <c r="B445" s="234"/>
      <c r="C445" s="235"/>
      <c r="D445" s="236" t="s">
        <v>226</v>
      </c>
      <c r="E445" s="237" t="s">
        <v>19</v>
      </c>
      <c r="F445" s="238" t="s">
        <v>2559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226</v>
      </c>
      <c r="AU445" s="244" t="s">
        <v>81</v>
      </c>
      <c r="AV445" s="13" t="s">
        <v>79</v>
      </c>
      <c r="AW445" s="13" t="s">
        <v>33</v>
      </c>
      <c r="AX445" s="13" t="s">
        <v>72</v>
      </c>
      <c r="AY445" s="244" t="s">
        <v>215</v>
      </c>
    </row>
    <row r="446" s="13" customFormat="1">
      <c r="A446" s="13"/>
      <c r="B446" s="234"/>
      <c r="C446" s="235"/>
      <c r="D446" s="236" t="s">
        <v>226</v>
      </c>
      <c r="E446" s="237" t="s">
        <v>19</v>
      </c>
      <c r="F446" s="238" t="s">
        <v>2560</v>
      </c>
      <c r="G446" s="235"/>
      <c r="H446" s="237" t="s">
        <v>19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226</v>
      </c>
      <c r="AU446" s="244" t="s">
        <v>81</v>
      </c>
      <c r="AV446" s="13" t="s">
        <v>79</v>
      </c>
      <c r="AW446" s="13" t="s">
        <v>33</v>
      </c>
      <c r="AX446" s="13" t="s">
        <v>72</v>
      </c>
      <c r="AY446" s="244" t="s">
        <v>215</v>
      </c>
    </row>
    <row r="447" s="13" customFormat="1">
      <c r="A447" s="13"/>
      <c r="B447" s="234"/>
      <c r="C447" s="235"/>
      <c r="D447" s="236" t="s">
        <v>226</v>
      </c>
      <c r="E447" s="237" t="s">
        <v>19</v>
      </c>
      <c r="F447" s="238" t="s">
        <v>448</v>
      </c>
      <c r="G447" s="235"/>
      <c r="H447" s="237" t="s">
        <v>19</v>
      </c>
      <c r="I447" s="239"/>
      <c r="J447" s="235"/>
      <c r="K447" s="235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226</v>
      </c>
      <c r="AU447" s="244" t="s">
        <v>81</v>
      </c>
      <c r="AV447" s="13" t="s">
        <v>79</v>
      </c>
      <c r="AW447" s="13" t="s">
        <v>33</v>
      </c>
      <c r="AX447" s="13" t="s">
        <v>72</v>
      </c>
      <c r="AY447" s="244" t="s">
        <v>215</v>
      </c>
    </row>
    <row r="448" s="14" customFormat="1">
      <c r="A448" s="14"/>
      <c r="B448" s="245"/>
      <c r="C448" s="246"/>
      <c r="D448" s="236" t="s">
        <v>226</v>
      </c>
      <c r="E448" s="247" t="s">
        <v>19</v>
      </c>
      <c r="F448" s="248" t="s">
        <v>2561</v>
      </c>
      <c r="G448" s="246"/>
      <c r="H448" s="249">
        <v>21.699999999999999</v>
      </c>
      <c r="I448" s="250"/>
      <c r="J448" s="246"/>
      <c r="K448" s="246"/>
      <c r="L448" s="251"/>
      <c r="M448" s="252"/>
      <c r="N448" s="253"/>
      <c r="O448" s="253"/>
      <c r="P448" s="253"/>
      <c r="Q448" s="253"/>
      <c r="R448" s="253"/>
      <c r="S448" s="253"/>
      <c r="T448" s="25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5" t="s">
        <v>226</v>
      </c>
      <c r="AU448" s="255" t="s">
        <v>81</v>
      </c>
      <c r="AV448" s="14" t="s">
        <v>81</v>
      </c>
      <c r="AW448" s="14" t="s">
        <v>33</v>
      </c>
      <c r="AX448" s="14" t="s">
        <v>72</v>
      </c>
      <c r="AY448" s="255" t="s">
        <v>215</v>
      </c>
    </row>
    <row r="449" s="13" customFormat="1">
      <c r="A449" s="13"/>
      <c r="B449" s="234"/>
      <c r="C449" s="235"/>
      <c r="D449" s="236" t="s">
        <v>226</v>
      </c>
      <c r="E449" s="237" t="s">
        <v>19</v>
      </c>
      <c r="F449" s="238" t="s">
        <v>407</v>
      </c>
      <c r="G449" s="235"/>
      <c r="H449" s="237" t="s">
        <v>19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226</v>
      </c>
      <c r="AU449" s="244" t="s">
        <v>81</v>
      </c>
      <c r="AV449" s="13" t="s">
        <v>79</v>
      </c>
      <c r="AW449" s="13" t="s">
        <v>33</v>
      </c>
      <c r="AX449" s="13" t="s">
        <v>72</v>
      </c>
      <c r="AY449" s="244" t="s">
        <v>215</v>
      </c>
    </row>
    <row r="450" s="13" customFormat="1">
      <c r="A450" s="13"/>
      <c r="B450" s="234"/>
      <c r="C450" s="235"/>
      <c r="D450" s="236" t="s">
        <v>226</v>
      </c>
      <c r="E450" s="237" t="s">
        <v>19</v>
      </c>
      <c r="F450" s="238" t="s">
        <v>2562</v>
      </c>
      <c r="G450" s="235"/>
      <c r="H450" s="237" t="s">
        <v>19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226</v>
      </c>
      <c r="AU450" s="244" t="s">
        <v>81</v>
      </c>
      <c r="AV450" s="13" t="s">
        <v>79</v>
      </c>
      <c r="AW450" s="13" t="s">
        <v>33</v>
      </c>
      <c r="AX450" s="13" t="s">
        <v>72</v>
      </c>
      <c r="AY450" s="244" t="s">
        <v>215</v>
      </c>
    </row>
    <row r="451" s="13" customFormat="1">
      <c r="A451" s="13"/>
      <c r="B451" s="234"/>
      <c r="C451" s="235"/>
      <c r="D451" s="236" t="s">
        <v>226</v>
      </c>
      <c r="E451" s="237" t="s">
        <v>19</v>
      </c>
      <c r="F451" s="238" t="s">
        <v>2563</v>
      </c>
      <c r="G451" s="235"/>
      <c r="H451" s="237" t="s">
        <v>19</v>
      </c>
      <c r="I451" s="239"/>
      <c r="J451" s="235"/>
      <c r="K451" s="235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226</v>
      </c>
      <c r="AU451" s="244" t="s">
        <v>81</v>
      </c>
      <c r="AV451" s="13" t="s">
        <v>79</v>
      </c>
      <c r="AW451" s="13" t="s">
        <v>33</v>
      </c>
      <c r="AX451" s="13" t="s">
        <v>72</v>
      </c>
      <c r="AY451" s="244" t="s">
        <v>215</v>
      </c>
    </row>
    <row r="452" s="13" customFormat="1">
      <c r="A452" s="13"/>
      <c r="B452" s="234"/>
      <c r="C452" s="235"/>
      <c r="D452" s="236" t="s">
        <v>226</v>
      </c>
      <c r="E452" s="237" t="s">
        <v>19</v>
      </c>
      <c r="F452" s="238" t="s">
        <v>407</v>
      </c>
      <c r="G452" s="235"/>
      <c r="H452" s="237" t="s">
        <v>19</v>
      </c>
      <c r="I452" s="239"/>
      <c r="J452" s="235"/>
      <c r="K452" s="235"/>
      <c r="L452" s="240"/>
      <c r="M452" s="241"/>
      <c r="N452" s="242"/>
      <c r="O452" s="242"/>
      <c r="P452" s="242"/>
      <c r="Q452" s="242"/>
      <c r="R452" s="242"/>
      <c r="S452" s="242"/>
      <c r="T452" s="24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4" t="s">
        <v>226</v>
      </c>
      <c r="AU452" s="244" t="s">
        <v>81</v>
      </c>
      <c r="AV452" s="13" t="s">
        <v>79</v>
      </c>
      <c r="AW452" s="13" t="s">
        <v>33</v>
      </c>
      <c r="AX452" s="13" t="s">
        <v>72</v>
      </c>
      <c r="AY452" s="244" t="s">
        <v>215</v>
      </c>
    </row>
    <row r="453" s="14" customFormat="1">
      <c r="A453" s="14"/>
      <c r="B453" s="245"/>
      <c r="C453" s="246"/>
      <c r="D453" s="236" t="s">
        <v>226</v>
      </c>
      <c r="E453" s="247" t="s">
        <v>19</v>
      </c>
      <c r="F453" s="248" t="s">
        <v>1547</v>
      </c>
      <c r="G453" s="246"/>
      <c r="H453" s="249">
        <v>89</v>
      </c>
      <c r="I453" s="250"/>
      <c r="J453" s="246"/>
      <c r="K453" s="246"/>
      <c r="L453" s="251"/>
      <c r="M453" s="252"/>
      <c r="N453" s="253"/>
      <c r="O453" s="253"/>
      <c r="P453" s="253"/>
      <c r="Q453" s="253"/>
      <c r="R453" s="253"/>
      <c r="S453" s="253"/>
      <c r="T453" s="25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5" t="s">
        <v>226</v>
      </c>
      <c r="AU453" s="255" t="s">
        <v>81</v>
      </c>
      <c r="AV453" s="14" t="s">
        <v>81</v>
      </c>
      <c r="AW453" s="14" t="s">
        <v>33</v>
      </c>
      <c r="AX453" s="14" t="s">
        <v>72</v>
      </c>
      <c r="AY453" s="255" t="s">
        <v>215</v>
      </c>
    </row>
    <row r="454" s="16" customFormat="1">
      <c r="A454" s="16"/>
      <c r="B454" s="267"/>
      <c r="C454" s="268"/>
      <c r="D454" s="236" t="s">
        <v>226</v>
      </c>
      <c r="E454" s="269" t="s">
        <v>19</v>
      </c>
      <c r="F454" s="270" t="s">
        <v>283</v>
      </c>
      <c r="G454" s="268"/>
      <c r="H454" s="271">
        <v>202.19999999999999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T454" s="277" t="s">
        <v>226</v>
      </c>
      <c r="AU454" s="277" t="s">
        <v>81</v>
      </c>
      <c r="AV454" s="16" t="s">
        <v>105</v>
      </c>
      <c r="AW454" s="16" t="s">
        <v>33</v>
      </c>
      <c r="AX454" s="16" t="s">
        <v>72</v>
      </c>
      <c r="AY454" s="277" t="s">
        <v>215</v>
      </c>
    </row>
    <row r="455" s="15" customFormat="1">
      <c r="A455" s="15"/>
      <c r="B455" s="256"/>
      <c r="C455" s="257"/>
      <c r="D455" s="236" t="s">
        <v>226</v>
      </c>
      <c r="E455" s="258" t="s">
        <v>19</v>
      </c>
      <c r="F455" s="259" t="s">
        <v>2605</v>
      </c>
      <c r="G455" s="257"/>
      <c r="H455" s="260">
        <v>423.59999999999997</v>
      </c>
      <c r="I455" s="261"/>
      <c r="J455" s="257"/>
      <c r="K455" s="257"/>
      <c r="L455" s="262"/>
      <c r="M455" s="263"/>
      <c r="N455" s="264"/>
      <c r="O455" s="264"/>
      <c r="P455" s="264"/>
      <c r="Q455" s="264"/>
      <c r="R455" s="264"/>
      <c r="S455" s="264"/>
      <c r="T455" s="26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66" t="s">
        <v>226</v>
      </c>
      <c r="AU455" s="266" t="s">
        <v>81</v>
      </c>
      <c r="AV455" s="15" t="s">
        <v>223</v>
      </c>
      <c r="AW455" s="15" t="s">
        <v>33</v>
      </c>
      <c r="AX455" s="15" t="s">
        <v>72</v>
      </c>
      <c r="AY455" s="266" t="s">
        <v>215</v>
      </c>
    </row>
    <row r="456" s="13" customFormat="1">
      <c r="A456" s="13"/>
      <c r="B456" s="234"/>
      <c r="C456" s="235"/>
      <c r="D456" s="236" t="s">
        <v>226</v>
      </c>
      <c r="E456" s="237" t="s">
        <v>19</v>
      </c>
      <c r="F456" s="238" t="s">
        <v>2606</v>
      </c>
      <c r="G456" s="235"/>
      <c r="H456" s="237" t="s">
        <v>19</v>
      </c>
      <c r="I456" s="239"/>
      <c r="J456" s="235"/>
      <c r="K456" s="235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226</v>
      </c>
      <c r="AU456" s="244" t="s">
        <v>81</v>
      </c>
      <c r="AV456" s="13" t="s">
        <v>79</v>
      </c>
      <c r="AW456" s="13" t="s">
        <v>33</v>
      </c>
      <c r="AX456" s="13" t="s">
        <v>72</v>
      </c>
      <c r="AY456" s="244" t="s">
        <v>215</v>
      </c>
    </row>
    <row r="457" s="13" customFormat="1">
      <c r="A457" s="13"/>
      <c r="B457" s="234"/>
      <c r="C457" s="235"/>
      <c r="D457" s="236" t="s">
        <v>226</v>
      </c>
      <c r="E457" s="237" t="s">
        <v>19</v>
      </c>
      <c r="F457" s="238" t="s">
        <v>2607</v>
      </c>
      <c r="G457" s="235"/>
      <c r="H457" s="237" t="s">
        <v>19</v>
      </c>
      <c r="I457" s="239"/>
      <c r="J457" s="235"/>
      <c r="K457" s="235"/>
      <c r="L457" s="240"/>
      <c r="M457" s="241"/>
      <c r="N457" s="242"/>
      <c r="O457" s="242"/>
      <c r="P457" s="242"/>
      <c r="Q457" s="242"/>
      <c r="R457" s="242"/>
      <c r="S457" s="242"/>
      <c r="T457" s="24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4" t="s">
        <v>226</v>
      </c>
      <c r="AU457" s="244" t="s">
        <v>81</v>
      </c>
      <c r="AV457" s="13" t="s">
        <v>79</v>
      </c>
      <c r="AW457" s="13" t="s">
        <v>33</v>
      </c>
      <c r="AX457" s="13" t="s">
        <v>72</v>
      </c>
      <c r="AY457" s="244" t="s">
        <v>215</v>
      </c>
    </row>
    <row r="458" s="13" customFormat="1">
      <c r="A458" s="13"/>
      <c r="B458" s="234"/>
      <c r="C458" s="235"/>
      <c r="D458" s="236" t="s">
        <v>226</v>
      </c>
      <c r="E458" s="237" t="s">
        <v>19</v>
      </c>
      <c r="F458" s="238" t="s">
        <v>2608</v>
      </c>
      <c r="G458" s="235"/>
      <c r="H458" s="237" t="s">
        <v>19</v>
      </c>
      <c r="I458" s="239"/>
      <c r="J458" s="235"/>
      <c r="K458" s="235"/>
      <c r="L458" s="240"/>
      <c r="M458" s="241"/>
      <c r="N458" s="242"/>
      <c r="O458" s="242"/>
      <c r="P458" s="242"/>
      <c r="Q458" s="242"/>
      <c r="R458" s="242"/>
      <c r="S458" s="242"/>
      <c r="T458" s="24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4" t="s">
        <v>226</v>
      </c>
      <c r="AU458" s="244" t="s">
        <v>81</v>
      </c>
      <c r="AV458" s="13" t="s">
        <v>79</v>
      </c>
      <c r="AW458" s="13" t="s">
        <v>33</v>
      </c>
      <c r="AX458" s="13" t="s">
        <v>72</v>
      </c>
      <c r="AY458" s="244" t="s">
        <v>215</v>
      </c>
    </row>
    <row r="459" s="14" customFormat="1">
      <c r="A459" s="14"/>
      <c r="B459" s="245"/>
      <c r="C459" s="246"/>
      <c r="D459" s="236" t="s">
        <v>226</v>
      </c>
      <c r="E459" s="247" t="s">
        <v>19</v>
      </c>
      <c r="F459" s="248" t="s">
        <v>2609</v>
      </c>
      <c r="G459" s="246"/>
      <c r="H459" s="249">
        <v>84.719999999999999</v>
      </c>
      <c r="I459" s="250"/>
      <c r="J459" s="246"/>
      <c r="K459" s="246"/>
      <c r="L459" s="251"/>
      <c r="M459" s="252"/>
      <c r="N459" s="253"/>
      <c r="O459" s="253"/>
      <c r="P459" s="253"/>
      <c r="Q459" s="253"/>
      <c r="R459" s="253"/>
      <c r="S459" s="253"/>
      <c r="T459" s="25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5" t="s">
        <v>226</v>
      </c>
      <c r="AU459" s="255" t="s">
        <v>81</v>
      </c>
      <c r="AV459" s="14" t="s">
        <v>81</v>
      </c>
      <c r="AW459" s="14" t="s">
        <v>33</v>
      </c>
      <c r="AX459" s="14" t="s">
        <v>72</v>
      </c>
      <c r="AY459" s="255" t="s">
        <v>215</v>
      </c>
    </row>
    <row r="460" s="16" customFormat="1">
      <c r="A460" s="16"/>
      <c r="B460" s="267"/>
      <c r="C460" s="268"/>
      <c r="D460" s="236" t="s">
        <v>226</v>
      </c>
      <c r="E460" s="269" t="s">
        <v>19</v>
      </c>
      <c r="F460" s="270" t="s">
        <v>2610</v>
      </c>
      <c r="G460" s="268"/>
      <c r="H460" s="271">
        <v>84.719999999999999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T460" s="277" t="s">
        <v>226</v>
      </c>
      <c r="AU460" s="277" t="s">
        <v>81</v>
      </c>
      <c r="AV460" s="16" t="s">
        <v>105</v>
      </c>
      <c r="AW460" s="16" t="s">
        <v>33</v>
      </c>
      <c r="AX460" s="16" t="s">
        <v>72</v>
      </c>
      <c r="AY460" s="277" t="s">
        <v>215</v>
      </c>
    </row>
    <row r="461" s="15" customFormat="1">
      <c r="A461" s="15"/>
      <c r="B461" s="256"/>
      <c r="C461" s="257"/>
      <c r="D461" s="236" t="s">
        <v>226</v>
      </c>
      <c r="E461" s="258" t="s">
        <v>19</v>
      </c>
      <c r="F461" s="259" t="s">
        <v>233</v>
      </c>
      <c r="G461" s="257"/>
      <c r="H461" s="260">
        <v>84.719999999999999</v>
      </c>
      <c r="I461" s="261"/>
      <c r="J461" s="257"/>
      <c r="K461" s="257"/>
      <c r="L461" s="262"/>
      <c r="M461" s="263"/>
      <c r="N461" s="264"/>
      <c r="O461" s="264"/>
      <c r="P461" s="264"/>
      <c r="Q461" s="264"/>
      <c r="R461" s="264"/>
      <c r="S461" s="264"/>
      <c r="T461" s="26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T461" s="266" t="s">
        <v>226</v>
      </c>
      <c r="AU461" s="266" t="s">
        <v>81</v>
      </c>
      <c r="AV461" s="15" t="s">
        <v>223</v>
      </c>
      <c r="AW461" s="15" t="s">
        <v>33</v>
      </c>
      <c r="AX461" s="15" t="s">
        <v>79</v>
      </c>
      <c r="AY461" s="266" t="s">
        <v>215</v>
      </c>
    </row>
    <row r="462" s="2" customFormat="1" ht="37.8" customHeight="1">
      <c r="A462" s="41"/>
      <c r="B462" s="42"/>
      <c r="C462" s="216" t="s">
        <v>342</v>
      </c>
      <c r="D462" s="216" t="s">
        <v>218</v>
      </c>
      <c r="E462" s="217" t="s">
        <v>2465</v>
      </c>
      <c r="F462" s="218" t="s">
        <v>2611</v>
      </c>
      <c r="G462" s="219" t="s">
        <v>278</v>
      </c>
      <c r="H462" s="220">
        <v>84.719999999999999</v>
      </c>
      <c r="I462" s="221"/>
      <c r="J462" s="222">
        <f>ROUND(I462*H462,2)</f>
        <v>0</v>
      </c>
      <c r="K462" s="218" t="s">
        <v>19</v>
      </c>
      <c r="L462" s="47"/>
      <c r="M462" s="223" t="s">
        <v>19</v>
      </c>
      <c r="N462" s="224" t="s">
        <v>43</v>
      </c>
      <c r="O462" s="87"/>
      <c r="P462" s="225">
        <f>O462*H462</f>
        <v>0</v>
      </c>
      <c r="Q462" s="225">
        <v>0</v>
      </c>
      <c r="R462" s="225">
        <f>Q462*H462</f>
        <v>0</v>
      </c>
      <c r="S462" s="225">
        <v>0</v>
      </c>
      <c r="T462" s="226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227" t="s">
        <v>223</v>
      </c>
      <c r="AT462" s="227" t="s">
        <v>218</v>
      </c>
      <c r="AU462" s="227" t="s">
        <v>81</v>
      </c>
      <c r="AY462" s="20" t="s">
        <v>215</v>
      </c>
      <c r="BE462" s="228">
        <f>IF(N462="základní",J462,0)</f>
        <v>0</v>
      </c>
      <c r="BF462" s="228">
        <f>IF(N462="snížená",J462,0)</f>
        <v>0</v>
      </c>
      <c r="BG462" s="228">
        <f>IF(N462="zákl. přenesená",J462,0)</f>
        <v>0</v>
      </c>
      <c r="BH462" s="228">
        <f>IF(N462="sníž. přenesená",J462,0)</f>
        <v>0</v>
      </c>
      <c r="BI462" s="228">
        <f>IF(N462="nulová",J462,0)</f>
        <v>0</v>
      </c>
      <c r="BJ462" s="20" t="s">
        <v>79</v>
      </c>
      <c r="BK462" s="228">
        <f>ROUND(I462*H462,2)</f>
        <v>0</v>
      </c>
      <c r="BL462" s="20" t="s">
        <v>223</v>
      </c>
      <c r="BM462" s="227" t="s">
        <v>345</v>
      </c>
    </row>
    <row r="463" s="13" customFormat="1">
      <c r="A463" s="13"/>
      <c r="B463" s="234"/>
      <c r="C463" s="235"/>
      <c r="D463" s="236" t="s">
        <v>226</v>
      </c>
      <c r="E463" s="237" t="s">
        <v>19</v>
      </c>
      <c r="F463" s="238" t="s">
        <v>2546</v>
      </c>
      <c r="G463" s="235"/>
      <c r="H463" s="237" t="s">
        <v>19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226</v>
      </c>
      <c r="AU463" s="244" t="s">
        <v>81</v>
      </c>
      <c r="AV463" s="13" t="s">
        <v>79</v>
      </c>
      <c r="AW463" s="13" t="s">
        <v>33</v>
      </c>
      <c r="AX463" s="13" t="s">
        <v>72</v>
      </c>
      <c r="AY463" s="244" t="s">
        <v>215</v>
      </c>
    </row>
    <row r="464" s="13" customFormat="1">
      <c r="A464" s="13"/>
      <c r="B464" s="234"/>
      <c r="C464" s="235"/>
      <c r="D464" s="236" t="s">
        <v>226</v>
      </c>
      <c r="E464" s="237" t="s">
        <v>19</v>
      </c>
      <c r="F464" s="238" t="s">
        <v>2546</v>
      </c>
      <c r="G464" s="235"/>
      <c r="H464" s="237" t="s">
        <v>19</v>
      </c>
      <c r="I464" s="239"/>
      <c r="J464" s="235"/>
      <c r="K464" s="235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226</v>
      </c>
      <c r="AU464" s="244" t="s">
        <v>81</v>
      </c>
      <c r="AV464" s="13" t="s">
        <v>79</v>
      </c>
      <c r="AW464" s="13" t="s">
        <v>33</v>
      </c>
      <c r="AX464" s="13" t="s">
        <v>72</v>
      </c>
      <c r="AY464" s="244" t="s">
        <v>215</v>
      </c>
    </row>
    <row r="465" s="13" customFormat="1">
      <c r="A465" s="13"/>
      <c r="B465" s="234"/>
      <c r="C465" s="235"/>
      <c r="D465" s="236" t="s">
        <v>226</v>
      </c>
      <c r="E465" s="237" t="s">
        <v>19</v>
      </c>
      <c r="F465" s="238" t="s">
        <v>2547</v>
      </c>
      <c r="G465" s="235"/>
      <c r="H465" s="237" t="s">
        <v>19</v>
      </c>
      <c r="I465" s="239"/>
      <c r="J465" s="235"/>
      <c r="K465" s="235"/>
      <c r="L465" s="240"/>
      <c r="M465" s="241"/>
      <c r="N465" s="242"/>
      <c r="O465" s="242"/>
      <c r="P465" s="242"/>
      <c r="Q465" s="242"/>
      <c r="R465" s="242"/>
      <c r="S465" s="242"/>
      <c r="T465" s="24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4" t="s">
        <v>226</v>
      </c>
      <c r="AU465" s="244" t="s">
        <v>81</v>
      </c>
      <c r="AV465" s="13" t="s">
        <v>79</v>
      </c>
      <c r="AW465" s="13" t="s">
        <v>33</v>
      </c>
      <c r="AX465" s="13" t="s">
        <v>72</v>
      </c>
      <c r="AY465" s="244" t="s">
        <v>215</v>
      </c>
    </row>
    <row r="466" s="13" customFormat="1">
      <c r="A466" s="13"/>
      <c r="B466" s="234"/>
      <c r="C466" s="235"/>
      <c r="D466" s="236" t="s">
        <v>226</v>
      </c>
      <c r="E466" s="237" t="s">
        <v>19</v>
      </c>
      <c r="F466" s="238" t="s">
        <v>2548</v>
      </c>
      <c r="G466" s="235"/>
      <c r="H466" s="237" t="s">
        <v>19</v>
      </c>
      <c r="I466" s="239"/>
      <c r="J466" s="235"/>
      <c r="K466" s="235"/>
      <c r="L466" s="240"/>
      <c r="M466" s="241"/>
      <c r="N466" s="242"/>
      <c r="O466" s="242"/>
      <c r="P466" s="242"/>
      <c r="Q466" s="242"/>
      <c r="R466" s="242"/>
      <c r="S466" s="242"/>
      <c r="T466" s="24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4" t="s">
        <v>226</v>
      </c>
      <c r="AU466" s="244" t="s">
        <v>81</v>
      </c>
      <c r="AV466" s="13" t="s">
        <v>79</v>
      </c>
      <c r="AW466" s="13" t="s">
        <v>33</v>
      </c>
      <c r="AX466" s="13" t="s">
        <v>72</v>
      </c>
      <c r="AY466" s="244" t="s">
        <v>215</v>
      </c>
    </row>
    <row r="467" s="13" customFormat="1">
      <c r="A467" s="13"/>
      <c r="B467" s="234"/>
      <c r="C467" s="235"/>
      <c r="D467" s="236" t="s">
        <v>226</v>
      </c>
      <c r="E467" s="237" t="s">
        <v>19</v>
      </c>
      <c r="F467" s="238" t="s">
        <v>446</v>
      </c>
      <c r="G467" s="235"/>
      <c r="H467" s="237" t="s">
        <v>19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226</v>
      </c>
      <c r="AU467" s="244" t="s">
        <v>81</v>
      </c>
      <c r="AV467" s="13" t="s">
        <v>79</v>
      </c>
      <c r="AW467" s="13" t="s">
        <v>33</v>
      </c>
      <c r="AX467" s="13" t="s">
        <v>72</v>
      </c>
      <c r="AY467" s="244" t="s">
        <v>215</v>
      </c>
    </row>
    <row r="468" s="14" customFormat="1">
      <c r="A468" s="14"/>
      <c r="B468" s="245"/>
      <c r="C468" s="246"/>
      <c r="D468" s="236" t="s">
        <v>226</v>
      </c>
      <c r="E468" s="247" t="s">
        <v>19</v>
      </c>
      <c r="F468" s="248" t="s">
        <v>2549</v>
      </c>
      <c r="G468" s="246"/>
      <c r="H468" s="249">
        <v>39.700000000000003</v>
      </c>
      <c r="I468" s="250"/>
      <c r="J468" s="246"/>
      <c r="K468" s="246"/>
      <c r="L468" s="251"/>
      <c r="M468" s="252"/>
      <c r="N468" s="253"/>
      <c r="O468" s="253"/>
      <c r="P468" s="253"/>
      <c r="Q468" s="253"/>
      <c r="R468" s="253"/>
      <c r="S468" s="253"/>
      <c r="T468" s="25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5" t="s">
        <v>226</v>
      </c>
      <c r="AU468" s="255" t="s">
        <v>81</v>
      </c>
      <c r="AV468" s="14" t="s">
        <v>81</v>
      </c>
      <c r="AW468" s="14" t="s">
        <v>33</v>
      </c>
      <c r="AX468" s="14" t="s">
        <v>72</v>
      </c>
      <c r="AY468" s="255" t="s">
        <v>215</v>
      </c>
    </row>
    <row r="469" s="13" customFormat="1">
      <c r="A469" s="13"/>
      <c r="B469" s="234"/>
      <c r="C469" s="235"/>
      <c r="D469" s="236" t="s">
        <v>226</v>
      </c>
      <c r="E469" s="237" t="s">
        <v>19</v>
      </c>
      <c r="F469" s="238" t="s">
        <v>2546</v>
      </c>
      <c r="G469" s="235"/>
      <c r="H469" s="237" t="s">
        <v>19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226</v>
      </c>
      <c r="AU469" s="244" t="s">
        <v>81</v>
      </c>
      <c r="AV469" s="13" t="s">
        <v>79</v>
      </c>
      <c r="AW469" s="13" t="s">
        <v>33</v>
      </c>
      <c r="AX469" s="13" t="s">
        <v>72</v>
      </c>
      <c r="AY469" s="244" t="s">
        <v>215</v>
      </c>
    </row>
    <row r="470" s="13" customFormat="1">
      <c r="A470" s="13"/>
      <c r="B470" s="234"/>
      <c r="C470" s="235"/>
      <c r="D470" s="236" t="s">
        <v>226</v>
      </c>
      <c r="E470" s="237" t="s">
        <v>19</v>
      </c>
      <c r="F470" s="238" t="s">
        <v>2547</v>
      </c>
      <c r="G470" s="235"/>
      <c r="H470" s="237" t="s">
        <v>19</v>
      </c>
      <c r="I470" s="239"/>
      <c r="J470" s="235"/>
      <c r="K470" s="235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226</v>
      </c>
      <c r="AU470" s="244" t="s">
        <v>81</v>
      </c>
      <c r="AV470" s="13" t="s">
        <v>79</v>
      </c>
      <c r="AW470" s="13" t="s">
        <v>33</v>
      </c>
      <c r="AX470" s="13" t="s">
        <v>72</v>
      </c>
      <c r="AY470" s="244" t="s">
        <v>215</v>
      </c>
    </row>
    <row r="471" s="13" customFormat="1">
      <c r="A471" s="13"/>
      <c r="B471" s="234"/>
      <c r="C471" s="235"/>
      <c r="D471" s="236" t="s">
        <v>226</v>
      </c>
      <c r="E471" s="237" t="s">
        <v>19</v>
      </c>
      <c r="F471" s="238" t="s">
        <v>2550</v>
      </c>
      <c r="G471" s="235"/>
      <c r="H471" s="237" t="s">
        <v>19</v>
      </c>
      <c r="I471" s="239"/>
      <c r="J471" s="235"/>
      <c r="K471" s="235"/>
      <c r="L471" s="240"/>
      <c r="M471" s="241"/>
      <c r="N471" s="242"/>
      <c r="O471" s="242"/>
      <c r="P471" s="242"/>
      <c r="Q471" s="242"/>
      <c r="R471" s="242"/>
      <c r="S471" s="242"/>
      <c r="T471" s="24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4" t="s">
        <v>226</v>
      </c>
      <c r="AU471" s="244" t="s">
        <v>81</v>
      </c>
      <c r="AV471" s="13" t="s">
        <v>79</v>
      </c>
      <c r="AW471" s="13" t="s">
        <v>33</v>
      </c>
      <c r="AX471" s="13" t="s">
        <v>72</v>
      </c>
      <c r="AY471" s="244" t="s">
        <v>215</v>
      </c>
    </row>
    <row r="472" s="13" customFormat="1">
      <c r="A472" s="13"/>
      <c r="B472" s="234"/>
      <c r="C472" s="235"/>
      <c r="D472" s="236" t="s">
        <v>226</v>
      </c>
      <c r="E472" s="237" t="s">
        <v>19</v>
      </c>
      <c r="F472" s="238" t="s">
        <v>407</v>
      </c>
      <c r="G472" s="235"/>
      <c r="H472" s="237" t="s">
        <v>19</v>
      </c>
      <c r="I472" s="239"/>
      <c r="J472" s="235"/>
      <c r="K472" s="235"/>
      <c r="L472" s="240"/>
      <c r="M472" s="241"/>
      <c r="N472" s="242"/>
      <c r="O472" s="242"/>
      <c r="P472" s="242"/>
      <c r="Q472" s="242"/>
      <c r="R472" s="242"/>
      <c r="S472" s="242"/>
      <c r="T472" s="24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4" t="s">
        <v>226</v>
      </c>
      <c r="AU472" s="244" t="s">
        <v>81</v>
      </c>
      <c r="AV472" s="13" t="s">
        <v>79</v>
      </c>
      <c r="AW472" s="13" t="s">
        <v>33</v>
      </c>
      <c r="AX472" s="13" t="s">
        <v>72</v>
      </c>
      <c r="AY472" s="244" t="s">
        <v>215</v>
      </c>
    </row>
    <row r="473" s="14" customFormat="1">
      <c r="A473" s="14"/>
      <c r="B473" s="245"/>
      <c r="C473" s="246"/>
      <c r="D473" s="236" t="s">
        <v>226</v>
      </c>
      <c r="E473" s="247" t="s">
        <v>19</v>
      </c>
      <c r="F473" s="248" t="s">
        <v>2551</v>
      </c>
      <c r="G473" s="246"/>
      <c r="H473" s="249">
        <v>179.59999999999999</v>
      </c>
      <c r="I473" s="250"/>
      <c r="J473" s="246"/>
      <c r="K473" s="246"/>
      <c r="L473" s="251"/>
      <c r="M473" s="252"/>
      <c r="N473" s="253"/>
      <c r="O473" s="253"/>
      <c r="P473" s="253"/>
      <c r="Q473" s="253"/>
      <c r="R473" s="253"/>
      <c r="S473" s="253"/>
      <c r="T473" s="25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5" t="s">
        <v>226</v>
      </c>
      <c r="AU473" s="255" t="s">
        <v>81</v>
      </c>
      <c r="AV473" s="14" t="s">
        <v>81</v>
      </c>
      <c r="AW473" s="14" t="s">
        <v>33</v>
      </c>
      <c r="AX473" s="14" t="s">
        <v>72</v>
      </c>
      <c r="AY473" s="255" t="s">
        <v>215</v>
      </c>
    </row>
    <row r="474" s="13" customFormat="1">
      <c r="A474" s="13"/>
      <c r="B474" s="234"/>
      <c r="C474" s="235"/>
      <c r="D474" s="236" t="s">
        <v>226</v>
      </c>
      <c r="E474" s="237" t="s">
        <v>19</v>
      </c>
      <c r="F474" s="238" t="s">
        <v>2546</v>
      </c>
      <c r="G474" s="235"/>
      <c r="H474" s="237" t="s">
        <v>19</v>
      </c>
      <c r="I474" s="239"/>
      <c r="J474" s="235"/>
      <c r="K474" s="235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226</v>
      </c>
      <c r="AU474" s="244" t="s">
        <v>81</v>
      </c>
      <c r="AV474" s="13" t="s">
        <v>79</v>
      </c>
      <c r="AW474" s="13" t="s">
        <v>33</v>
      </c>
      <c r="AX474" s="13" t="s">
        <v>72</v>
      </c>
      <c r="AY474" s="244" t="s">
        <v>215</v>
      </c>
    </row>
    <row r="475" s="13" customFormat="1">
      <c r="A475" s="13"/>
      <c r="B475" s="234"/>
      <c r="C475" s="235"/>
      <c r="D475" s="236" t="s">
        <v>226</v>
      </c>
      <c r="E475" s="237" t="s">
        <v>19</v>
      </c>
      <c r="F475" s="238" t="s">
        <v>2547</v>
      </c>
      <c r="G475" s="235"/>
      <c r="H475" s="237" t="s">
        <v>19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226</v>
      </c>
      <c r="AU475" s="244" t="s">
        <v>81</v>
      </c>
      <c r="AV475" s="13" t="s">
        <v>79</v>
      </c>
      <c r="AW475" s="13" t="s">
        <v>33</v>
      </c>
      <c r="AX475" s="13" t="s">
        <v>72</v>
      </c>
      <c r="AY475" s="244" t="s">
        <v>215</v>
      </c>
    </row>
    <row r="476" s="13" customFormat="1">
      <c r="A476" s="13"/>
      <c r="B476" s="234"/>
      <c r="C476" s="235"/>
      <c r="D476" s="236" t="s">
        <v>226</v>
      </c>
      <c r="E476" s="237" t="s">
        <v>19</v>
      </c>
      <c r="F476" s="238" t="s">
        <v>2552</v>
      </c>
      <c r="G476" s="235"/>
      <c r="H476" s="237" t="s">
        <v>19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226</v>
      </c>
      <c r="AU476" s="244" t="s">
        <v>81</v>
      </c>
      <c r="AV476" s="13" t="s">
        <v>79</v>
      </c>
      <c r="AW476" s="13" t="s">
        <v>33</v>
      </c>
      <c r="AX476" s="13" t="s">
        <v>72</v>
      </c>
      <c r="AY476" s="244" t="s">
        <v>215</v>
      </c>
    </row>
    <row r="477" s="14" customFormat="1">
      <c r="A477" s="14"/>
      <c r="B477" s="245"/>
      <c r="C477" s="246"/>
      <c r="D477" s="236" t="s">
        <v>226</v>
      </c>
      <c r="E477" s="247" t="s">
        <v>19</v>
      </c>
      <c r="F477" s="248" t="s">
        <v>2553</v>
      </c>
      <c r="G477" s="246"/>
      <c r="H477" s="249">
        <v>2.1000000000000001</v>
      </c>
      <c r="I477" s="250"/>
      <c r="J477" s="246"/>
      <c r="K477" s="246"/>
      <c r="L477" s="251"/>
      <c r="M477" s="252"/>
      <c r="N477" s="253"/>
      <c r="O477" s="253"/>
      <c r="P477" s="253"/>
      <c r="Q477" s="253"/>
      <c r="R477" s="253"/>
      <c r="S477" s="253"/>
      <c r="T477" s="25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5" t="s">
        <v>226</v>
      </c>
      <c r="AU477" s="255" t="s">
        <v>81</v>
      </c>
      <c r="AV477" s="14" t="s">
        <v>81</v>
      </c>
      <c r="AW477" s="14" t="s">
        <v>33</v>
      </c>
      <c r="AX477" s="14" t="s">
        <v>72</v>
      </c>
      <c r="AY477" s="255" t="s">
        <v>215</v>
      </c>
    </row>
    <row r="478" s="16" customFormat="1">
      <c r="A478" s="16"/>
      <c r="B478" s="267"/>
      <c r="C478" s="268"/>
      <c r="D478" s="236" t="s">
        <v>226</v>
      </c>
      <c r="E478" s="269" t="s">
        <v>19</v>
      </c>
      <c r="F478" s="270" t="s">
        <v>283</v>
      </c>
      <c r="G478" s="268"/>
      <c r="H478" s="271">
        <v>221.40000000000001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277" t="s">
        <v>226</v>
      </c>
      <c r="AU478" s="277" t="s">
        <v>81</v>
      </c>
      <c r="AV478" s="16" t="s">
        <v>105</v>
      </c>
      <c r="AW478" s="16" t="s">
        <v>33</v>
      </c>
      <c r="AX478" s="16" t="s">
        <v>72</v>
      </c>
      <c r="AY478" s="277" t="s">
        <v>215</v>
      </c>
    </row>
    <row r="479" s="13" customFormat="1">
      <c r="A479" s="13"/>
      <c r="B479" s="234"/>
      <c r="C479" s="235"/>
      <c r="D479" s="236" t="s">
        <v>226</v>
      </c>
      <c r="E479" s="237" t="s">
        <v>19</v>
      </c>
      <c r="F479" s="238" t="s">
        <v>2554</v>
      </c>
      <c r="G479" s="235"/>
      <c r="H479" s="237" t="s">
        <v>19</v>
      </c>
      <c r="I479" s="239"/>
      <c r="J479" s="235"/>
      <c r="K479" s="235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226</v>
      </c>
      <c r="AU479" s="244" t="s">
        <v>81</v>
      </c>
      <c r="AV479" s="13" t="s">
        <v>79</v>
      </c>
      <c r="AW479" s="13" t="s">
        <v>33</v>
      </c>
      <c r="AX479" s="13" t="s">
        <v>72</v>
      </c>
      <c r="AY479" s="244" t="s">
        <v>215</v>
      </c>
    </row>
    <row r="480" s="13" customFormat="1">
      <c r="A480" s="13"/>
      <c r="B480" s="234"/>
      <c r="C480" s="235"/>
      <c r="D480" s="236" t="s">
        <v>226</v>
      </c>
      <c r="E480" s="237" t="s">
        <v>19</v>
      </c>
      <c r="F480" s="238" t="s">
        <v>2555</v>
      </c>
      <c r="G480" s="235"/>
      <c r="H480" s="237" t="s">
        <v>19</v>
      </c>
      <c r="I480" s="239"/>
      <c r="J480" s="235"/>
      <c r="K480" s="235"/>
      <c r="L480" s="240"/>
      <c r="M480" s="241"/>
      <c r="N480" s="242"/>
      <c r="O480" s="242"/>
      <c r="P480" s="242"/>
      <c r="Q480" s="242"/>
      <c r="R480" s="242"/>
      <c r="S480" s="242"/>
      <c r="T480" s="24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4" t="s">
        <v>226</v>
      </c>
      <c r="AU480" s="244" t="s">
        <v>81</v>
      </c>
      <c r="AV480" s="13" t="s">
        <v>79</v>
      </c>
      <c r="AW480" s="13" t="s">
        <v>33</v>
      </c>
      <c r="AX480" s="13" t="s">
        <v>72</v>
      </c>
      <c r="AY480" s="244" t="s">
        <v>215</v>
      </c>
    </row>
    <row r="481" s="13" customFormat="1">
      <c r="A481" s="13"/>
      <c r="B481" s="234"/>
      <c r="C481" s="235"/>
      <c r="D481" s="236" t="s">
        <v>226</v>
      </c>
      <c r="E481" s="237" t="s">
        <v>19</v>
      </c>
      <c r="F481" s="238" t="s">
        <v>2556</v>
      </c>
      <c r="G481" s="235"/>
      <c r="H481" s="237" t="s">
        <v>19</v>
      </c>
      <c r="I481" s="239"/>
      <c r="J481" s="235"/>
      <c r="K481" s="235"/>
      <c r="L481" s="240"/>
      <c r="M481" s="241"/>
      <c r="N481" s="242"/>
      <c r="O481" s="242"/>
      <c r="P481" s="242"/>
      <c r="Q481" s="242"/>
      <c r="R481" s="242"/>
      <c r="S481" s="242"/>
      <c r="T481" s="24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4" t="s">
        <v>226</v>
      </c>
      <c r="AU481" s="244" t="s">
        <v>81</v>
      </c>
      <c r="AV481" s="13" t="s">
        <v>79</v>
      </c>
      <c r="AW481" s="13" t="s">
        <v>33</v>
      </c>
      <c r="AX481" s="13" t="s">
        <v>72</v>
      </c>
      <c r="AY481" s="244" t="s">
        <v>215</v>
      </c>
    </row>
    <row r="482" s="13" customFormat="1">
      <c r="A482" s="13"/>
      <c r="B482" s="234"/>
      <c r="C482" s="235"/>
      <c r="D482" s="236" t="s">
        <v>226</v>
      </c>
      <c r="E482" s="237" t="s">
        <v>19</v>
      </c>
      <c r="F482" s="238" t="s">
        <v>407</v>
      </c>
      <c r="G482" s="235"/>
      <c r="H482" s="237" t="s">
        <v>19</v>
      </c>
      <c r="I482" s="239"/>
      <c r="J482" s="235"/>
      <c r="K482" s="235"/>
      <c r="L482" s="240"/>
      <c r="M482" s="241"/>
      <c r="N482" s="242"/>
      <c r="O482" s="242"/>
      <c r="P482" s="242"/>
      <c r="Q482" s="242"/>
      <c r="R482" s="242"/>
      <c r="S482" s="242"/>
      <c r="T482" s="24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4" t="s">
        <v>226</v>
      </c>
      <c r="AU482" s="244" t="s">
        <v>81</v>
      </c>
      <c r="AV482" s="13" t="s">
        <v>79</v>
      </c>
      <c r="AW482" s="13" t="s">
        <v>33</v>
      </c>
      <c r="AX482" s="13" t="s">
        <v>72</v>
      </c>
      <c r="AY482" s="244" t="s">
        <v>215</v>
      </c>
    </row>
    <row r="483" s="14" customFormat="1">
      <c r="A483" s="14"/>
      <c r="B483" s="245"/>
      <c r="C483" s="246"/>
      <c r="D483" s="236" t="s">
        <v>226</v>
      </c>
      <c r="E483" s="247" t="s">
        <v>19</v>
      </c>
      <c r="F483" s="248" t="s">
        <v>2557</v>
      </c>
      <c r="G483" s="246"/>
      <c r="H483" s="249">
        <v>91.5</v>
      </c>
      <c r="I483" s="250"/>
      <c r="J483" s="246"/>
      <c r="K483" s="246"/>
      <c r="L483" s="251"/>
      <c r="M483" s="252"/>
      <c r="N483" s="253"/>
      <c r="O483" s="253"/>
      <c r="P483" s="253"/>
      <c r="Q483" s="253"/>
      <c r="R483" s="253"/>
      <c r="S483" s="253"/>
      <c r="T483" s="25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5" t="s">
        <v>226</v>
      </c>
      <c r="AU483" s="255" t="s">
        <v>81</v>
      </c>
      <c r="AV483" s="14" t="s">
        <v>81</v>
      </c>
      <c r="AW483" s="14" t="s">
        <v>33</v>
      </c>
      <c r="AX483" s="14" t="s">
        <v>72</v>
      </c>
      <c r="AY483" s="255" t="s">
        <v>215</v>
      </c>
    </row>
    <row r="484" s="13" customFormat="1">
      <c r="A484" s="13"/>
      <c r="B484" s="234"/>
      <c r="C484" s="235"/>
      <c r="D484" s="236" t="s">
        <v>226</v>
      </c>
      <c r="E484" s="237" t="s">
        <v>19</v>
      </c>
      <c r="F484" s="238" t="s">
        <v>2558</v>
      </c>
      <c r="G484" s="235"/>
      <c r="H484" s="237" t="s">
        <v>19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226</v>
      </c>
      <c r="AU484" s="244" t="s">
        <v>81</v>
      </c>
      <c r="AV484" s="13" t="s">
        <v>79</v>
      </c>
      <c r="AW484" s="13" t="s">
        <v>33</v>
      </c>
      <c r="AX484" s="13" t="s">
        <v>72</v>
      </c>
      <c r="AY484" s="244" t="s">
        <v>215</v>
      </c>
    </row>
    <row r="485" s="13" customFormat="1">
      <c r="A485" s="13"/>
      <c r="B485" s="234"/>
      <c r="C485" s="235"/>
      <c r="D485" s="236" t="s">
        <v>226</v>
      </c>
      <c r="E485" s="237" t="s">
        <v>19</v>
      </c>
      <c r="F485" s="238" t="s">
        <v>2559</v>
      </c>
      <c r="G485" s="235"/>
      <c r="H485" s="237" t="s">
        <v>19</v>
      </c>
      <c r="I485" s="239"/>
      <c r="J485" s="235"/>
      <c r="K485" s="235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226</v>
      </c>
      <c r="AU485" s="244" t="s">
        <v>81</v>
      </c>
      <c r="AV485" s="13" t="s">
        <v>79</v>
      </c>
      <c r="AW485" s="13" t="s">
        <v>33</v>
      </c>
      <c r="AX485" s="13" t="s">
        <v>72</v>
      </c>
      <c r="AY485" s="244" t="s">
        <v>215</v>
      </c>
    </row>
    <row r="486" s="13" customFormat="1">
      <c r="A486" s="13"/>
      <c r="B486" s="234"/>
      <c r="C486" s="235"/>
      <c r="D486" s="236" t="s">
        <v>226</v>
      </c>
      <c r="E486" s="237" t="s">
        <v>19</v>
      </c>
      <c r="F486" s="238" t="s">
        <v>2560</v>
      </c>
      <c r="G486" s="235"/>
      <c r="H486" s="237" t="s">
        <v>19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226</v>
      </c>
      <c r="AU486" s="244" t="s">
        <v>81</v>
      </c>
      <c r="AV486" s="13" t="s">
        <v>79</v>
      </c>
      <c r="AW486" s="13" t="s">
        <v>33</v>
      </c>
      <c r="AX486" s="13" t="s">
        <v>72</v>
      </c>
      <c r="AY486" s="244" t="s">
        <v>215</v>
      </c>
    </row>
    <row r="487" s="13" customFormat="1">
      <c r="A487" s="13"/>
      <c r="B487" s="234"/>
      <c r="C487" s="235"/>
      <c r="D487" s="236" t="s">
        <v>226</v>
      </c>
      <c r="E487" s="237" t="s">
        <v>19</v>
      </c>
      <c r="F487" s="238" t="s">
        <v>448</v>
      </c>
      <c r="G487" s="235"/>
      <c r="H487" s="237" t="s">
        <v>19</v>
      </c>
      <c r="I487" s="239"/>
      <c r="J487" s="235"/>
      <c r="K487" s="235"/>
      <c r="L487" s="240"/>
      <c r="M487" s="241"/>
      <c r="N487" s="242"/>
      <c r="O487" s="242"/>
      <c r="P487" s="242"/>
      <c r="Q487" s="242"/>
      <c r="R487" s="242"/>
      <c r="S487" s="242"/>
      <c r="T487" s="24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4" t="s">
        <v>226</v>
      </c>
      <c r="AU487" s="244" t="s">
        <v>81</v>
      </c>
      <c r="AV487" s="13" t="s">
        <v>79</v>
      </c>
      <c r="AW487" s="13" t="s">
        <v>33</v>
      </c>
      <c r="AX487" s="13" t="s">
        <v>72</v>
      </c>
      <c r="AY487" s="244" t="s">
        <v>215</v>
      </c>
    </row>
    <row r="488" s="14" customFormat="1">
      <c r="A488" s="14"/>
      <c r="B488" s="245"/>
      <c r="C488" s="246"/>
      <c r="D488" s="236" t="s">
        <v>226</v>
      </c>
      <c r="E488" s="247" t="s">
        <v>19</v>
      </c>
      <c r="F488" s="248" t="s">
        <v>2561</v>
      </c>
      <c r="G488" s="246"/>
      <c r="H488" s="249">
        <v>21.699999999999999</v>
      </c>
      <c r="I488" s="250"/>
      <c r="J488" s="246"/>
      <c r="K488" s="246"/>
      <c r="L488" s="251"/>
      <c r="M488" s="252"/>
      <c r="N488" s="253"/>
      <c r="O488" s="253"/>
      <c r="P488" s="253"/>
      <c r="Q488" s="253"/>
      <c r="R488" s="253"/>
      <c r="S488" s="253"/>
      <c r="T488" s="25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55" t="s">
        <v>226</v>
      </c>
      <c r="AU488" s="255" t="s">
        <v>81</v>
      </c>
      <c r="AV488" s="14" t="s">
        <v>81</v>
      </c>
      <c r="AW488" s="14" t="s">
        <v>33</v>
      </c>
      <c r="AX488" s="14" t="s">
        <v>72</v>
      </c>
      <c r="AY488" s="255" t="s">
        <v>215</v>
      </c>
    </row>
    <row r="489" s="13" customFormat="1">
      <c r="A489" s="13"/>
      <c r="B489" s="234"/>
      <c r="C489" s="235"/>
      <c r="D489" s="236" t="s">
        <v>226</v>
      </c>
      <c r="E489" s="237" t="s">
        <v>19</v>
      </c>
      <c r="F489" s="238" t="s">
        <v>407</v>
      </c>
      <c r="G489" s="235"/>
      <c r="H489" s="237" t="s">
        <v>19</v>
      </c>
      <c r="I489" s="239"/>
      <c r="J489" s="235"/>
      <c r="K489" s="235"/>
      <c r="L489" s="240"/>
      <c r="M489" s="241"/>
      <c r="N489" s="242"/>
      <c r="O489" s="242"/>
      <c r="P489" s="242"/>
      <c r="Q489" s="242"/>
      <c r="R489" s="242"/>
      <c r="S489" s="242"/>
      <c r="T489" s="24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4" t="s">
        <v>226</v>
      </c>
      <c r="AU489" s="244" t="s">
        <v>81</v>
      </c>
      <c r="AV489" s="13" t="s">
        <v>79</v>
      </c>
      <c r="AW489" s="13" t="s">
        <v>33</v>
      </c>
      <c r="AX489" s="13" t="s">
        <v>72</v>
      </c>
      <c r="AY489" s="244" t="s">
        <v>215</v>
      </c>
    </row>
    <row r="490" s="13" customFormat="1">
      <c r="A490" s="13"/>
      <c r="B490" s="234"/>
      <c r="C490" s="235"/>
      <c r="D490" s="236" t="s">
        <v>226</v>
      </c>
      <c r="E490" s="237" t="s">
        <v>19</v>
      </c>
      <c r="F490" s="238" t="s">
        <v>2562</v>
      </c>
      <c r="G490" s="235"/>
      <c r="H490" s="237" t="s">
        <v>19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226</v>
      </c>
      <c r="AU490" s="244" t="s">
        <v>81</v>
      </c>
      <c r="AV490" s="13" t="s">
        <v>79</v>
      </c>
      <c r="AW490" s="13" t="s">
        <v>33</v>
      </c>
      <c r="AX490" s="13" t="s">
        <v>72</v>
      </c>
      <c r="AY490" s="244" t="s">
        <v>215</v>
      </c>
    </row>
    <row r="491" s="13" customFormat="1">
      <c r="A491" s="13"/>
      <c r="B491" s="234"/>
      <c r="C491" s="235"/>
      <c r="D491" s="236" t="s">
        <v>226</v>
      </c>
      <c r="E491" s="237" t="s">
        <v>19</v>
      </c>
      <c r="F491" s="238" t="s">
        <v>2563</v>
      </c>
      <c r="G491" s="235"/>
      <c r="H491" s="237" t="s">
        <v>19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226</v>
      </c>
      <c r="AU491" s="244" t="s">
        <v>81</v>
      </c>
      <c r="AV491" s="13" t="s">
        <v>79</v>
      </c>
      <c r="AW491" s="13" t="s">
        <v>33</v>
      </c>
      <c r="AX491" s="13" t="s">
        <v>72</v>
      </c>
      <c r="AY491" s="244" t="s">
        <v>215</v>
      </c>
    </row>
    <row r="492" s="13" customFormat="1">
      <c r="A492" s="13"/>
      <c r="B492" s="234"/>
      <c r="C492" s="235"/>
      <c r="D492" s="236" t="s">
        <v>226</v>
      </c>
      <c r="E492" s="237" t="s">
        <v>19</v>
      </c>
      <c r="F492" s="238" t="s">
        <v>407</v>
      </c>
      <c r="G492" s="235"/>
      <c r="H492" s="237" t="s">
        <v>19</v>
      </c>
      <c r="I492" s="239"/>
      <c r="J492" s="235"/>
      <c r="K492" s="235"/>
      <c r="L492" s="240"/>
      <c r="M492" s="241"/>
      <c r="N492" s="242"/>
      <c r="O492" s="242"/>
      <c r="P492" s="242"/>
      <c r="Q492" s="242"/>
      <c r="R492" s="242"/>
      <c r="S492" s="242"/>
      <c r="T492" s="24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4" t="s">
        <v>226</v>
      </c>
      <c r="AU492" s="244" t="s">
        <v>81</v>
      </c>
      <c r="AV492" s="13" t="s">
        <v>79</v>
      </c>
      <c r="AW492" s="13" t="s">
        <v>33</v>
      </c>
      <c r="AX492" s="13" t="s">
        <v>72</v>
      </c>
      <c r="AY492" s="244" t="s">
        <v>215</v>
      </c>
    </row>
    <row r="493" s="14" customFormat="1">
      <c r="A493" s="14"/>
      <c r="B493" s="245"/>
      <c r="C493" s="246"/>
      <c r="D493" s="236" t="s">
        <v>226</v>
      </c>
      <c r="E493" s="247" t="s">
        <v>19</v>
      </c>
      <c r="F493" s="248" t="s">
        <v>1547</v>
      </c>
      <c r="G493" s="246"/>
      <c r="H493" s="249">
        <v>89</v>
      </c>
      <c r="I493" s="250"/>
      <c r="J493" s="246"/>
      <c r="K493" s="246"/>
      <c r="L493" s="251"/>
      <c r="M493" s="252"/>
      <c r="N493" s="253"/>
      <c r="O493" s="253"/>
      <c r="P493" s="253"/>
      <c r="Q493" s="253"/>
      <c r="R493" s="253"/>
      <c r="S493" s="253"/>
      <c r="T493" s="25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5" t="s">
        <v>226</v>
      </c>
      <c r="AU493" s="255" t="s">
        <v>81</v>
      </c>
      <c r="AV493" s="14" t="s">
        <v>81</v>
      </c>
      <c r="AW493" s="14" t="s">
        <v>33</v>
      </c>
      <c r="AX493" s="14" t="s">
        <v>72</v>
      </c>
      <c r="AY493" s="255" t="s">
        <v>215</v>
      </c>
    </row>
    <row r="494" s="16" customFormat="1">
      <c r="A494" s="16"/>
      <c r="B494" s="267"/>
      <c r="C494" s="268"/>
      <c r="D494" s="236" t="s">
        <v>226</v>
      </c>
      <c r="E494" s="269" t="s">
        <v>19</v>
      </c>
      <c r="F494" s="270" t="s">
        <v>283</v>
      </c>
      <c r="G494" s="268"/>
      <c r="H494" s="271">
        <v>202.19999999999999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T494" s="277" t="s">
        <v>226</v>
      </c>
      <c r="AU494" s="277" t="s">
        <v>81</v>
      </c>
      <c r="AV494" s="16" t="s">
        <v>105</v>
      </c>
      <c r="AW494" s="16" t="s">
        <v>33</v>
      </c>
      <c r="AX494" s="16" t="s">
        <v>72</v>
      </c>
      <c r="AY494" s="277" t="s">
        <v>215</v>
      </c>
    </row>
    <row r="495" s="15" customFormat="1">
      <c r="A495" s="15"/>
      <c r="B495" s="256"/>
      <c r="C495" s="257"/>
      <c r="D495" s="236" t="s">
        <v>226</v>
      </c>
      <c r="E495" s="258" t="s">
        <v>19</v>
      </c>
      <c r="F495" s="259" t="s">
        <v>2605</v>
      </c>
      <c r="G495" s="257"/>
      <c r="H495" s="260">
        <v>423.59999999999997</v>
      </c>
      <c r="I495" s="261"/>
      <c r="J495" s="257"/>
      <c r="K495" s="257"/>
      <c r="L495" s="262"/>
      <c r="M495" s="263"/>
      <c r="N495" s="264"/>
      <c r="O495" s="264"/>
      <c r="P495" s="264"/>
      <c r="Q495" s="264"/>
      <c r="R495" s="264"/>
      <c r="S495" s="264"/>
      <c r="T495" s="26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66" t="s">
        <v>226</v>
      </c>
      <c r="AU495" s="266" t="s">
        <v>81</v>
      </c>
      <c r="AV495" s="15" t="s">
        <v>223</v>
      </c>
      <c r="AW495" s="15" t="s">
        <v>33</v>
      </c>
      <c r="AX495" s="15" t="s">
        <v>72</v>
      </c>
      <c r="AY495" s="266" t="s">
        <v>215</v>
      </c>
    </row>
    <row r="496" s="13" customFormat="1">
      <c r="A496" s="13"/>
      <c r="B496" s="234"/>
      <c r="C496" s="235"/>
      <c r="D496" s="236" t="s">
        <v>226</v>
      </c>
      <c r="E496" s="237" t="s">
        <v>19</v>
      </c>
      <c r="F496" s="238" t="s">
        <v>2606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226</v>
      </c>
      <c r="AU496" s="244" t="s">
        <v>81</v>
      </c>
      <c r="AV496" s="13" t="s">
        <v>79</v>
      </c>
      <c r="AW496" s="13" t="s">
        <v>33</v>
      </c>
      <c r="AX496" s="13" t="s">
        <v>72</v>
      </c>
      <c r="AY496" s="244" t="s">
        <v>215</v>
      </c>
    </row>
    <row r="497" s="13" customFormat="1">
      <c r="A497" s="13"/>
      <c r="B497" s="234"/>
      <c r="C497" s="235"/>
      <c r="D497" s="236" t="s">
        <v>226</v>
      </c>
      <c r="E497" s="237" t="s">
        <v>19</v>
      </c>
      <c r="F497" s="238" t="s">
        <v>2607</v>
      </c>
      <c r="G497" s="235"/>
      <c r="H497" s="237" t="s">
        <v>19</v>
      </c>
      <c r="I497" s="239"/>
      <c r="J497" s="235"/>
      <c r="K497" s="235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226</v>
      </c>
      <c r="AU497" s="244" t="s">
        <v>81</v>
      </c>
      <c r="AV497" s="13" t="s">
        <v>79</v>
      </c>
      <c r="AW497" s="13" t="s">
        <v>33</v>
      </c>
      <c r="AX497" s="13" t="s">
        <v>72</v>
      </c>
      <c r="AY497" s="244" t="s">
        <v>215</v>
      </c>
    </row>
    <row r="498" s="13" customFormat="1">
      <c r="A498" s="13"/>
      <c r="B498" s="234"/>
      <c r="C498" s="235"/>
      <c r="D498" s="236" t="s">
        <v>226</v>
      </c>
      <c r="E498" s="237" t="s">
        <v>19</v>
      </c>
      <c r="F498" s="238" t="s">
        <v>2608</v>
      </c>
      <c r="G498" s="235"/>
      <c r="H498" s="237" t="s">
        <v>19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226</v>
      </c>
      <c r="AU498" s="244" t="s">
        <v>81</v>
      </c>
      <c r="AV498" s="13" t="s">
        <v>79</v>
      </c>
      <c r="AW498" s="13" t="s">
        <v>33</v>
      </c>
      <c r="AX498" s="13" t="s">
        <v>72</v>
      </c>
      <c r="AY498" s="244" t="s">
        <v>215</v>
      </c>
    </row>
    <row r="499" s="14" customFormat="1">
      <c r="A499" s="14"/>
      <c r="B499" s="245"/>
      <c r="C499" s="246"/>
      <c r="D499" s="236" t="s">
        <v>226</v>
      </c>
      <c r="E499" s="247" t="s">
        <v>19</v>
      </c>
      <c r="F499" s="248" t="s">
        <v>2609</v>
      </c>
      <c r="G499" s="246"/>
      <c r="H499" s="249">
        <v>84.719999999999999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226</v>
      </c>
      <c r="AU499" s="255" t="s">
        <v>81</v>
      </c>
      <c r="AV499" s="14" t="s">
        <v>81</v>
      </c>
      <c r="AW499" s="14" t="s">
        <v>33</v>
      </c>
      <c r="AX499" s="14" t="s">
        <v>72</v>
      </c>
      <c r="AY499" s="255" t="s">
        <v>215</v>
      </c>
    </row>
    <row r="500" s="16" customFormat="1">
      <c r="A500" s="16"/>
      <c r="B500" s="267"/>
      <c r="C500" s="268"/>
      <c r="D500" s="236" t="s">
        <v>226</v>
      </c>
      <c r="E500" s="269" t="s">
        <v>19</v>
      </c>
      <c r="F500" s="270" t="s">
        <v>2610</v>
      </c>
      <c r="G500" s="268"/>
      <c r="H500" s="271">
        <v>84.719999999999999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T500" s="277" t="s">
        <v>226</v>
      </c>
      <c r="AU500" s="277" t="s">
        <v>81</v>
      </c>
      <c r="AV500" s="16" t="s">
        <v>105</v>
      </c>
      <c r="AW500" s="16" t="s">
        <v>33</v>
      </c>
      <c r="AX500" s="16" t="s">
        <v>72</v>
      </c>
      <c r="AY500" s="277" t="s">
        <v>215</v>
      </c>
    </row>
    <row r="501" s="15" customFormat="1">
      <c r="A501" s="15"/>
      <c r="B501" s="256"/>
      <c r="C501" s="257"/>
      <c r="D501" s="236" t="s">
        <v>226</v>
      </c>
      <c r="E501" s="258" t="s">
        <v>19</v>
      </c>
      <c r="F501" s="259" t="s">
        <v>233</v>
      </c>
      <c r="G501" s="257"/>
      <c r="H501" s="260">
        <v>84.719999999999999</v>
      </c>
      <c r="I501" s="261"/>
      <c r="J501" s="257"/>
      <c r="K501" s="257"/>
      <c r="L501" s="262"/>
      <c r="M501" s="263"/>
      <c r="N501" s="264"/>
      <c r="O501" s="264"/>
      <c r="P501" s="264"/>
      <c r="Q501" s="264"/>
      <c r="R501" s="264"/>
      <c r="S501" s="264"/>
      <c r="T501" s="26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66" t="s">
        <v>226</v>
      </c>
      <c r="AU501" s="266" t="s">
        <v>81</v>
      </c>
      <c r="AV501" s="15" t="s">
        <v>223</v>
      </c>
      <c r="AW501" s="15" t="s">
        <v>33</v>
      </c>
      <c r="AX501" s="15" t="s">
        <v>79</v>
      </c>
      <c r="AY501" s="266" t="s">
        <v>215</v>
      </c>
    </row>
    <row r="502" s="2" customFormat="1" ht="44.25" customHeight="1">
      <c r="A502" s="41"/>
      <c r="B502" s="42"/>
      <c r="C502" s="216" t="s">
        <v>306</v>
      </c>
      <c r="D502" s="216" t="s">
        <v>218</v>
      </c>
      <c r="E502" s="217" t="s">
        <v>2467</v>
      </c>
      <c r="F502" s="218" t="s">
        <v>2612</v>
      </c>
      <c r="G502" s="219" t="s">
        <v>278</v>
      </c>
      <c r="H502" s="220">
        <v>847.20000000000005</v>
      </c>
      <c r="I502" s="221"/>
      <c r="J502" s="222">
        <f>ROUND(I502*H502,2)</f>
        <v>0</v>
      </c>
      <c r="K502" s="218" t="s">
        <v>19</v>
      </c>
      <c r="L502" s="47"/>
      <c r="M502" s="223" t="s">
        <v>19</v>
      </c>
      <c r="N502" s="224" t="s">
        <v>43</v>
      </c>
      <c r="O502" s="87"/>
      <c r="P502" s="225">
        <f>O502*H502</f>
        <v>0</v>
      </c>
      <c r="Q502" s="225">
        <v>0</v>
      </c>
      <c r="R502" s="225">
        <f>Q502*H502</f>
        <v>0</v>
      </c>
      <c r="S502" s="225">
        <v>0</v>
      </c>
      <c r="T502" s="226">
        <f>S502*H502</f>
        <v>0</v>
      </c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R502" s="227" t="s">
        <v>223</v>
      </c>
      <c r="AT502" s="227" t="s">
        <v>218</v>
      </c>
      <c r="AU502" s="227" t="s">
        <v>81</v>
      </c>
      <c r="AY502" s="20" t="s">
        <v>215</v>
      </c>
      <c r="BE502" s="228">
        <f>IF(N502="základní",J502,0)</f>
        <v>0</v>
      </c>
      <c r="BF502" s="228">
        <f>IF(N502="snížená",J502,0)</f>
        <v>0</v>
      </c>
      <c r="BG502" s="228">
        <f>IF(N502="zákl. přenesená",J502,0)</f>
        <v>0</v>
      </c>
      <c r="BH502" s="228">
        <f>IF(N502="sníž. přenesená",J502,0)</f>
        <v>0</v>
      </c>
      <c r="BI502" s="228">
        <f>IF(N502="nulová",J502,0)</f>
        <v>0</v>
      </c>
      <c r="BJ502" s="20" t="s">
        <v>79</v>
      </c>
      <c r="BK502" s="228">
        <f>ROUND(I502*H502,2)</f>
        <v>0</v>
      </c>
      <c r="BL502" s="20" t="s">
        <v>223</v>
      </c>
      <c r="BM502" s="227" t="s">
        <v>350</v>
      </c>
    </row>
    <row r="503" s="12" customFormat="1" ht="22.8" customHeight="1">
      <c r="A503" s="12"/>
      <c r="B503" s="200"/>
      <c r="C503" s="201"/>
      <c r="D503" s="202" t="s">
        <v>71</v>
      </c>
      <c r="E503" s="214" t="s">
        <v>594</v>
      </c>
      <c r="F503" s="214" t="s">
        <v>595</v>
      </c>
      <c r="G503" s="201"/>
      <c r="H503" s="201"/>
      <c r="I503" s="204"/>
      <c r="J503" s="215">
        <f>BK503</f>
        <v>0</v>
      </c>
      <c r="K503" s="201"/>
      <c r="L503" s="206"/>
      <c r="M503" s="207"/>
      <c r="N503" s="208"/>
      <c r="O503" s="208"/>
      <c r="P503" s="209">
        <f>SUM(P504:P505)</f>
        <v>0</v>
      </c>
      <c r="Q503" s="208"/>
      <c r="R503" s="209">
        <f>SUM(R504:R505)</f>
        <v>0</v>
      </c>
      <c r="S503" s="208"/>
      <c r="T503" s="210">
        <f>SUM(T504:T505)</f>
        <v>0</v>
      </c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R503" s="211" t="s">
        <v>79</v>
      </c>
      <c r="AT503" s="212" t="s">
        <v>71</v>
      </c>
      <c r="AU503" s="212" t="s">
        <v>79</v>
      </c>
      <c r="AY503" s="211" t="s">
        <v>215</v>
      </c>
      <c r="BK503" s="213">
        <f>SUM(BK504:BK505)</f>
        <v>0</v>
      </c>
    </row>
    <row r="504" s="2" customFormat="1" ht="37.8" customHeight="1">
      <c r="A504" s="41"/>
      <c r="B504" s="42"/>
      <c r="C504" s="216" t="s">
        <v>322</v>
      </c>
      <c r="D504" s="216" t="s">
        <v>218</v>
      </c>
      <c r="E504" s="217" t="s">
        <v>931</v>
      </c>
      <c r="F504" s="218" t="s">
        <v>932</v>
      </c>
      <c r="G504" s="219" t="s">
        <v>331</v>
      </c>
      <c r="H504" s="220">
        <v>111.331</v>
      </c>
      <c r="I504" s="221"/>
      <c r="J504" s="222">
        <f>ROUND(I504*H504,2)</f>
        <v>0</v>
      </c>
      <c r="K504" s="218" t="s">
        <v>222</v>
      </c>
      <c r="L504" s="47"/>
      <c r="M504" s="223" t="s">
        <v>19</v>
      </c>
      <c r="N504" s="224" t="s">
        <v>43</v>
      </c>
      <c r="O504" s="87"/>
      <c r="P504" s="225">
        <f>O504*H504</f>
        <v>0</v>
      </c>
      <c r="Q504" s="225">
        <v>0</v>
      </c>
      <c r="R504" s="225">
        <f>Q504*H504</f>
        <v>0</v>
      </c>
      <c r="S504" s="225">
        <v>0</v>
      </c>
      <c r="T504" s="226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227" t="s">
        <v>223</v>
      </c>
      <c r="AT504" s="227" t="s">
        <v>218</v>
      </c>
      <c r="AU504" s="227" t="s">
        <v>81</v>
      </c>
      <c r="AY504" s="20" t="s">
        <v>215</v>
      </c>
      <c r="BE504" s="228">
        <f>IF(N504="základní",J504,0)</f>
        <v>0</v>
      </c>
      <c r="BF504" s="228">
        <f>IF(N504="snížená",J504,0)</f>
        <v>0</v>
      </c>
      <c r="BG504" s="228">
        <f>IF(N504="zákl. přenesená",J504,0)</f>
        <v>0</v>
      </c>
      <c r="BH504" s="228">
        <f>IF(N504="sníž. přenesená",J504,0)</f>
        <v>0</v>
      </c>
      <c r="BI504" s="228">
        <f>IF(N504="nulová",J504,0)</f>
        <v>0</v>
      </c>
      <c r="BJ504" s="20" t="s">
        <v>79</v>
      </c>
      <c r="BK504" s="228">
        <f>ROUND(I504*H504,2)</f>
        <v>0</v>
      </c>
      <c r="BL504" s="20" t="s">
        <v>223</v>
      </c>
      <c r="BM504" s="227" t="s">
        <v>354</v>
      </c>
    </row>
    <row r="505" s="2" customFormat="1">
      <c r="A505" s="41"/>
      <c r="B505" s="42"/>
      <c r="C505" s="43"/>
      <c r="D505" s="229" t="s">
        <v>224</v>
      </c>
      <c r="E505" s="43"/>
      <c r="F505" s="230" t="s">
        <v>933</v>
      </c>
      <c r="G505" s="43"/>
      <c r="H505" s="43"/>
      <c r="I505" s="231"/>
      <c r="J505" s="43"/>
      <c r="K505" s="43"/>
      <c r="L505" s="47"/>
      <c r="M505" s="291"/>
      <c r="N505" s="292"/>
      <c r="O505" s="293"/>
      <c r="P505" s="293"/>
      <c r="Q505" s="293"/>
      <c r="R505" s="293"/>
      <c r="S505" s="293"/>
      <c r="T505" s="294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20" t="s">
        <v>224</v>
      </c>
      <c r="AU505" s="20" t="s">
        <v>81</v>
      </c>
    </row>
    <row r="506" s="2" customFormat="1" ht="6.96" customHeight="1">
      <c r="A506" s="41"/>
      <c r="B506" s="62"/>
      <c r="C506" s="63"/>
      <c r="D506" s="63"/>
      <c r="E506" s="63"/>
      <c r="F506" s="63"/>
      <c r="G506" s="63"/>
      <c r="H506" s="63"/>
      <c r="I506" s="63"/>
      <c r="J506" s="63"/>
      <c r="K506" s="63"/>
      <c r="L506" s="47"/>
      <c r="M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</row>
  </sheetData>
  <sheetProtection sheet="1" autoFilter="0" formatColumns="0" formatRows="0" objects="1" scenarios="1" spinCount="100000" saltValue="Lg2cpXiFk6/GnE3drn806VPQzpdnmmXR9+aIP8fLuuZxWfOeWvihKllu2VQ8nHL4cI8YJeVP/VqObkzbRXno/g==" hashValue="Y3J9Q1qErABiFMWZ7HHAMps0byHhkCpZK/K4Ycfw960W7/8/bK980FMi+3fh/LLR33gxcDinEjaGmYHWwij7ng==" algorithmName="SHA-512" password="CC35"/>
  <autoFilter ref="C87:K50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81111111"/>
    <hyperlink ref="F127" r:id="rId2" display="https://podminky.urs.cz/item/CS_URS_2023_02/183111112"/>
    <hyperlink ref="F157" r:id="rId3" display="https://podminky.urs.cz/item/CS_URS_2023_02/183111113"/>
    <hyperlink ref="F183" r:id="rId4" display="https://podminky.urs.cz/item/CS_URS_2023_02/183211312"/>
    <hyperlink ref="F235" r:id="rId5" display="https://podminky.urs.cz/item/CS_URS_2023_02/183211313"/>
    <hyperlink ref="F287" r:id="rId6" display="https://podminky.urs.cz/item/CS_URS_2023_02/183403111"/>
    <hyperlink ref="F306" r:id="rId7" display="https://podminky.urs.cz/item/CS_URS_2023_02/183403153"/>
    <hyperlink ref="F325" r:id="rId8" display="https://podminky.urs.cz/item/CS_URS_2023_02/184911151"/>
    <hyperlink ref="F350" r:id="rId9" display="https://podminky.urs.cz/item/CS_URS_2023_02/185804111"/>
    <hyperlink ref="F385" r:id="rId10" display="https://podminky.urs.cz/item/CS_URS_2023_02/185804211"/>
    <hyperlink ref="F505" r:id="rId11" display="https://podminky.urs.cz/item/CS_URS_2023_02/9982314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2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181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1852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2613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ROUND((SUM(BE96:BE924)),  2)</f>
        <v>0</v>
      </c>
      <c r="G35" s="41"/>
      <c r="H35" s="41"/>
      <c r="I35" s="161">
        <v>0.20999999999999999</v>
      </c>
      <c r="J35" s="160">
        <f>ROUND(((SUM(BE96:BE924))*I35),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ROUND((SUM(BF96:BF924)),  2)</f>
        <v>0</v>
      </c>
      <c r="G36" s="41"/>
      <c r="H36" s="41"/>
      <c r="I36" s="161">
        <v>0.12</v>
      </c>
      <c r="J36" s="160">
        <f>ROUND(((SUM(BF96:BF924))*I36),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ROUND((SUM(BG96:BG924)),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ROUND((SUM(BH96:BH924)),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ROUND((SUM(BI96:BI924)),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1852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2023-065-04-04 - SO-04 - Krajinářské úpravy- terény a vegetační vrstvy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2614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2615</v>
      </c>
      <c r="E66" s="186"/>
      <c r="F66" s="186"/>
      <c r="G66" s="186"/>
      <c r="H66" s="186"/>
      <c r="I66" s="186"/>
      <c r="J66" s="187">
        <f>J217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2616</v>
      </c>
      <c r="E67" s="186"/>
      <c r="F67" s="186"/>
      <c r="G67" s="186"/>
      <c r="H67" s="186"/>
      <c r="I67" s="186"/>
      <c r="J67" s="187">
        <f>J295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2617</v>
      </c>
      <c r="E68" s="186"/>
      <c r="F68" s="186"/>
      <c r="G68" s="186"/>
      <c r="H68" s="186"/>
      <c r="I68" s="186"/>
      <c r="J68" s="187">
        <f>J409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2618</v>
      </c>
      <c r="E69" s="186"/>
      <c r="F69" s="186"/>
      <c r="G69" s="186"/>
      <c r="H69" s="186"/>
      <c r="I69" s="186"/>
      <c r="J69" s="187">
        <f>J456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2619</v>
      </c>
      <c r="E70" s="186"/>
      <c r="F70" s="186"/>
      <c r="G70" s="186"/>
      <c r="H70" s="186"/>
      <c r="I70" s="186"/>
      <c r="J70" s="187">
        <f>J512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2620</v>
      </c>
      <c r="E71" s="186"/>
      <c r="F71" s="186"/>
      <c r="G71" s="186"/>
      <c r="H71" s="186"/>
      <c r="I71" s="186"/>
      <c r="J71" s="187">
        <f>J538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2621</v>
      </c>
      <c r="E72" s="186"/>
      <c r="F72" s="186"/>
      <c r="G72" s="186"/>
      <c r="H72" s="186"/>
      <c r="I72" s="186"/>
      <c r="J72" s="187">
        <f>J594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2622</v>
      </c>
      <c r="E73" s="186"/>
      <c r="F73" s="186"/>
      <c r="G73" s="186"/>
      <c r="H73" s="186"/>
      <c r="I73" s="186"/>
      <c r="J73" s="187">
        <f>J685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2623</v>
      </c>
      <c r="E74" s="186"/>
      <c r="F74" s="186"/>
      <c r="G74" s="186"/>
      <c r="H74" s="186"/>
      <c r="I74" s="186"/>
      <c r="J74" s="187">
        <f>J788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200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Vědomice - Úprava ulice Na Zavadilce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186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1852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188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30" customHeight="1">
      <c r="A88" s="41"/>
      <c r="B88" s="42"/>
      <c r="C88" s="43"/>
      <c r="D88" s="43"/>
      <c r="E88" s="72" t="str">
        <f>E11</f>
        <v>2023-065-04-04 - SO-04 - Krajinářské úpravy- terény a vegetační vrstvy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 xml:space="preserve">k.ú. Vědomice </v>
      </c>
      <c r="G90" s="43"/>
      <c r="H90" s="43"/>
      <c r="I90" s="35" t="s">
        <v>23</v>
      </c>
      <c r="J90" s="75" t="str">
        <f>IF(J14="","",J14)</f>
        <v>16. 4. 2024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40.05" customHeight="1">
      <c r="A92" s="41"/>
      <c r="B92" s="42"/>
      <c r="C92" s="35" t="s">
        <v>25</v>
      </c>
      <c r="D92" s="43"/>
      <c r="E92" s="43"/>
      <c r="F92" s="30" t="str">
        <f>E17</f>
        <v>Obec Vědomice, Na Průhonu 270, Roudnice nad Labem</v>
      </c>
      <c r="G92" s="43"/>
      <c r="H92" s="43"/>
      <c r="I92" s="35" t="s">
        <v>31</v>
      </c>
      <c r="J92" s="39" t="str">
        <f>E23</f>
        <v>Ing. arch. Pavel Šulc Ph.D.Krásného 351/8, Praha 6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3"/>
      <c r="E93" s="43"/>
      <c r="F93" s="30" t="str">
        <f>IF(E20="","",E20)</f>
        <v>Vyplň údaj</v>
      </c>
      <c r="G93" s="43"/>
      <c r="H93" s="43"/>
      <c r="I93" s="35" t="s">
        <v>34</v>
      </c>
      <c r="J93" s="39" t="str">
        <f>E26</f>
        <v>Ing. Dana Mlejnková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201</v>
      </c>
      <c r="D95" s="192" t="s">
        <v>57</v>
      </c>
      <c r="E95" s="192" t="s">
        <v>53</v>
      </c>
      <c r="F95" s="192" t="s">
        <v>54</v>
      </c>
      <c r="G95" s="192" t="s">
        <v>202</v>
      </c>
      <c r="H95" s="192" t="s">
        <v>203</v>
      </c>
      <c r="I95" s="192" t="s">
        <v>204</v>
      </c>
      <c r="J95" s="192" t="s">
        <v>192</v>
      </c>
      <c r="K95" s="193" t="s">
        <v>205</v>
      </c>
      <c r="L95" s="194"/>
      <c r="M95" s="95" t="s">
        <v>19</v>
      </c>
      <c r="N95" s="96" t="s">
        <v>42</v>
      </c>
      <c r="O95" s="96" t="s">
        <v>206</v>
      </c>
      <c r="P95" s="96" t="s">
        <v>207</v>
      </c>
      <c r="Q95" s="96" t="s">
        <v>208</v>
      </c>
      <c r="R95" s="96" t="s">
        <v>209</v>
      </c>
      <c r="S95" s="96" t="s">
        <v>210</v>
      </c>
      <c r="T95" s="97" t="s">
        <v>211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212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</f>
        <v>0</v>
      </c>
      <c r="Q96" s="99"/>
      <c r="R96" s="197">
        <f>R97</f>
        <v>176.98320000000001</v>
      </c>
      <c r="S96" s="99"/>
      <c r="T96" s="198">
        <f>T97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71</v>
      </c>
      <c r="AU96" s="20" t="s">
        <v>193</v>
      </c>
      <c r="BK96" s="199">
        <f>BK97</f>
        <v>0</v>
      </c>
    </row>
    <row r="97" s="12" customFormat="1" ht="25.92" customHeight="1">
      <c r="A97" s="12"/>
      <c r="B97" s="200"/>
      <c r="C97" s="201"/>
      <c r="D97" s="202" t="s">
        <v>71</v>
      </c>
      <c r="E97" s="203" t="s">
        <v>213</v>
      </c>
      <c r="F97" s="203" t="s">
        <v>214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P98+P217+P295+P409+P456+P512+P538+P594+P685+P788</f>
        <v>0</v>
      </c>
      <c r="Q97" s="208"/>
      <c r="R97" s="209">
        <f>R98+R217+R295+R409+R456+R512+R538+R594+R685+R788</f>
        <v>176.98320000000001</v>
      </c>
      <c r="S97" s="208"/>
      <c r="T97" s="210">
        <f>T98+T217+T295+T409+T456+T512+T538+T594+T685+T788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71</v>
      </c>
      <c r="AU97" s="212" t="s">
        <v>72</v>
      </c>
      <c r="AY97" s="211" t="s">
        <v>215</v>
      </c>
      <c r="BK97" s="213">
        <f>BK98+BK217+BK295+BK409+BK456+BK512+BK538+BK594+BK685+BK788</f>
        <v>0</v>
      </c>
    </row>
    <row r="98" s="12" customFormat="1" ht="22.8" customHeight="1">
      <c r="A98" s="12"/>
      <c r="B98" s="200"/>
      <c r="C98" s="201"/>
      <c r="D98" s="202" t="s">
        <v>71</v>
      </c>
      <c r="E98" s="214" t="s">
        <v>2133</v>
      </c>
      <c r="F98" s="214" t="s">
        <v>2624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SUM(P99:P216)</f>
        <v>0</v>
      </c>
      <c r="Q98" s="208"/>
      <c r="R98" s="209">
        <f>SUM(R99:R216)</f>
        <v>0</v>
      </c>
      <c r="S98" s="208"/>
      <c r="T98" s="210">
        <f>SUM(T99:T216)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71</v>
      </c>
      <c r="AU98" s="212" t="s">
        <v>79</v>
      </c>
      <c r="AY98" s="211" t="s">
        <v>215</v>
      </c>
      <c r="BK98" s="213">
        <f>SUM(BK99:BK216)</f>
        <v>0</v>
      </c>
    </row>
    <row r="99" s="2" customFormat="1" ht="24.15" customHeight="1">
      <c r="A99" s="41"/>
      <c r="B99" s="42"/>
      <c r="C99" s="216" t="s">
        <v>79</v>
      </c>
      <c r="D99" s="216" t="s">
        <v>218</v>
      </c>
      <c r="E99" s="217" t="s">
        <v>2625</v>
      </c>
      <c r="F99" s="218" t="s">
        <v>2626</v>
      </c>
      <c r="G99" s="219" t="s">
        <v>221</v>
      </c>
      <c r="H99" s="220">
        <v>31.5</v>
      </c>
      <c r="I99" s="221"/>
      <c r="J99" s="222">
        <f>ROUND(I99*H99,2)</f>
        <v>0</v>
      </c>
      <c r="K99" s="218" t="s">
        <v>222</v>
      </c>
      <c r="L99" s="47"/>
      <c r="M99" s="223" t="s">
        <v>19</v>
      </c>
      <c r="N99" s="224" t="s">
        <v>43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223</v>
      </c>
      <c r="AT99" s="227" t="s">
        <v>218</v>
      </c>
      <c r="AU99" s="227" t="s">
        <v>81</v>
      </c>
      <c r="AY99" s="20" t="s">
        <v>215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223</v>
      </c>
      <c r="BM99" s="227" t="s">
        <v>81</v>
      </c>
    </row>
    <row r="100" s="2" customFormat="1">
      <c r="A100" s="41"/>
      <c r="B100" s="42"/>
      <c r="C100" s="43"/>
      <c r="D100" s="229" t="s">
        <v>224</v>
      </c>
      <c r="E100" s="43"/>
      <c r="F100" s="230" t="s">
        <v>2627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224</v>
      </c>
      <c r="AU100" s="20" t="s">
        <v>81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2628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2629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2630</v>
      </c>
      <c r="G103" s="246"/>
      <c r="H103" s="249">
        <v>31.5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919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5" customFormat="1">
      <c r="A105" s="15"/>
      <c r="B105" s="256"/>
      <c r="C105" s="257"/>
      <c r="D105" s="236" t="s">
        <v>226</v>
      </c>
      <c r="E105" s="258" t="s">
        <v>19</v>
      </c>
      <c r="F105" s="259" t="s">
        <v>233</v>
      </c>
      <c r="G105" s="257"/>
      <c r="H105" s="260">
        <v>31.5</v>
      </c>
      <c r="I105" s="261"/>
      <c r="J105" s="257"/>
      <c r="K105" s="257"/>
      <c r="L105" s="262"/>
      <c r="M105" s="263"/>
      <c r="N105" s="264"/>
      <c r="O105" s="264"/>
      <c r="P105" s="264"/>
      <c r="Q105" s="264"/>
      <c r="R105" s="264"/>
      <c r="S105" s="264"/>
      <c r="T105" s="26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6" t="s">
        <v>226</v>
      </c>
      <c r="AU105" s="266" t="s">
        <v>81</v>
      </c>
      <c r="AV105" s="15" t="s">
        <v>223</v>
      </c>
      <c r="AW105" s="15" t="s">
        <v>33</v>
      </c>
      <c r="AX105" s="15" t="s">
        <v>79</v>
      </c>
      <c r="AY105" s="266" t="s">
        <v>215</v>
      </c>
    </row>
    <row r="106" s="2" customFormat="1" ht="24.15" customHeight="1">
      <c r="A106" s="41"/>
      <c r="B106" s="42"/>
      <c r="C106" s="216" t="s">
        <v>81</v>
      </c>
      <c r="D106" s="216" t="s">
        <v>218</v>
      </c>
      <c r="E106" s="217" t="s">
        <v>2631</v>
      </c>
      <c r="F106" s="218" t="s">
        <v>2632</v>
      </c>
      <c r="G106" s="219" t="s">
        <v>221</v>
      </c>
      <c r="H106" s="220">
        <v>297.39999999999998</v>
      </c>
      <c r="I106" s="221"/>
      <c r="J106" s="222">
        <f>ROUND(I106*H106,2)</f>
        <v>0</v>
      </c>
      <c r="K106" s="218" t="s">
        <v>222</v>
      </c>
      <c r="L106" s="47"/>
      <c r="M106" s="223" t="s">
        <v>19</v>
      </c>
      <c r="N106" s="224" t="s">
        <v>43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223</v>
      </c>
      <c r="AT106" s="227" t="s">
        <v>218</v>
      </c>
      <c r="AU106" s="227" t="s">
        <v>81</v>
      </c>
      <c r="AY106" s="20" t="s">
        <v>215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223</v>
      </c>
      <c r="BM106" s="227" t="s">
        <v>223</v>
      </c>
    </row>
    <row r="107" s="2" customFormat="1">
      <c r="A107" s="41"/>
      <c r="B107" s="42"/>
      <c r="C107" s="43"/>
      <c r="D107" s="229" t="s">
        <v>224</v>
      </c>
      <c r="E107" s="43"/>
      <c r="F107" s="230" t="s">
        <v>2633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224</v>
      </c>
      <c r="AU107" s="20" t="s">
        <v>81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2628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2634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4" customFormat="1">
      <c r="A110" s="14"/>
      <c r="B110" s="245"/>
      <c r="C110" s="246"/>
      <c r="D110" s="236" t="s">
        <v>226</v>
      </c>
      <c r="E110" s="247" t="s">
        <v>19</v>
      </c>
      <c r="F110" s="248" t="s">
        <v>2635</v>
      </c>
      <c r="G110" s="246"/>
      <c r="H110" s="249">
        <v>297.39999999999998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226</v>
      </c>
      <c r="AU110" s="255" t="s">
        <v>81</v>
      </c>
      <c r="AV110" s="14" t="s">
        <v>81</v>
      </c>
      <c r="AW110" s="14" t="s">
        <v>33</v>
      </c>
      <c r="AX110" s="14" t="s">
        <v>72</v>
      </c>
      <c r="AY110" s="255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919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5" customFormat="1">
      <c r="A112" s="15"/>
      <c r="B112" s="256"/>
      <c r="C112" s="257"/>
      <c r="D112" s="236" t="s">
        <v>226</v>
      </c>
      <c r="E112" s="258" t="s">
        <v>19</v>
      </c>
      <c r="F112" s="259" t="s">
        <v>233</v>
      </c>
      <c r="G112" s="257"/>
      <c r="H112" s="260">
        <v>297.39999999999998</v>
      </c>
      <c r="I112" s="261"/>
      <c r="J112" s="257"/>
      <c r="K112" s="257"/>
      <c r="L112" s="262"/>
      <c r="M112" s="263"/>
      <c r="N112" s="264"/>
      <c r="O112" s="264"/>
      <c r="P112" s="264"/>
      <c r="Q112" s="264"/>
      <c r="R112" s="264"/>
      <c r="S112" s="264"/>
      <c r="T112" s="26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6" t="s">
        <v>226</v>
      </c>
      <c r="AU112" s="266" t="s">
        <v>81</v>
      </c>
      <c r="AV112" s="15" t="s">
        <v>223</v>
      </c>
      <c r="AW112" s="15" t="s">
        <v>33</v>
      </c>
      <c r="AX112" s="15" t="s">
        <v>79</v>
      </c>
      <c r="AY112" s="266" t="s">
        <v>215</v>
      </c>
    </row>
    <row r="113" s="2" customFormat="1" ht="24.15" customHeight="1">
      <c r="A113" s="41"/>
      <c r="B113" s="42"/>
      <c r="C113" s="216" t="s">
        <v>105</v>
      </c>
      <c r="D113" s="216" t="s">
        <v>218</v>
      </c>
      <c r="E113" s="217" t="s">
        <v>927</v>
      </c>
      <c r="F113" s="218" t="s">
        <v>928</v>
      </c>
      <c r="G113" s="219" t="s">
        <v>221</v>
      </c>
      <c r="H113" s="220">
        <v>328.89999999999998</v>
      </c>
      <c r="I113" s="221"/>
      <c r="J113" s="222">
        <f>ROUND(I113*H113,2)</f>
        <v>0</v>
      </c>
      <c r="K113" s="218" t="s">
        <v>222</v>
      </c>
      <c r="L113" s="47"/>
      <c r="M113" s="223" t="s">
        <v>19</v>
      </c>
      <c r="N113" s="224" t="s">
        <v>43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223</v>
      </c>
      <c r="AT113" s="227" t="s">
        <v>218</v>
      </c>
      <c r="AU113" s="227" t="s">
        <v>81</v>
      </c>
      <c r="AY113" s="20" t="s">
        <v>215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223</v>
      </c>
      <c r="BM113" s="227" t="s">
        <v>275</v>
      </c>
    </row>
    <row r="114" s="2" customFormat="1">
      <c r="A114" s="41"/>
      <c r="B114" s="42"/>
      <c r="C114" s="43"/>
      <c r="D114" s="229" t="s">
        <v>224</v>
      </c>
      <c r="E114" s="43"/>
      <c r="F114" s="230" t="s">
        <v>929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224</v>
      </c>
      <c r="AU114" s="20" t="s">
        <v>81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2628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2629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4" customFormat="1">
      <c r="A117" s="14"/>
      <c r="B117" s="245"/>
      <c r="C117" s="246"/>
      <c r="D117" s="236" t="s">
        <v>226</v>
      </c>
      <c r="E117" s="247" t="s">
        <v>19</v>
      </c>
      <c r="F117" s="248" t="s">
        <v>2630</v>
      </c>
      <c r="G117" s="246"/>
      <c r="H117" s="249">
        <v>31.5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226</v>
      </c>
      <c r="AU117" s="255" t="s">
        <v>81</v>
      </c>
      <c r="AV117" s="14" t="s">
        <v>81</v>
      </c>
      <c r="AW117" s="14" t="s">
        <v>33</v>
      </c>
      <c r="AX117" s="14" t="s">
        <v>72</v>
      </c>
      <c r="AY117" s="255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919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2628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2634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4" customFormat="1">
      <c r="A121" s="14"/>
      <c r="B121" s="245"/>
      <c r="C121" s="246"/>
      <c r="D121" s="236" t="s">
        <v>226</v>
      </c>
      <c r="E121" s="247" t="s">
        <v>19</v>
      </c>
      <c r="F121" s="248" t="s">
        <v>2635</v>
      </c>
      <c r="G121" s="246"/>
      <c r="H121" s="249">
        <v>297.39999999999998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226</v>
      </c>
      <c r="AU121" s="255" t="s">
        <v>81</v>
      </c>
      <c r="AV121" s="14" t="s">
        <v>81</v>
      </c>
      <c r="AW121" s="14" t="s">
        <v>33</v>
      </c>
      <c r="AX121" s="14" t="s">
        <v>72</v>
      </c>
      <c r="AY121" s="255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919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5" customFormat="1">
      <c r="A123" s="15"/>
      <c r="B123" s="256"/>
      <c r="C123" s="257"/>
      <c r="D123" s="236" t="s">
        <v>226</v>
      </c>
      <c r="E123" s="258" t="s">
        <v>19</v>
      </c>
      <c r="F123" s="259" t="s">
        <v>233</v>
      </c>
      <c r="G123" s="257"/>
      <c r="H123" s="260">
        <v>328.89999999999998</v>
      </c>
      <c r="I123" s="261"/>
      <c r="J123" s="257"/>
      <c r="K123" s="257"/>
      <c r="L123" s="262"/>
      <c r="M123" s="263"/>
      <c r="N123" s="264"/>
      <c r="O123" s="264"/>
      <c r="P123" s="264"/>
      <c r="Q123" s="264"/>
      <c r="R123" s="264"/>
      <c r="S123" s="264"/>
      <c r="T123" s="26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6" t="s">
        <v>226</v>
      </c>
      <c r="AU123" s="266" t="s">
        <v>81</v>
      </c>
      <c r="AV123" s="15" t="s">
        <v>223</v>
      </c>
      <c r="AW123" s="15" t="s">
        <v>33</v>
      </c>
      <c r="AX123" s="15" t="s">
        <v>79</v>
      </c>
      <c r="AY123" s="266" t="s">
        <v>215</v>
      </c>
    </row>
    <row r="124" s="2" customFormat="1" ht="16.5" customHeight="1">
      <c r="A124" s="41"/>
      <c r="B124" s="42"/>
      <c r="C124" s="216" t="s">
        <v>223</v>
      </c>
      <c r="D124" s="216" t="s">
        <v>218</v>
      </c>
      <c r="E124" s="217" t="s">
        <v>2636</v>
      </c>
      <c r="F124" s="218" t="s">
        <v>2637</v>
      </c>
      <c r="G124" s="219" t="s">
        <v>221</v>
      </c>
      <c r="H124" s="220">
        <v>328.89999999999998</v>
      </c>
      <c r="I124" s="221"/>
      <c r="J124" s="222">
        <f>ROUND(I124*H124,2)</f>
        <v>0</v>
      </c>
      <c r="K124" s="218" t="s">
        <v>222</v>
      </c>
      <c r="L124" s="47"/>
      <c r="M124" s="223" t="s">
        <v>19</v>
      </c>
      <c r="N124" s="224" t="s">
        <v>43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223</v>
      </c>
      <c r="AT124" s="227" t="s">
        <v>218</v>
      </c>
      <c r="AU124" s="227" t="s">
        <v>81</v>
      </c>
      <c r="AY124" s="20" t="s">
        <v>215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223</v>
      </c>
      <c r="BM124" s="227" t="s">
        <v>298</v>
      </c>
    </row>
    <row r="125" s="2" customFormat="1">
      <c r="A125" s="41"/>
      <c r="B125" s="42"/>
      <c r="C125" s="43"/>
      <c r="D125" s="229" t="s">
        <v>224</v>
      </c>
      <c r="E125" s="43"/>
      <c r="F125" s="230" t="s">
        <v>2638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224</v>
      </c>
      <c r="AU125" s="20" t="s">
        <v>81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2628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2629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4" customFormat="1">
      <c r="A128" s="14"/>
      <c r="B128" s="245"/>
      <c r="C128" s="246"/>
      <c r="D128" s="236" t="s">
        <v>226</v>
      </c>
      <c r="E128" s="247" t="s">
        <v>19</v>
      </c>
      <c r="F128" s="248" t="s">
        <v>2630</v>
      </c>
      <c r="G128" s="246"/>
      <c r="H128" s="249">
        <v>31.5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226</v>
      </c>
      <c r="AU128" s="255" t="s">
        <v>81</v>
      </c>
      <c r="AV128" s="14" t="s">
        <v>81</v>
      </c>
      <c r="AW128" s="14" t="s">
        <v>33</v>
      </c>
      <c r="AX128" s="14" t="s">
        <v>72</v>
      </c>
      <c r="AY128" s="255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919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2628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2634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4" customFormat="1">
      <c r="A132" s="14"/>
      <c r="B132" s="245"/>
      <c r="C132" s="246"/>
      <c r="D132" s="236" t="s">
        <v>226</v>
      </c>
      <c r="E132" s="247" t="s">
        <v>19</v>
      </c>
      <c r="F132" s="248" t="s">
        <v>2635</v>
      </c>
      <c r="G132" s="246"/>
      <c r="H132" s="249">
        <v>297.39999999999998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226</v>
      </c>
      <c r="AU132" s="255" t="s">
        <v>81</v>
      </c>
      <c r="AV132" s="14" t="s">
        <v>81</v>
      </c>
      <c r="AW132" s="14" t="s">
        <v>33</v>
      </c>
      <c r="AX132" s="14" t="s">
        <v>72</v>
      </c>
      <c r="AY132" s="255" t="s">
        <v>215</v>
      </c>
    </row>
    <row r="133" s="13" customFormat="1">
      <c r="A133" s="13"/>
      <c r="B133" s="234"/>
      <c r="C133" s="235"/>
      <c r="D133" s="236" t="s">
        <v>226</v>
      </c>
      <c r="E133" s="237" t="s">
        <v>19</v>
      </c>
      <c r="F133" s="238" t="s">
        <v>919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226</v>
      </c>
      <c r="AU133" s="244" t="s">
        <v>81</v>
      </c>
      <c r="AV133" s="13" t="s">
        <v>79</v>
      </c>
      <c r="AW133" s="13" t="s">
        <v>33</v>
      </c>
      <c r="AX133" s="13" t="s">
        <v>72</v>
      </c>
      <c r="AY133" s="244" t="s">
        <v>215</v>
      </c>
    </row>
    <row r="134" s="15" customFormat="1">
      <c r="A134" s="15"/>
      <c r="B134" s="256"/>
      <c r="C134" s="257"/>
      <c r="D134" s="236" t="s">
        <v>226</v>
      </c>
      <c r="E134" s="258" t="s">
        <v>19</v>
      </c>
      <c r="F134" s="259" t="s">
        <v>233</v>
      </c>
      <c r="G134" s="257"/>
      <c r="H134" s="260">
        <v>328.89999999999998</v>
      </c>
      <c r="I134" s="261"/>
      <c r="J134" s="257"/>
      <c r="K134" s="257"/>
      <c r="L134" s="262"/>
      <c r="M134" s="263"/>
      <c r="N134" s="264"/>
      <c r="O134" s="264"/>
      <c r="P134" s="264"/>
      <c r="Q134" s="264"/>
      <c r="R134" s="264"/>
      <c r="S134" s="264"/>
      <c r="T134" s="26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6" t="s">
        <v>226</v>
      </c>
      <c r="AU134" s="266" t="s">
        <v>81</v>
      </c>
      <c r="AV134" s="15" t="s">
        <v>223</v>
      </c>
      <c r="AW134" s="15" t="s">
        <v>33</v>
      </c>
      <c r="AX134" s="15" t="s">
        <v>79</v>
      </c>
      <c r="AY134" s="266" t="s">
        <v>215</v>
      </c>
    </row>
    <row r="135" s="2" customFormat="1" ht="37.8" customHeight="1">
      <c r="A135" s="41"/>
      <c r="B135" s="42"/>
      <c r="C135" s="216" t="s">
        <v>256</v>
      </c>
      <c r="D135" s="216" t="s">
        <v>218</v>
      </c>
      <c r="E135" s="217" t="s">
        <v>2499</v>
      </c>
      <c r="F135" s="218" t="s">
        <v>2500</v>
      </c>
      <c r="G135" s="219" t="s">
        <v>221</v>
      </c>
      <c r="H135" s="220">
        <v>328.89999999999998</v>
      </c>
      <c r="I135" s="221"/>
      <c r="J135" s="222">
        <f>ROUND(I135*H135,2)</f>
        <v>0</v>
      </c>
      <c r="K135" s="218" t="s">
        <v>222</v>
      </c>
      <c r="L135" s="47"/>
      <c r="M135" s="223" t="s">
        <v>19</v>
      </c>
      <c r="N135" s="224" t="s">
        <v>43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223</v>
      </c>
      <c r="AT135" s="227" t="s">
        <v>218</v>
      </c>
      <c r="AU135" s="227" t="s">
        <v>81</v>
      </c>
      <c r="AY135" s="20" t="s">
        <v>215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223</v>
      </c>
      <c r="BM135" s="227" t="s">
        <v>313</v>
      </c>
    </row>
    <row r="136" s="2" customFormat="1">
      <c r="A136" s="41"/>
      <c r="B136" s="42"/>
      <c r="C136" s="43"/>
      <c r="D136" s="229" t="s">
        <v>224</v>
      </c>
      <c r="E136" s="43"/>
      <c r="F136" s="230" t="s">
        <v>2501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224</v>
      </c>
      <c r="AU136" s="20" t="s">
        <v>81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2628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2629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4" customFormat="1">
      <c r="A139" s="14"/>
      <c r="B139" s="245"/>
      <c r="C139" s="246"/>
      <c r="D139" s="236" t="s">
        <v>226</v>
      </c>
      <c r="E139" s="247" t="s">
        <v>19</v>
      </c>
      <c r="F139" s="248" t="s">
        <v>2630</v>
      </c>
      <c r="G139" s="246"/>
      <c r="H139" s="249">
        <v>31.5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226</v>
      </c>
      <c r="AU139" s="255" t="s">
        <v>81</v>
      </c>
      <c r="AV139" s="14" t="s">
        <v>81</v>
      </c>
      <c r="AW139" s="14" t="s">
        <v>33</v>
      </c>
      <c r="AX139" s="14" t="s">
        <v>72</v>
      </c>
      <c r="AY139" s="255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919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2628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2634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4" customFormat="1">
      <c r="A143" s="14"/>
      <c r="B143" s="245"/>
      <c r="C143" s="246"/>
      <c r="D143" s="236" t="s">
        <v>226</v>
      </c>
      <c r="E143" s="247" t="s">
        <v>19</v>
      </c>
      <c r="F143" s="248" t="s">
        <v>2635</v>
      </c>
      <c r="G143" s="246"/>
      <c r="H143" s="249">
        <v>297.39999999999998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226</v>
      </c>
      <c r="AU143" s="255" t="s">
        <v>81</v>
      </c>
      <c r="AV143" s="14" t="s">
        <v>81</v>
      </c>
      <c r="AW143" s="14" t="s">
        <v>33</v>
      </c>
      <c r="AX143" s="14" t="s">
        <v>72</v>
      </c>
      <c r="AY143" s="255" t="s">
        <v>215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919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5" customFormat="1">
      <c r="A145" s="15"/>
      <c r="B145" s="256"/>
      <c r="C145" s="257"/>
      <c r="D145" s="236" t="s">
        <v>226</v>
      </c>
      <c r="E145" s="258" t="s">
        <v>19</v>
      </c>
      <c r="F145" s="259" t="s">
        <v>233</v>
      </c>
      <c r="G145" s="257"/>
      <c r="H145" s="260">
        <v>328.89999999999998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226</v>
      </c>
      <c r="AU145" s="266" t="s">
        <v>81</v>
      </c>
      <c r="AV145" s="15" t="s">
        <v>223</v>
      </c>
      <c r="AW145" s="15" t="s">
        <v>33</v>
      </c>
      <c r="AX145" s="15" t="s">
        <v>79</v>
      </c>
      <c r="AY145" s="266" t="s">
        <v>215</v>
      </c>
    </row>
    <row r="146" s="2" customFormat="1" ht="24.15" customHeight="1">
      <c r="A146" s="41"/>
      <c r="B146" s="42"/>
      <c r="C146" s="216" t="s">
        <v>275</v>
      </c>
      <c r="D146" s="216" t="s">
        <v>218</v>
      </c>
      <c r="E146" s="217" t="s">
        <v>2639</v>
      </c>
      <c r="F146" s="218" t="s">
        <v>2640</v>
      </c>
      <c r="G146" s="219" t="s">
        <v>221</v>
      </c>
      <c r="H146" s="220">
        <v>328.89999999999998</v>
      </c>
      <c r="I146" s="221"/>
      <c r="J146" s="222">
        <f>ROUND(I146*H146,2)</f>
        <v>0</v>
      </c>
      <c r="K146" s="218" t="s">
        <v>222</v>
      </c>
      <c r="L146" s="47"/>
      <c r="M146" s="223" t="s">
        <v>19</v>
      </c>
      <c r="N146" s="224" t="s">
        <v>43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223</v>
      </c>
      <c r="AT146" s="227" t="s">
        <v>218</v>
      </c>
      <c r="AU146" s="227" t="s">
        <v>81</v>
      </c>
      <c r="AY146" s="20" t="s">
        <v>215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223</v>
      </c>
      <c r="BM146" s="227" t="s">
        <v>8</v>
      </c>
    </row>
    <row r="147" s="2" customFormat="1">
      <c r="A147" s="41"/>
      <c r="B147" s="42"/>
      <c r="C147" s="43"/>
      <c r="D147" s="229" t="s">
        <v>224</v>
      </c>
      <c r="E147" s="43"/>
      <c r="F147" s="230" t="s">
        <v>2641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224</v>
      </c>
      <c r="AU147" s="20" t="s">
        <v>81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2628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2629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4" customFormat="1">
      <c r="A150" s="14"/>
      <c r="B150" s="245"/>
      <c r="C150" s="246"/>
      <c r="D150" s="236" t="s">
        <v>226</v>
      </c>
      <c r="E150" s="247" t="s">
        <v>19</v>
      </c>
      <c r="F150" s="248" t="s">
        <v>2630</v>
      </c>
      <c r="G150" s="246"/>
      <c r="H150" s="249">
        <v>31.5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226</v>
      </c>
      <c r="AU150" s="255" t="s">
        <v>81</v>
      </c>
      <c r="AV150" s="14" t="s">
        <v>81</v>
      </c>
      <c r="AW150" s="14" t="s">
        <v>33</v>
      </c>
      <c r="AX150" s="14" t="s">
        <v>72</v>
      </c>
      <c r="AY150" s="255" t="s">
        <v>215</v>
      </c>
    </row>
    <row r="151" s="13" customFormat="1">
      <c r="A151" s="13"/>
      <c r="B151" s="234"/>
      <c r="C151" s="235"/>
      <c r="D151" s="236" t="s">
        <v>226</v>
      </c>
      <c r="E151" s="237" t="s">
        <v>19</v>
      </c>
      <c r="F151" s="238" t="s">
        <v>919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226</v>
      </c>
      <c r="AU151" s="244" t="s">
        <v>81</v>
      </c>
      <c r="AV151" s="13" t="s">
        <v>79</v>
      </c>
      <c r="AW151" s="13" t="s">
        <v>33</v>
      </c>
      <c r="AX151" s="13" t="s">
        <v>72</v>
      </c>
      <c r="AY151" s="244" t="s">
        <v>215</v>
      </c>
    </row>
    <row r="152" s="13" customFormat="1">
      <c r="A152" s="13"/>
      <c r="B152" s="234"/>
      <c r="C152" s="235"/>
      <c r="D152" s="236" t="s">
        <v>226</v>
      </c>
      <c r="E152" s="237" t="s">
        <v>19</v>
      </c>
      <c r="F152" s="238" t="s">
        <v>2628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226</v>
      </c>
      <c r="AU152" s="244" t="s">
        <v>81</v>
      </c>
      <c r="AV152" s="13" t="s">
        <v>79</v>
      </c>
      <c r="AW152" s="13" t="s">
        <v>33</v>
      </c>
      <c r="AX152" s="13" t="s">
        <v>72</v>
      </c>
      <c r="AY152" s="244" t="s">
        <v>215</v>
      </c>
    </row>
    <row r="153" s="13" customFormat="1">
      <c r="A153" s="13"/>
      <c r="B153" s="234"/>
      <c r="C153" s="235"/>
      <c r="D153" s="236" t="s">
        <v>226</v>
      </c>
      <c r="E153" s="237" t="s">
        <v>19</v>
      </c>
      <c r="F153" s="238" t="s">
        <v>2634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226</v>
      </c>
      <c r="AU153" s="244" t="s">
        <v>81</v>
      </c>
      <c r="AV153" s="13" t="s">
        <v>79</v>
      </c>
      <c r="AW153" s="13" t="s">
        <v>33</v>
      </c>
      <c r="AX153" s="13" t="s">
        <v>72</v>
      </c>
      <c r="AY153" s="244" t="s">
        <v>215</v>
      </c>
    </row>
    <row r="154" s="14" customFormat="1">
      <c r="A154" s="14"/>
      <c r="B154" s="245"/>
      <c r="C154" s="246"/>
      <c r="D154" s="236" t="s">
        <v>226</v>
      </c>
      <c r="E154" s="247" t="s">
        <v>19</v>
      </c>
      <c r="F154" s="248" t="s">
        <v>2635</v>
      </c>
      <c r="G154" s="246"/>
      <c r="H154" s="249">
        <v>297.39999999999998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226</v>
      </c>
      <c r="AU154" s="255" t="s">
        <v>81</v>
      </c>
      <c r="AV154" s="14" t="s">
        <v>81</v>
      </c>
      <c r="AW154" s="14" t="s">
        <v>33</v>
      </c>
      <c r="AX154" s="14" t="s">
        <v>72</v>
      </c>
      <c r="AY154" s="255" t="s">
        <v>215</v>
      </c>
    </row>
    <row r="155" s="13" customFormat="1">
      <c r="A155" s="13"/>
      <c r="B155" s="234"/>
      <c r="C155" s="235"/>
      <c r="D155" s="236" t="s">
        <v>226</v>
      </c>
      <c r="E155" s="237" t="s">
        <v>19</v>
      </c>
      <c r="F155" s="238" t="s">
        <v>919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226</v>
      </c>
      <c r="AU155" s="244" t="s">
        <v>81</v>
      </c>
      <c r="AV155" s="13" t="s">
        <v>79</v>
      </c>
      <c r="AW155" s="13" t="s">
        <v>33</v>
      </c>
      <c r="AX155" s="13" t="s">
        <v>72</v>
      </c>
      <c r="AY155" s="244" t="s">
        <v>215</v>
      </c>
    </row>
    <row r="156" s="15" customFormat="1">
      <c r="A156" s="15"/>
      <c r="B156" s="256"/>
      <c r="C156" s="257"/>
      <c r="D156" s="236" t="s">
        <v>226</v>
      </c>
      <c r="E156" s="258" t="s">
        <v>19</v>
      </c>
      <c r="F156" s="259" t="s">
        <v>233</v>
      </c>
      <c r="G156" s="257"/>
      <c r="H156" s="260">
        <v>328.89999999999998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226</v>
      </c>
      <c r="AU156" s="266" t="s">
        <v>81</v>
      </c>
      <c r="AV156" s="15" t="s">
        <v>223</v>
      </c>
      <c r="AW156" s="15" t="s">
        <v>33</v>
      </c>
      <c r="AX156" s="15" t="s">
        <v>79</v>
      </c>
      <c r="AY156" s="266" t="s">
        <v>215</v>
      </c>
    </row>
    <row r="157" s="2" customFormat="1" ht="24.15" customHeight="1">
      <c r="A157" s="41"/>
      <c r="B157" s="42"/>
      <c r="C157" s="216" t="s">
        <v>292</v>
      </c>
      <c r="D157" s="216" t="s">
        <v>218</v>
      </c>
      <c r="E157" s="217" t="s">
        <v>2642</v>
      </c>
      <c r="F157" s="218" t="s">
        <v>2643</v>
      </c>
      <c r="G157" s="219" t="s">
        <v>221</v>
      </c>
      <c r="H157" s="220">
        <v>328.89999999999998</v>
      </c>
      <c r="I157" s="221"/>
      <c r="J157" s="222">
        <f>ROUND(I157*H157,2)</f>
        <v>0</v>
      </c>
      <c r="K157" s="218" t="s">
        <v>222</v>
      </c>
      <c r="L157" s="47"/>
      <c r="M157" s="223" t="s">
        <v>19</v>
      </c>
      <c r="N157" s="224" t="s">
        <v>43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223</v>
      </c>
      <c r="AT157" s="227" t="s">
        <v>218</v>
      </c>
      <c r="AU157" s="227" t="s">
        <v>81</v>
      </c>
      <c r="AY157" s="20" t="s">
        <v>215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223</v>
      </c>
      <c r="BM157" s="227" t="s">
        <v>337</v>
      </c>
    </row>
    <row r="158" s="2" customFormat="1">
      <c r="A158" s="41"/>
      <c r="B158" s="42"/>
      <c r="C158" s="43"/>
      <c r="D158" s="229" t="s">
        <v>224</v>
      </c>
      <c r="E158" s="43"/>
      <c r="F158" s="230" t="s">
        <v>2644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224</v>
      </c>
      <c r="AU158" s="20" t="s">
        <v>81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2628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2645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2629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4" customFormat="1">
      <c r="A162" s="14"/>
      <c r="B162" s="245"/>
      <c r="C162" s="246"/>
      <c r="D162" s="236" t="s">
        <v>226</v>
      </c>
      <c r="E162" s="247" t="s">
        <v>19</v>
      </c>
      <c r="F162" s="248" t="s">
        <v>2630</v>
      </c>
      <c r="G162" s="246"/>
      <c r="H162" s="249">
        <v>31.5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226</v>
      </c>
      <c r="AU162" s="255" t="s">
        <v>81</v>
      </c>
      <c r="AV162" s="14" t="s">
        <v>81</v>
      </c>
      <c r="AW162" s="14" t="s">
        <v>33</v>
      </c>
      <c r="AX162" s="14" t="s">
        <v>72</v>
      </c>
      <c r="AY162" s="255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919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3" customFormat="1">
      <c r="A164" s="13"/>
      <c r="B164" s="234"/>
      <c r="C164" s="235"/>
      <c r="D164" s="236" t="s">
        <v>226</v>
      </c>
      <c r="E164" s="237" t="s">
        <v>19</v>
      </c>
      <c r="F164" s="238" t="s">
        <v>2628</v>
      </c>
      <c r="G164" s="235"/>
      <c r="H164" s="237" t="s">
        <v>19</v>
      </c>
      <c r="I164" s="239"/>
      <c r="J164" s="235"/>
      <c r="K164" s="235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226</v>
      </c>
      <c r="AU164" s="244" t="s">
        <v>81</v>
      </c>
      <c r="AV164" s="13" t="s">
        <v>79</v>
      </c>
      <c r="AW164" s="13" t="s">
        <v>33</v>
      </c>
      <c r="AX164" s="13" t="s">
        <v>72</v>
      </c>
      <c r="AY164" s="244" t="s">
        <v>215</v>
      </c>
    </row>
    <row r="165" s="13" customFormat="1">
      <c r="A165" s="13"/>
      <c r="B165" s="234"/>
      <c r="C165" s="235"/>
      <c r="D165" s="236" t="s">
        <v>226</v>
      </c>
      <c r="E165" s="237" t="s">
        <v>19</v>
      </c>
      <c r="F165" s="238" t="s">
        <v>2634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226</v>
      </c>
      <c r="AU165" s="244" t="s">
        <v>81</v>
      </c>
      <c r="AV165" s="13" t="s">
        <v>79</v>
      </c>
      <c r="AW165" s="13" t="s">
        <v>33</v>
      </c>
      <c r="AX165" s="13" t="s">
        <v>72</v>
      </c>
      <c r="AY165" s="244" t="s">
        <v>215</v>
      </c>
    </row>
    <row r="166" s="14" customFormat="1">
      <c r="A166" s="14"/>
      <c r="B166" s="245"/>
      <c r="C166" s="246"/>
      <c r="D166" s="236" t="s">
        <v>226</v>
      </c>
      <c r="E166" s="247" t="s">
        <v>19</v>
      </c>
      <c r="F166" s="248" t="s">
        <v>2635</v>
      </c>
      <c r="G166" s="246"/>
      <c r="H166" s="249">
        <v>297.39999999999998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226</v>
      </c>
      <c r="AU166" s="255" t="s">
        <v>81</v>
      </c>
      <c r="AV166" s="14" t="s">
        <v>81</v>
      </c>
      <c r="AW166" s="14" t="s">
        <v>33</v>
      </c>
      <c r="AX166" s="14" t="s">
        <v>72</v>
      </c>
      <c r="AY166" s="255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919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5" customFormat="1">
      <c r="A168" s="15"/>
      <c r="B168" s="256"/>
      <c r="C168" s="257"/>
      <c r="D168" s="236" t="s">
        <v>226</v>
      </c>
      <c r="E168" s="258" t="s">
        <v>19</v>
      </c>
      <c r="F168" s="259" t="s">
        <v>233</v>
      </c>
      <c r="G168" s="257"/>
      <c r="H168" s="260">
        <v>328.89999999999998</v>
      </c>
      <c r="I168" s="261"/>
      <c r="J168" s="257"/>
      <c r="K168" s="257"/>
      <c r="L168" s="262"/>
      <c r="M168" s="263"/>
      <c r="N168" s="264"/>
      <c r="O168" s="264"/>
      <c r="P168" s="264"/>
      <c r="Q168" s="264"/>
      <c r="R168" s="264"/>
      <c r="S168" s="264"/>
      <c r="T168" s="26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6" t="s">
        <v>226</v>
      </c>
      <c r="AU168" s="266" t="s">
        <v>81</v>
      </c>
      <c r="AV168" s="15" t="s">
        <v>223</v>
      </c>
      <c r="AW168" s="15" t="s">
        <v>33</v>
      </c>
      <c r="AX168" s="15" t="s">
        <v>79</v>
      </c>
      <c r="AY168" s="266" t="s">
        <v>215</v>
      </c>
    </row>
    <row r="169" s="2" customFormat="1" ht="24.15" customHeight="1">
      <c r="A169" s="41"/>
      <c r="B169" s="42"/>
      <c r="C169" s="216" t="s">
        <v>298</v>
      </c>
      <c r="D169" s="216" t="s">
        <v>218</v>
      </c>
      <c r="E169" s="217" t="s">
        <v>2646</v>
      </c>
      <c r="F169" s="218" t="s">
        <v>2647</v>
      </c>
      <c r="G169" s="219" t="s">
        <v>221</v>
      </c>
      <c r="H169" s="220">
        <v>328.89999999999998</v>
      </c>
      <c r="I169" s="221"/>
      <c r="J169" s="222">
        <f>ROUND(I169*H169,2)</f>
        <v>0</v>
      </c>
      <c r="K169" s="218" t="s">
        <v>222</v>
      </c>
      <c r="L169" s="47"/>
      <c r="M169" s="223" t="s">
        <v>19</v>
      </c>
      <c r="N169" s="224" t="s">
        <v>43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223</v>
      </c>
      <c r="AT169" s="227" t="s">
        <v>218</v>
      </c>
      <c r="AU169" s="227" t="s">
        <v>81</v>
      </c>
      <c r="AY169" s="20" t="s">
        <v>215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223</v>
      </c>
      <c r="BM169" s="227" t="s">
        <v>306</v>
      </c>
    </row>
    <row r="170" s="2" customFormat="1">
      <c r="A170" s="41"/>
      <c r="B170" s="42"/>
      <c r="C170" s="43"/>
      <c r="D170" s="229" t="s">
        <v>224</v>
      </c>
      <c r="E170" s="43"/>
      <c r="F170" s="230" t="s">
        <v>2648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224</v>
      </c>
      <c r="AU170" s="20" t="s">
        <v>81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2628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2645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3" customFormat="1">
      <c r="A173" s="13"/>
      <c r="B173" s="234"/>
      <c r="C173" s="235"/>
      <c r="D173" s="236" t="s">
        <v>226</v>
      </c>
      <c r="E173" s="237" t="s">
        <v>19</v>
      </c>
      <c r="F173" s="238" t="s">
        <v>2629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226</v>
      </c>
      <c r="AU173" s="244" t="s">
        <v>81</v>
      </c>
      <c r="AV173" s="13" t="s">
        <v>79</v>
      </c>
      <c r="AW173" s="13" t="s">
        <v>33</v>
      </c>
      <c r="AX173" s="13" t="s">
        <v>72</v>
      </c>
      <c r="AY173" s="244" t="s">
        <v>215</v>
      </c>
    </row>
    <row r="174" s="14" customFormat="1">
      <c r="A174" s="14"/>
      <c r="B174" s="245"/>
      <c r="C174" s="246"/>
      <c r="D174" s="236" t="s">
        <v>226</v>
      </c>
      <c r="E174" s="247" t="s">
        <v>19</v>
      </c>
      <c r="F174" s="248" t="s">
        <v>2630</v>
      </c>
      <c r="G174" s="246"/>
      <c r="H174" s="249">
        <v>31.5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226</v>
      </c>
      <c r="AU174" s="255" t="s">
        <v>81</v>
      </c>
      <c r="AV174" s="14" t="s">
        <v>81</v>
      </c>
      <c r="AW174" s="14" t="s">
        <v>33</v>
      </c>
      <c r="AX174" s="14" t="s">
        <v>72</v>
      </c>
      <c r="AY174" s="255" t="s">
        <v>215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919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2628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2634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4" customFormat="1">
      <c r="A178" s="14"/>
      <c r="B178" s="245"/>
      <c r="C178" s="246"/>
      <c r="D178" s="236" t="s">
        <v>226</v>
      </c>
      <c r="E178" s="247" t="s">
        <v>19</v>
      </c>
      <c r="F178" s="248" t="s">
        <v>2635</v>
      </c>
      <c r="G178" s="246"/>
      <c r="H178" s="249">
        <v>297.39999999999998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226</v>
      </c>
      <c r="AU178" s="255" t="s">
        <v>81</v>
      </c>
      <c r="AV178" s="14" t="s">
        <v>81</v>
      </c>
      <c r="AW178" s="14" t="s">
        <v>33</v>
      </c>
      <c r="AX178" s="14" t="s">
        <v>72</v>
      </c>
      <c r="AY178" s="255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919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5" customFormat="1">
      <c r="A180" s="15"/>
      <c r="B180" s="256"/>
      <c r="C180" s="257"/>
      <c r="D180" s="236" t="s">
        <v>226</v>
      </c>
      <c r="E180" s="258" t="s">
        <v>19</v>
      </c>
      <c r="F180" s="259" t="s">
        <v>233</v>
      </c>
      <c r="G180" s="257"/>
      <c r="H180" s="260">
        <v>328.89999999999998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226</v>
      </c>
      <c r="AU180" s="266" t="s">
        <v>81</v>
      </c>
      <c r="AV180" s="15" t="s">
        <v>223</v>
      </c>
      <c r="AW180" s="15" t="s">
        <v>33</v>
      </c>
      <c r="AX180" s="15" t="s">
        <v>79</v>
      </c>
      <c r="AY180" s="266" t="s">
        <v>215</v>
      </c>
    </row>
    <row r="181" s="2" customFormat="1" ht="37.8" customHeight="1">
      <c r="A181" s="41"/>
      <c r="B181" s="42"/>
      <c r="C181" s="216" t="s">
        <v>308</v>
      </c>
      <c r="D181" s="216" t="s">
        <v>218</v>
      </c>
      <c r="E181" s="217" t="s">
        <v>1426</v>
      </c>
      <c r="F181" s="218" t="s">
        <v>1427</v>
      </c>
      <c r="G181" s="219" t="s">
        <v>278</v>
      </c>
      <c r="H181" s="220">
        <v>32.890000000000001</v>
      </c>
      <c r="I181" s="221"/>
      <c r="J181" s="222">
        <f>ROUND(I181*H181,2)</f>
        <v>0</v>
      </c>
      <c r="K181" s="218" t="s">
        <v>222</v>
      </c>
      <c r="L181" s="47"/>
      <c r="M181" s="223" t="s">
        <v>19</v>
      </c>
      <c r="N181" s="224" t="s">
        <v>43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223</v>
      </c>
      <c r="AT181" s="227" t="s">
        <v>218</v>
      </c>
      <c r="AU181" s="227" t="s">
        <v>81</v>
      </c>
      <c r="AY181" s="20" t="s">
        <v>215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223</v>
      </c>
      <c r="BM181" s="227" t="s">
        <v>360</v>
      </c>
    </row>
    <row r="182" s="2" customFormat="1">
      <c r="A182" s="41"/>
      <c r="B182" s="42"/>
      <c r="C182" s="43"/>
      <c r="D182" s="229" t="s">
        <v>224</v>
      </c>
      <c r="E182" s="43"/>
      <c r="F182" s="230" t="s">
        <v>1428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224</v>
      </c>
      <c r="AU182" s="20" t="s">
        <v>81</v>
      </c>
    </row>
    <row r="183" s="13" customFormat="1">
      <c r="A183" s="13"/>
      <c r="B183" s="234"/>
      <c r="C183" s="235"/>
      <c r="D183" s="236" t="s">
        <v>226</v>
      </c>
      <c r="E183" s="237" t="s">
        <v>19</v>
      </c>
      <c r="F183" s="238" t="s">
        <v>2628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226</v>
      </c>
      <c r="AU183" s="244" t="s">
        <v>81</v>
      </c>
      <c r="AV183" s="13" t="s">
        <v>79</v>
      </c>
      <c r="AW183" s="13" t="s">
        <v>33</v>
      </c>
      <c r="AX183" s="13" t="s">
        <v>72</v>
      </c>
      <c r="AY183" s="244" t="s">
        <v>215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2645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2629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4" customFormat="1">
      <c r="A186" s="14"/>
      <c r="B186" s="245"/>
      <c r="C186" s="246"/>
      <c r="D186" s="236" t="s">
        <v>226</v>
      </c>
      <c r="E186" s="247" t="s">
        <v>19</v>
      </c>
      <c r="F186" s="248" t="s">
        <v>2649</v>
      </c>
      <c r="G186" s="246"/>
      <c r="H186" s="249">
        <v>3.1499999999999999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226</v>
      </c>
      <c r="AU186" s="255" t="s">
        <v>81</v>
      </c>
      <c r="AV186" s="14" t="s">
        <v>81</v>
      </c>
      <c r="AW186" s="14" t="s">
        <v>33</v>
      </c>
      <c r="AX186" s="14" t="s">
        <v>72</v>
      </c>
      <c r="AY186" s="255" t="s">
        <v>215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919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2628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3" customFormat="1">
      <c r="A189" s="13"/>
      <c r="B189" s="234"/>
      <c r="C189" s="235"/>
      <c r="D189" s="236" t="s">
        <v>226</v>
      </c>
      <c r="E189" s="237" t="s">
        <v>19</v>
      </c>
      <c r="F189" s="238" t="s">
        <v>2634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226</v>
      </c>
      <c r="AU189" s="244" t="s">
        <v>81</v>
      </c>
      <c r="AV189" s="13" t="s">
        <v>79</v>
      </c>
      <c r="AW189" s="13" t="s">
        <v>33</v>
      </c>
      <c r="AX189" s="13" t="s">
        <v>72</v>
      </c>
      <c r="AY189" s="244" t="s">
        <v>215</v>
      </c>
    </row>
    <row r="190" s="14" customFormat="1">
      <c r="A190" s="14"/>
      <c r="B190" s="245"/>
      <c r="C190" s="246"/>
      <c r="D190" s="236" t="s">
        <v>226</v>
      </c>
      <c r="E190" s="247" t="s">
        <v>19</v>
      </c>
      <c r="F190" s="248" t="s">
        <v>2650</v>
      </c>
      <c r="G190" s="246"/>
      <c r="H190" s="249">
        <v>29.739999999999998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226</v>
      </c>
      <c r="AU190" s="255" t="s">
        <v>81</v>
      </c>
      <c r="AV190" s="14" t="s">
        <v>81</v>
      </c>
      <c r="AW190" s="14" t="s">
        <v>33</v>
      </c>
      <c r="AX190" s="14" t="s">
        <v>72</v>
      </c>
      <c r="AY190" s="255" t="s">
        <v>215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919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5" customFormat="1">
      <c r="A192" s="15"/>
      <c r="B192" s="256"/>
      <c r="C192" s="257"/>
      <c r="D192" s="236" t="s">
        <v>226</v>
      </c>
      <c r="E192" s="258" t="s">
        <v>19</v>
      </c>
      <c r="F192" s="259" t="s">
        <v>233</v>
      </c>
      <c r="G192" s="257"/>
      <c r="H192" s="260">
        <v>32.890000000000001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226</v>
      </c>
      <c r="AU192" s="266" t="s">
        <v>81</v>
      </c>
      <c r="AV192" s="15" t="s">
        <v>223</v>
      </c>
      <c r="AW192" s="15" t="s">
        <v>33</v>
      </c>
      <c r="AX192" s="15" t="s">
        <v>79</v>
      </c>
      <c r="AY192" s="266" t="s">
        <v>215</v>
      </c>
    </row>
    <row r="193" s="2" customFormat="1" ht="37.8" customHeight="1">
      <c r="A193" s="41"/>
      <c r="B193" s="42"/>
      <c r="C193" s="216" t="s">
        <v>313</v>
      </c>
      <c r="D193" s="216" t="s">
        <v>218</v>
      </c>
      <c r="E193" s="217" t="s">
        <v>324</v>
      </c>
      <c r="F193" s="218" t="s">
        <v>325</v>
      </c>
      <c r="G193" s="219" t="s">
        <v>278</v>
      </c>
      <c r="H193" s="220">
        <v>32.890000000000001</v>
      </c>
      <c r="I193" s="221"/>
      <c r="J193" s="222">
        <f>ROUND(I193*H193,2)</f>
        <v>0</v>
      </c>
      <c r="K193" s="218" t="s">
        <v>222</v>
      </c>
      <c r="L193" s="47"/>
      <c r="M193" s="223" t="s">
        <v>19</v>
      </c>
      <c r="N193" s="224" t="s">
        <v>43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223</v>
      </c>
      <c r="AT193" s="227" t="s">
        <v>218</v>
      </c>
      <c r="AU193" s="227" t="s">
        <v>81</v>
      </c>
      <c r="AY193" s="20" t="s">
        <v>215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223</v>
      </c>
      <c r="BM193" s="227" t="s">
        <v>376</v>
      </c>
    </row>
    <row r="194" s="2" customFormat="1">
      <c r="A194" s="41"/>
      <c r="B194" s="42"/>
      <c r="C194" s="43"/>
      <c r="D194" s="229" t="s">
        <v>224</v>
      </c>
      <c r="E194" s="43"/>
      <c r="F194" s="230" t="s">
        <v>327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224</v>
      </c>
      <c r="AU194" s="20" t="s">
        <v>81</v>
      </c>
    </row>
    <row r="195" s="13" customFormat="1">
      <c r="A195" s="13"/>
      <c r="B195" s="234"/>
      <c r="C195" s="235"/>
      <c r="D195" s="236" t="s">
        <v>226</v>
      </c>
      <c r="E195" s="237" t="s">
        <v>19</v>
      </c>
      <c r="F195" s="238" t="s">
        <v>2628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226</v>
      </c>
      <c r="AU195" s="244" t="s">
        <v>81</v>
      </c>
      <c r="AV195" s="13" t="s">
        <v>79</v>
      </c>
      <c r="AW195" s="13" t="s">
        <v>33</v>
      </c>
      <c r="AX195" s="13" t="s">
        <v>72</v>
      </c>
      <c r="AY195" s="244" t="s">
        <v>215</v>
      </c>
    </row>
    <row r="196" s="13" customFormat="1">
      <c r="A196" s="13"/>
      <c r="B196" s="234"/>
      <c r="C196" s="235"/>
      <c r="D196" s="236" t="s">
        <v>226</v>
      </c>
      <c r="E196" s="237" t="s">
        <v>19</v>
      </c>
      <c r="F196" s="238" t="s">
        <v>2645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226</v>
      </c>
      <c r="AU196" s="244" t="s">
        <v>81</v>
      </c>
      <c r="AV196" s="13" t="s">
        <v>79</v>
      </c>
      <c r="AW196" s="13" t="s">
        <v>33</v>
      </c>
      <c r="AX196" s="13" t="s">
        <v>72</v>
      </c>
      <c r="AY196" s="244" t="s">
        <v>215</v>
      </c>
    </row>
    <row r="197" s="13" customFormat="1">
      <c r="A197" s="13"/>
      <c r="B197" s="234"/>
      <c r="C197" s="235"/>
      <c r="D197" s="236" t="s">
        <v>226</v>
      </c>
      <c r="E197" s="237" t="s">
        <v>19</v>
      </c>
      <c r="F197" s="238" t="s">
        <v>2629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226</v>
      </c>
      <c r="AU197" s="244" t="s">
        <v>81</v>
      </c>
      <c r="AV197" s="13" t="s">
        <v>79</v>
      </c>
      <c r="AW197" s="13" t="s">
        <v>33</v>
      </c>
      <c r="AX197" s="13" t="s">
        <v>72</v>
      </c>
      <c r="AY197" s="244" t="s">
        <v>215</v>
      </c>
    </row>
    <row r="198" s="14" customFormat="1">
      <c r="A198" s="14"/>
      <c r="B198" s="245"/>
      <c r="C198" s="246"/>
      <c r="D198" s="236" t="s">
        <v>226</v>
      </c>
      <c r="E198" s="247" t="s">
        <v>19</v>
      </c>
      <c r="F198" s="248" t="s">
        <v>2649</v>
      </c>
      <c r="G198" s="246"/>
      <c r="H198" s="249">
        <v>3.1499999999999999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226</v>
      </c>
      <c r="AU198" s="255" t="s">
        <v>81</v>
      </c>
      <c r="AV198" s="14" t="s">
        <v>81</v>
      </c>
      <c r="AW198" s="14" t="s">
        <v>33</v>
      </c>
      <c r="AX198" s="14" t="s">
        <v>72</v>
      </c>
      <c r="AY198" s="255" t="s">
        <v>215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919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3" customFormat="1">
      <c r="A200" s="13"/>
      <c r="B200" s="234"/>
      <c r="C200" s="235"/>
      <c r="D200" s="236" t="s">
        <v>226</v>
      </c>
      <c r="E200" s="237" t="s">
        <v>19</v>
      </c>
      <c r="F200" s="238" t="s">
        <v>2628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226</v>
      </c>
      <c r="AU200" s="244" t="s">
        <v>81</v>
      </c>
      <c r="AV200" s="13" t="s">
        <v>79</v>
      </c>
      <c r="AW200" s="13" t="s">
        <v>33</v>
      </c>
      <c r="AX200" s="13" t="s">
        <v>72</v>
      </c>
      <c r="AY200" s="244" t="s">
        <v>215</v>
      </c>
    </row>
    <row r="201" s="13" customFormat="1">
      <c r="A201" s="13"/>
      <c r="B201" s="234"/>
      <c r="C201" s="235"/>
      <c r="D201" s="236" t="s">
        <v>226</v>
      </c>
      <c r="E201" s="237" t="s">
        <v>19</v>
      </c>
      <c r="F201" s="238" t="s">
        <v>2634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226</v>
      </c>
      <c r="AU201" s="244" t="s">
        <v>81</v>
      </c>
      <c r="AV201" s="13" t="s">
        <v>79</v>
      </c>
      <c r="AW201" s="13" t="s">
        <v>33</v>
      </c>
      <c r="AX201" s="13" t="s">
        <v>72</v>
      </c>
      <c r="AY201" s="244" t="s">
        <v>215</v>
      </c>
    </row>
    <row r="202" s="14" customFormat="1">
      <c r="A202" s="14"/>
      <c r="B202" s="245"/>
      <c r="C202" s="246"/>
      <c r="D202" s="236" t="s">
        <v>226</v>
      </c>
      <c r="E202" s="247" t="s">
        <v>19</v>
      </c>
      <c r="F202" s="248" t="s">
        <v>2650</v>
      </c>
      <c r="G202" s="246"/>
      <c r="H202" s="249">
        <v>29.739999999999998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226</v>
      </c>
      <c r="AU202" s="255" t="s">
        <v>81</v>
      </c>
      <c r="AV202" s="14" t="s">
        <v>81</v>
      </c>
      <c r="AW202" s="14" t="s">
        <v>33</v>
      </c>
      <c r="AX202" s="14" t="s">
        <v>72</v>
      </c>
      <c r="AY202" s="255" t="s">
        <v>215</v>
      </c>
    </row>
    <row r="203" s="13" customFormat="1">
      <c r="A203" s="13"/>
      <c r="B203" s="234"/>
      <c r="C203" s="235"/>
      <c r="D203" s="236" t="s">
        <v>226</v>
      </c>
      <c r="E203" s="237" t="s">
        <v>19</v>
      </c>
      <c r="F203" s="238" t="s">
        <v>919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226</v>
      </c>
      <c r="AU203" s="244" t="s">
        <v>81</v>
      </c>
      <c r="AV203" s="13" t="s">
        <v>79</v>
      </c>
      <c r="AW203" s="13" t="s">
        <v>33</v>
      </c>
      <c r="AX203" s="13" t="s">
        <v>72</v>
      </c>
      <c r="AY203" s="244" t="s">
        <v>215</v>
      </c>
    </row>
    <row r="204" s="15" customFormat="1">
      <c r="A204" s="15"/>
      <c r="B204" s="256"/>
      <c r="C204" s="257"/>
      <c r="D204" s="236" t="s">
        <v>226</v>
      </c>
      <c r="E204" s="258" t="s">
        <v>19</v>
      </c>
      <c r="F204" s="259" t="s">
        <v>233</v>
      </c>
      <c r="G204" s="257"/>
      <c r="H204" s="260">
        <v>32.890000000000001</v>
      </c>
      <c r="I204" s="261"/>
      <c r="J204" s="257"/>
      <c r="K204" s="257"/>
      <c r="L204" s="262"/>
      <c r="M204" s="263"/>
      <c r="N204" s="264"/>
      <c r="O204" s="264"/>
      <c r="P204" s="264"/>
      <c r="Q204" s="264"/>
      <c r="R204" s="264"/>
      <c r="S204" s="264"/>
      <c r="T204" s="26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6" t="s">
        <v>226</v>
      </c>
      <c r="AU204" s="266" t="s">
        <v>81</v>
      </c>
      <c r="AV204" s="15" t="s">
        <v>223</v>
      </c>
      <c r="AW204" s="15" t="s">
        <v>33</v>
      </c>
      <c r="AX204" s="15" t="s">
        <v>79</v>
      </c>
      <c r="AY204" s="266" t="s">
        <v>215</v>
      </c>
    </row>
    <row r="205" s="2" customFormat="1" ht="44.25" customHeight="1">
      <c r="A205" s="41"/>
      <c r="B205" s="42"/>
      <c r="C205" s="216" t="s">
        <v>216</v>
      </c>
      <c r="D205" s="216" t="s">
        <v>218</v>
      </c>
      <c r="E205" s="217" t="s">
        <v>329</v>
      </c>
      <c r="F205" s="218" t="s">
        <v>330</v>
      </c>
      <c r="G205" s="219" t="s">
        <v>331</v>
      </c>
      <c r="H205" s="220">
        <v>52.624000000000002</v>
      </c>
      <c r="I205" s="221"/>
      <c r="J205" s="222">
        <f>ROUND(I205*H205,2)</f>
        <v>0</v>
      </c>
      <c r="K205" s="218" t="s">
        <v>222</v>
      </c>
      <c r="L205" s="47"/>
      <c r="M205" s="223" t="s">
        <v>19</v>
      </c>
      <c r="N205" s="224" t="s">
        <v>43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223</v>
      </c>
      <c r="AT205" s="227" t="s">
        <v>218</v>
      </c>
      <c r="AU205" s="227" t="s">
        <v>81</v>
      </c>
      <c r="AY205" s="20" t="s">
        <v>215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223</v>
      </c>
      <c r="BM205" s="227" t="s">
        <v>596</v>
      </c>
    </row>
    <row r="206" s="2" customFormat="1">
      <c r="A206" s="41"/>
      <c r="B206" s="42"/>
      <c r="C206" s="43"/>
      <c r="D206" s="229" t="s">
        <v>224</v>
      </c>
      <c r="E206" s="43"/>
      <c r="F206" s="230" t="s">
        <v>333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224</v>
      </c>
      <c r="AU206" s="20" t="s">
        <v>81</v>
      </c>
    </row>
    <row r="207" s="13" customFormat="1">
      <c r="A207" s="13"/>
      <c r="B207" s="234"/>
      <c r="C207" s="235"/>
      <c r="D207" s="236" t="s">
        <v>226</v>
      </c>
      <c r="E207" s="237" t="s">
        <v>19</v>
      </c>
      <c r="F207" s="238" t="s">
        <v>2628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226</v>
      </c>
      <c r="AU207" s="244" t="s">
        <v>81</v>
      </c>
      <c r="AV207" s="13" t="s">
        <v>79</v>
      </c>
      <c r="AW207" s="13" t="s">
        <v>33</v>
      </c>
      <c r="AX207" s="13" t="s">
        <v>72</v>
      </c>
      <c r="AY207" s="244" t="s">
        <v>215</v>
      </c>
    </row>
    <row r="208" s="13" customFormat="1">
      <c r="A208" s="13"/>
      <c r="B208" s="234"/>
      <c r="C208" s="235"/>
      <c r="D208" s="236" t="s">
        <v>226</v>
      </c>
      <c r="E208" s="237" t="s">
        <v>19</v>
      </c>
      <c r="F208" s="238" t="s">
        <v>2645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226</v>
      </c>
      <c r="AU208" s="244" t="s">
        <v>81</v>
      </c>
      <c r="AV208" s="13" t="s">
        <v>79</v>
      </c>
      <c r="AW208" s="13" t="s">
        <v>33</v>
      </c>
      <c r="AX208" s="13" t="s">
        <v>72</v>
      </c>
      <c r="AY208" s="244" t="s">
        <v>215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2629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4" customFormat="1">
      <c r="A210" s="14"/>
      <c r="B210" s="245"/>
      <c r="C210" s="246"/>
      <c r="D210" s="236" t="s">
        <v>226</v>
      </c>
      <c r="E210" s="247" t="s">
        <v>19</v>
      </c>
      <c r="F210" s="248" t="s">
        <v>2651</v>
      </c>
      <c r="G210" s="246"/>
      <c r="H210" s="249">
        <v>5.04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226</v>
      </c>
      <c r="AU210" s="255" t="s">
        <v>81</v>
      </c>
      <c r="AV210" s="14" t="s">
        <v>81</v>
      </c>
      <c r="AW210" s="14" t="s">
        <v>33</v>
      </c>
      <c r="AX210" s="14" t="s">
        <v>72</v>
      </c>
      <c r="AY210" s="255" t="s">
        <v>215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919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3" customFormat="1">
      <c r="A212" s="13"/>
      <c r="B212" s="234"/>
      <c r="C212" s="235"/>
      <c r="D212" s="236" t="s">
        <v>226</v>
      </c>
      <c r="E212" s="237" t="s">
        <v>19</v>
      </c>
      <c r="F212" s="238" t="s">
        <v>2628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226</v>
      </c>
      <c r="AU212" s="244" t="s">
        <v>81</v>
      </c>
      <c r="AV212" s="13" t="s">
        <v>79</v>
      </c>
      <c r="AW212" s="13" t="s">
        <v>33</v>
      </c>
      <c r="AX212" s="13" t="s">
        <v>72</v>
      </c>
      <c r="AY212" s="244" t="s">
        <v>215</v>
      </c>
    </row>
    <row r="213" s="13" customFormat="1">
      <c r="A213" s="13"/>
      <c r="B213" s="234"/>
      <c r="C213" s="235"/>
      <c r="D213" s="236" t="s">
        <v>226</v>
      </c>
      <c r="E213" s="237" t="s">
        <v>19</v>
      </c>
      <c r="F213" s="238" t="s">
        <v>2634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226</v>
      </c>
      <c r="AU213" s="244" t="s">
        <v>81</v>
      </c>
      <c r="AV213" s="13" t="s">
        <v>79</v>
      </c>
      <c r="AW213" s="13" t="s">
        <v>33</v>
      </c>
      <c r="AX213" s="13" t="s">
        <v>72</v>
      </c>
      <c r="AY213" s="244" t="s">
        <v>215</v>
      </c>
    </row>
    <row r="214" s="14" customFormat="1">
      <c r="A214" s="14"/>
      <c r="B214" s="245"/>
      <c r="C214" s="246"/>
      <c r="D214" s="236" t="s">
        <v>226</v>
      </c>
      <c r="E214" s="247" t="s">
        <v>19</v>
      </c>
      <c r="F214" s="248" t="s">
        <v>2652</v>
      </c>
      <c r="G214" s="246"/>
      <c r="H214" s="249">
        <v>47.584000000000003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226</v>
      </c>
      <c r="AU214" s="255" t="s">
        <v>81</v>
      </c>
      <c r="AV214" s="14" t="s">
        <v>81</v>
      </c>
      <c r="AW214" s="14" t="s">
        <v>33</v>
      </c>
      <c r="AX214" s="14" t="s">
        <v>72</v>
      </c>
      <c r="AY214" s="255" t="s">
        <v>215</v>
      </c>
    </row>
    <row r="215" s="13" customFormat="1">
      <c r="A215" s="13"/>
      <c r="B215" s="234"/>
      <c r="C215" s="235"/>
      <c r="D215" s="236" t="s">
        <v>226</v>
      </c>
      <c r="E215" s="237" t="s">
        <v>19</v>
      </c>
      <c r="F215" s="238" t="s">
        <v>919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226</v>
      </c>
      <c r="AU215" s="244" t="s">
        <v>81</v>
      </c>
      <c r="AV215" s="13" t="s">
        <v>79</v>
      </c>
      <c r="AW215" s="13" t="s">
        <v>33</v>
      </c>
      <c r="AX215" s="13" t="s">
        <v>72</v>
      </c>
      <c r="AY215" s="244" t="s">
        <v>215</v>
      </c>
    </row>
    <row r="216" s="15" customFormat="1">
      <c r="A216" s="15"/>
      <c r="B216" s="256"/>
      <c r="C216" s="257"/>
      <c r="D216" s="236" t="s">
        <v>226</v>
      </c>
      <c r="E216" s="258" t="s">
        <v>19</v>
      </c>
      <c r="F216" s="259" t="s">
        <v>233</v>
      </c>
      <c r="G216" s="257"/>
      <c r="H216" s="260">
        <v>52.624000000000002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226</v>
      </c>
      <c r="AU216" s="266" t="s">
        <v>81</v>
      </c>
      <c r="AV216" s="15" t="s">
        <v>223</v>
      </c>
      <c r="AW216" s="15" t="s">
        <v>33</v>
      </c>
      <c r="AX216" s="15" t="s">
        <v>79</v>
      </c>
      <c r="AY216" s="266" t="s">
        <v>215</v>
      </c>
    </row>
    <row r="217" s="12" customFormat="1" ht="22.8" customHeight="1">
      <c r="A217" s="12"/>
      <c r="B217" s="200"/>
      <c r="C217" s="201"/>
      <c r="D217" s="202" t="s">
        <v>71</v>
      </c>
      <c r="E217" s="214" t="s">
        <v>2140</v>
      </c>
      <c r="F217" s="214" t="s">
        <v>2653</v>
      </c>
      <c r="G217" s="201"/>
      <c r="H217" s="201"/>
      <c r="I217" s="204"/>
      <c r="J217" s="215">
        <f>BK217</f>
        <v>0</v>
      </c>
      <c r="K217" s="201"/>
      <c r="L217" s="206"/>
      <c r="M217" s="207"/>
      <c r="N217" s="208"/>
      <c r="O217" s="208"/>
      <c r="P217" s="209">
        <f>SUM(P218:P294)</f>
        <v>0</v>
      </c>
      <c r="Q217" s="208"/>
      <c r="R217" s="209">
        <f>SUM(R218:R294)</f>
        <v>53.581996000000004</v>
      </c>
      <c r="S217" s="208"/>
      <c r="T217" s="210">
        <f>SUM(T218:T294)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1" t="s">
        <v>79</v>
      </c>
      <c r="AT217" s="212" t="s">
        <v>71</v>
      </c>
      <c r="AU217" s="212" t="s">
        <v>79</v>
      </c>
      <c r="AY217" s="211" t="s">
        <v>215</v>
      </c>
      <c r="BK217" s="213">
        <f>SUM(BK218:BK294)</f>
        <v>0</v>
      </c>
    </row>
    <row r="218" s="2" customFormat="1" ht="37.8" customHeight="1">
      <c r="A218" s="41"/>
      <c r="B218" s="42"/>
      <c r="C218" s="216" t="s">
        <v>8</v>
      </c>
      <c r="D218" s="216" t="s">
        <v>218</v>
      </c>
      <c r="E218" s="217" t="s">
        <v>906</v>
      </c>
      <c r="F218" s="218" t="s">
        <v>907</v>
      </c>
      <c r="G218" s="219" t="s">
        <v>221</v>
      </c>
      <c r="H218" s="220">
        <v>258.80000000000001</v>
      </c>
      <c r="I218" s="221"/>
      <c r="J218" s="222">
        <f>ROUND(I218*H218,2)</f>
        <v>0</v>
      </c>
      <c r="K218" s="218" t="s">
        <v>222</v>
      </c>
      <c r="L218" s="47"/>
      <c r="M218" s="223" t="s">
        <v>19</v>
      </c>
      <c r="N218" s="224" t="s">
        <v>43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223</v>
      </c>
      <c r="AT218" s="227" t="s">
        <v>218</v>
      </c>
      <c r="AU218" s="227" t="s">
        <v>81</v>
      </c>
      <c r="AY218" s="20" t="s">
        <v>215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223</v>
      </c>
      <c r="BM218" s="227" t="s">
        <v>449</v>
      </c>
    </row>
    <row r="219" s="2" customFormat="1">
      <c r="A219" s="41"/>
      <c r="B219" s="42"/>
      <c r="C219" s="43"/>
      <c r="D219" s="229" t="s">
        <v>224</v>
      </c>
      <c r="E219" s="43"/>
      <c r="F219" s="230" t="s">
        <v>908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224</v>
      </c>
      <c r="AU219" s="20" t="s">
        <v>81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2654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2655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2654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3" customFormat="1">
      <c r="A223" s="13"/>
      <c r="B223" s="234"/>
      <c r="C223" s="235"/>
      <c r="D223" s="236" t="s">
        <v>226</v>
      </c>
      <c r="E223" s="237" t="s">
        <v>19</v>
      </c>
      <c r="F223" s="238" t="s">
        <v>2656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226</v>
      </c>
      <c r="AU223" s="244" t="s">
        <v>81</v>
      </c>
      <c r="AV223" s="13" t="s">
        <v>79</v>
      </c>
      <c r="AW223" s="13" t="s">
        <v>33</v>
      </c>
      <c r="AX223" s="13" t="s">
        <v>72</v>
      </c>
      <c r="AY223" s="244" t="s">
        <v>215</v>
      </c>
    </row>
    <row r="224" s="14" customFormat="1">
      <c r="A224" s="14"/>
      <c r="B224" s="245"/>
      <c r="C224" s="246"/>
      <c r="D224" s="236" t="s">
        <v>226</v>
      </c>
      <c r="E224" s="247" t="s">
        <v>19</v>
      </c>
      <c r="F224" s="248" t="s">
        <v>2657</v>
      </c>
      <c r="G224" s="246"/>
      <c r="H224" s="249">
        <v>45.600000000000001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226</v>
      </c>
      <c r="AU224" s="255" t="s">
        <v>81</v>
      </c>
      <c r="AV224" s="14" t="s">
        <v>81</v>
      </c>
      <c r="AW224" s="14" t="s">
        <v>33</v>
      </c>
      <c r="AX224" s="14" t="s">
        <v>72</v>
      </c>
      <c r="AY224" s="255" t="s">
        <v>215</v>
      </c>
    </row>
    <row r="225" s="13" customFormat="1">
      <c r="A225" s="13"/>
      <c r="B225" s="234"/>
      <c r="C225" s="235"/>
      <c r="D225" s="236" t="s">
        <v>226</v>
      </c>
      <c r="E225" s="237" t="s">
        <v>19</v>
      </c>
      <c r="F225" s="238" t="s">
        <v>2654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226</v>
      </c>
      <c r="AU225" s="244" t="s">
        <v>81</v>
      </c>
      <c r="AV225" s="13" t="s">
        <v>79</v>
      </c>
      <c r="AW225" s="13" t="s">
        <v>33</v>
      </c>
      <c r="AX225" s="13" t="s">
        <v>72</v>
      </c>
      <c r="AY225" s="244" t="s">
        <v>215</v>
      </c>
    </row>
    <row r="226" s="13" customFormat="1">
      <c r="A226" s="13"/>
      <c r="B226" s="234"/>
      <c r="C226" s="235"/>
      <c r="D226" s="236" t="s">
        <v>226</v>
      </c>
      <c r="E226" s="237" t="s">
        <v>19</v>
      </c>
      <c r="F226" s="238" t="s">
        <v>2658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226</v>
      </c>
      <c r="AU226" s="244" t="s">
        <v>81</v>
      </c>
      <c r="AV226" s="13" t="s">
        <v>79</v>
      </c>
      <c r="AW226" s="13" t="s">
        <v>33</v>
      </c>
      <c r="AX226" s="13" t="s">
        <v>72</v>
      </c>
      <c r="AY226" s="244" t="s">
        <v>215</v>
      </c>
    </row>
    <row r="227" s="14" customFormat="1">
      <c r="A227" s="14"/>
      <c r="B227" s="245"/>
      <c r="C227" s="246"/>
      <c r="D227" s="236" t="s">
        <v>226</v>
      </c>
      <c r="E227" s="247" t="s">
        <v>19</v>
      </c>
      <c r="F227" s="248" t="s">
        <v>308</v>
      </c>
      <c r="G227" s="246"/>
      <c r="H227" s="249">
        <v>9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226</v>
      </c>
      <c r="AU227" s="255" t="s">
        <v>81</v>
      </c>
      <c r="AV227" s="14" t="s">
        <v>81</v>
      </c>
      <c r="AW227" s="14" t="s">
        <v>33</v>
      </c>
      <c r="AX227" s="14" t="s">
        <v>72</v>
      </c>
      <c r="AY227" s="255" t="s">
        <v>215</v>
      </c>
    </row>
    <row r="228" s="13" customFormat="1">
      <c r="A228" s="13"/>
      <c r="B228" s="234"/>
      <c r="C228" s="235"/>
      <c r="D228" s="236" t="s">
        <v>226</v>
      </c>
      <c r="E228" s="237" t="s">
        <v>19</v>
      </c>
      <c r="F228" s="238" t="s">
        <v>2654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226</v>
      </c>
      <c r="AU228" s="244" t="s">
        <v>81</v>
      </c>
      <c r="AV228" s="13" t="s">
        <v>79</v>
      </c>
      <c r="AW228" s="13" t="s">
        <v>33</v>
      </c>
      <c r="AX228" s="13" t="s">
        <v>72</v>
      </c>
      <c r="AY228" s="244" t="s">
        <v>215</v>
      </c>
    </row>
    <row r="229" s="13" customFormat="1">
      <c r="A229" s="13"/>
      <c r="B229" s="234"/>
      <c r="C229" s="235"/>
      <c r="D229" s="236" t="s">
        <v>226</v>
      </c>
      <c r="E229" s="237" t="s">
        <v>19</v>
      </c>
      <c r="F229" s="238" t="s">
        <v>2659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226</v>
      </c>
      <c r="AU229" s="244" t="s">
        <v>81</v>
      </c>
      <c r="AV229" s="13" t="s">
        <v>79</v>
      </c>
      <c r="AW229" s="13" t="s">
        <v>33</v>
      </c>
      <c r="AX229" s="13" t="s">
        <v>72</v>
      </c>
      <c r="AY229" s="244" t="s">
        <v>215</v>
      </c>
    </row>
    <row r="230" s="14" customFormat="1">
      <c r="A230" s="14"/>
      <c r="B230" s="245"/>
      <c r="C230" s="246"/>
      <c r="D230" s="236" t="s">
        <v>226</v>
      </c>
      <c r="E230" s="247" t="s">
        <v>19</v>
      </c>
      <c r="F230" s="248" t="s">
        <v>2660</v>
      </c>
      <c r="G230" s="246"/>
      <c r="H230" s="249">
        <v>10.1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226</v>
      </c>
      <c r="AU230" s="255" t="s">
        <v>81</v>
      </c>
      <c r="AV230" s="14" t="s">
        <v>81</v>
      </c>
      <c r="AW230" s="14" t="s">
        <v>33</v>
      </c>
      <c r="AX230" s="14" t="s">
        <v>72</v>
      </c>
      <c r="AY230" s="255" t="s">
        <v>215</v>
      </c>
    </row>
    <row r="231" s="15" customFormat="1">
      <c r="A231" s="15"/>
      <c r="B231" s="256"/>
      <c r="C231" s="257"/>
      <c r="D231" s="236" t="s">
        <v>226</v>
      </c>
      <c r="E231" s="258" t="s">
        <v>19</v>
      </c>
      <c r="F231" s="259" t="s">
        <v>233</v>
      </c>
      <c r="G231" s="257"/>
      <c r="H231" s="260">
        <v>64.700000000000003</v>
      </c>
      <c r="I231" s="261"/>
      <c r="J231" s="257"/>
      <c r="K231" s="257"/>
      <c r="L231" s="262"/>
      <c r="M231" s="263"/>
      <c r="N231" s="264"/>
      <c r="O231" s="264"/>
      <c r="P231" s="264"/>
      <c r="Q231" s="264"/>
      <c r="R231" s="264"/>
      <c r="S231" s="264"/>
      <c r="T231" s="26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6" t="s">
        <v>226</v>
      </c>
      <c r="AU231" s="266" t="s">
        <v>81</v>
      </c>
      <c r="AV231" s="15" t="s">
        <v>223</v>
      </c>
      <c r="AW231" s="15" t="s">
        <v>33</v>
      </c>
      <c r="AX231" s="15" t="s">
        <v>72</v>
      </c>
      <c r="AY231" s="266" t="s">
        <v>215</v>
      </c>
    </row>
    <row r="232" s="14" customFormat="1">
      <c r="A232" s="14"/>
      <c r="B232" s="245"/>
      <c r="C232" s="246"/>
      <c r="D232" s="236" t="s">
        <v>226</v>
      </c>
      <c r="E232" s="247" t="s">
        <v>19</v>
      </c>
      <c r="F232" s="248" t="s">
        <v>2661</v>
      </c>
      <c r="G232" s="246"/>
      <c r="H232" s="249">
        <v>258.80000000000001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226</v>
      </c>
      <c r="AU232" s="255" t="s">
        <v>81</v>
      </c>
      <c r="AV232" s="14" t="s">
        <v>81</v>
      </c>
      <c r="AW232" s="14" t="s">
        <v>33</v>
      </c>
      <c r="AX232" s="14" t="s">
        <v>72</v>
      </c>
      <c r="AY232" s="255" t="s">
        <v>215</v>
      </c>
    </row>
    <row r="233" s="15" customFormat="1">
      <c r="A233" s="15"/>
      <c r="B233" s="256"/>
      <c r="C233" s="257"/>
      <c r="D233" s="236" t="s">
        <v>226</v>
      </c>
      <c r="E233" s="258" t="s">
        <v>19</v>
      </c>
      <c r="F233" s="259" t="s">
        <v>233</v>
      </c>
      <c r="G233" s="257"/>
      <c r="H233" s="260">
        <v>258.80000000000001</v>
      </c>
      <c r="I233" s="261"/>
      <c r="J233" s="257"/>
      <c r="K233" s="257"/>
      <c r="L233" s="262"/>
      <c r="M233" s="263"/>
      <c r="N233" s="264"/>
      <c r="O233" s="264"/>
      <c r="P233" s="264"/>
      <c r="Q233" s="264"/>
      <c r="R233" s="264"/>
      <c r="S233" s="264"/>
      <c r="T233" s="26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6" t="s">
        <v>226</v>
      </c>
      <c r="AU233" s="266" t="s">
        <v>81</v>
      </c>
      <c r="AV233" s="15" t="s">
        <v>223</v>
      </c>
      <c r="AW233" s="15" t="s">
        <v>33</v>
      </c>
      <c r="AX233" s="15" t="s">
        <v>79</v>
      </c>
      <c r="AY233" s="266" t="s">
        <v>215</v>
      </c>
    </row>
    <row r="234" s="2" customFormat="1" ht="16.5" customHeight="1">
      <c r="A234" s="41"/>
      <c r="B234" s="42"/>
      <c r="C234" s="281" t="s">
        <v>328</v>
      </c>
      <c r="D234" s="281" t="s">
        <v>412</v>
      </c>
      <c r="E234" s="282" t="s">
        <v>912</v>
      </c>
      <c r="F234" s="283" t="s">
        <v>913</v>
      </c>
      <c r="G234" s="284" t="s">
        <v>278</v>
      </c>
      <c r="H234" s="285">
        <v>13.199</v>
      </c>
      <c r="I234" s="286"/>
      <c r="J234" s="287">
        <f>ROUND(I234*H234,2)</f>
        <v>0</v>
      </c>
      <c r="K234" s="283" t="s">
        <v>222</v>
      </c>
      <c r="L234" s="288"/>
      <c r="M234" s="289" t="s">
        <v>19</v>
      </c>
      <c r="N234" s="290" t="s">
        <v>43</v>
      </c>
      <c r="O234" s="87"/>
      <c r="P234" s="225">
        <f>O234*H234</f>
        <v>0</v>
      </c>
      <c r="Q234" s="225">
        <v>0.22</v>
      </c>
      <c r="R234" s="225">
        <f>Q234*H234</f>
        <v>2.9037799999999998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298</v>
      </c>
      <c r="AT234" s="227" t="s">
        <v>412</v>
      </c>
      <c r="AU234" s="227" t="s">
        <v>81</v>
      </c>
      <c r="AY234" s="20" t="s">
        <v>215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223</v>
      </c>
      <c r="BM234" s="227" t="s">
        <v>459</v>
      </c>
    </row>
    <row r="235" s="13" customFormat="1">
      <c r="A235" s="13"/>
      <c r="B235" s="234"/>
      <c r="C235" s="235"/>
      <c r="D235" s="236" t="s">
        <v>226</v>
      </c>
      <c r="E235" s="237" t="s">
        <v>19</v>
      </c>
      <c r="F235" s="238" t="s">
        <v>2654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226</v>
      </c>
      <c r="AU235" s="244" t="s">
        <v>81</v>
      </c>
      <c r="AV235" s="13" t="s">
        <v>79</v>
      </c>
      <c r="AW235" s="13" t="s">
        <v>33</v>
      </c>
      <c r="AX235" s="13" t="s">
        <v>72</v>
      </c>
      <c r="AY235" s="244" t="s">
        <v>215</v>
      </c>
    </row>
    <row r="236" s="13" customFormat="1">
      <c r="A236" s="13"/>
      <c r="B236" s="234"/>
      <c r="C236" s="235"/>
      <c r="D236" s="236" t="s">
        <v>226</v>
      </c>
      <c r="E236" s="237" t="s">
        <v>19</v>
      </c>
      <c r="F236" s="238" t="s">
        <v>2655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226</v>
      </c>
      <c r="AU236" s="244" t="s">
        <v>81</v>
      </c>
      <c r="AV236" s="13" t="s">
        <v>79</v>
      </c>
      <c r="AW236" s="13" t="s">
        <v>33</v>
      </c>
      <c r="AX236" s="13" t="s">
        <v>72</v>
      </c>
      <c r="AY236" s="244" t="s">
        <v>215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2654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3" customFormat="1">
      <c r="A238" s="13"/>
      <c r="B238" s="234"/>
      <c r="C238" s="235"/>
      <c r="D238" s="236" t="s">
        <v>226</v>
      </c>
      <c r="E238" s="237" t="s">
        <v>19</v>
      </c>
      <c r="F238" s="238" t="s">
        <v>2656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226</v>
      </c>
      <c r="AU238" s="244" t="s">
        <v>81</v>
      </c>
      <c r="AV238" s="13" t="s">
        <v>79</v>
      </c>
      <c r="AW238" s="13" t="s">
        <v>33</v>
      </c>
      <c r="AX238" s="13" t="s">
        <v>72</v>
      </c>
      <c r="AY238" s="244" t="s">
        <v>215</v>
      </c>
    </row>
    <row r="239" s="14" customFormat="1">
      <c r="A239" s="14"/>
      <c r="B239" s="245"/>
      <c r="C239" s="246"/>
      <c r="D239" s="236" t="s">
        <v>226</v>
      </c>
      <c r="E239" s="247" t="s">
        <v>19</v>
      </c>
      <c r="F239" s="248" t="s">
        <v>2662</v>
      </c>
      <c r="G239" s="246"/>
      <c r="H239" s="249">
        <v>182.40000000000001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226</v>
      </c>
      <c r="AU239" s="255" t="s">
        <v>81</v>
      </c>
      <c r="AV239" s="14" t="s">
        <v>81</v>
      </c>
      <c r="AW239" s="14" t="s">
        <v>33</v>
      </c>
      <c r="AX239" s="14" t="s">
        <v>72</v>
      </c>
      <c r="AY239" s="255" t="s">
        <v>215</v>
      </c>
    </row>
    <row r="240" s="13" customFormat="1">
      <c r="A240" s="13"/>
      <c r="B240" s="234"/>
      <c r="C240" s="235"/>
      <c r="D240" s="236" t="s">
        <v>226</v>
      </c>
      <c r="E240" s="237" t="s">
        <v>19</v>
      </c>
      <c r="F240" s="238" t="s">
        <v>2654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226</v>
      </c>
      <c r="AU240" s="244" t="s">
        <v>81</v>
      </c>
      <c r="AV240" s="13" t="s">
        <v>79</v>
      </c>
      <c r="AW240" s="13" t="s">
        <v>33</v>
      </c>
      <c r="AX240" s="13" t="s">
        <v>72</v>
      </c>
      <c r="AY240" s="244" t="s">
        <v>215</v>
      </c>
    </row>
    <row r="241" s="13" customFormat="1">
      <c r="A241" s="13"/>
      <c r="B241" s="234"/>
      <c r="C241" s="235"/>
      <c r="D241" s="236" t="s">
        <v>226</v>
      </c>
      <c r="E241" s="237" t="s">
        <v>19</v>
      </c>
      <c r="F241" s="238" t="s">
        <v>2658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226</v>
      </c>
      <c r="AU241" s="244" t="s">
        <v>81</v>
      </c>
      <c r="AV241" s="13" t="s">
        <v>79</v>
      </c>
      <c r="AW241" s="13" t="s">
        <v>33</v>
      </c>
      <c r="AX241" s="13" t="s">
        <v>72</v>
      </c>
      <c r="AY241" s="244" t="s">
        <v>215</v>
      </c>
    </row>
    <row r="242" s="14" customFormat="1">
      <c r="A242" s="14"/>
      <c r="B242" s="245"/>
      <c r="C242" s="246"/>
      <c r="D242" s="236" t="s">
        <v>226</v>
      </c>
      <c r="E242" s="247" t="s">
        <v>19</v>
      </c>
      <c r="F242" s="248" t="s">
        <v>2663</v>
      </c>
      <c r="G242" s="246"/>
      <c r="H242" s="249">
        <v>36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226</v>
      </c>
      <c r="AU242" s="255" t="s">
        <v>81</v>
      </c>
      <c r="AV242" s="14" t="s">
        <v>81</v>
      </c>
      <c r="AW242" s="14" t="s">
        <v>33</v>
      </c>
      <c r="AX242" s="14" t="s">
        <v>72</v>
      </c>
      <c r="AY242" s="255" t="s">
        <v>215</v>
      </c>
    </row>
    <row r="243" s="13" customFormat="1">
      <c r="A243" s="13"/>
      <c r="B243" s="234"/>
      <c r="C243" s="235"/>
      <c r="D243" s="236" t="s">
        <v>226</v>
      </c>
      <c r="E243" s="237" t="s">
        <v>19</v>
      </c>
      <c r="F243" s="238" t="s">
        <v>2654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226</v>
      </c>
      <c r="AU243" s="244" t="s">
        <v>81</v>
      </c>
      <c r="AV243" s="13" t="s">
        <v>79</v>
      </c>
      <c r="AW243" s="13" t="s">
        <v>33</v>
      </c>
      <c r="AX243" s="13" t="s">
        <v>72</v>
      </c>
      <c r="AY243" s="244" t="s">
        <v>215</v>
      </c>
    </row>
    <row r="244" s="13" customFormat="1">
      <c r="A244" s="13"/>
      <c r="B244" s="234"/>
      <c r="C244" s="235"/>
      <c r="D244" s="236" t="s">
        <v>226</v>
      </c>
      <c r="E244" s="237" t="s">
        <v>19</v>
      </c>
      <c r="F244" s="238" t="s">
        <v>2659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226</v>
      </c>
      <c r="AU244" s="244" t="s">
        <v>81</v>
      </c>
      <c r="AV244" s="13" t="s">
        <v>79</v>
      </c>
      <c r="AW244" s="13" t="s">
        <v>33</v>
      </c>
      <c r="AX244" s="13" t="s">
        <v>72</v>
      </c>
      <c r="AY244" s="244" t="s">
        <v>215</v>
      </c>
    </row>
    <row r="245" s="14" customFormat="1">
      <c r="A245" s="14"/>
      <c r="B245" s="245"/>
      <c r="C245" s="246"/>
      <c r="D245" s="236" t="s">
        <v>226</v>
      </c>
      <c r="E245" s="247" t="s">
        <v>19</v>
      </c>
      <c r="F245" s="248" t="s">
        <v>2664</v>
      </c>
      <c r="G245" s="246"/>
      <c r="H245" s="249">
        <v>40.399999999999999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226</v>
      </c>
      <c r="AU245" s="255" t="s">
        <v>81</v>
      </c>
      <c r="AV245" s="14" t="s">
        <v>81</v>
      </c>
      <c r="AW245" s="14" t="s">
        <v>33</v>
      </c>
      <c r="AX245" s="14" t="s">
        <v>72</v>
      </c>
      <c r="AY245" s="255" t="s">
        <v>215</v>
      </c>
    </row>
    <row r="246" s="15" customFormat="1">
      <c r="A246" s="15"/>
      <c r="B246" s="256"/>
      <c r="C246" s="257"/>
      <c r="D246" s="236" t="s">
        <v>226</v>
      </c>
      <c r="E246" s="258" t="s">
        <v>19</v>
      </c>
      <c r="F246" s="259" t="s">
        <v>2665</v>
      </c>
      <c r="G246" s="257"/>
      <c r="H246" s="260">
        <v>258.80000000000001</v>
      </c>
      <c r="I246" s="261"/>
      <c r="J246" s="257"/>
      <c r="K246" s="257"/>
      <c r="L246" s="262"/>
      <c r="M246" s="263"/>
      <c r="N246" s="264"/>
      <c r="O246" s="264"/>
      <c r="P246" s="264"/>
      <c r="Q246" s="264"/>
      <c r="R246" s="264"/>
      <c r="S246" s="264"/>
      <c r="T246" s="26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6" t="s">
        <v>226</v>
      </c>
      <c r="AU246" s="266" t="s">
        <v>81</v>
      </c>
      <c r="AV246" s="15" t="s">
        <v>223</v>
      </c>
      <c r="AW246" s="15" t="s">
        <v>33</v>
      </c>
      <c r="AX246" s="15" t="s">
        <v>72</v>
      </c>
      <c r="AY246" s="266" t="s">
        <v>215</v>
      </c>
    </row>
    <row r="247" s="14" customFormat="1">
      <c r="A247" s="14"/>
      <c r="B247" s="245"/>
      <c r="C247" s="246"/>
      <c r="D247" s="236" t="s">
        <v>226</v>
      </c>
      <c r="E247" s="247" t="s">
        <v>19</v>
      </c>
      <c r="F247" s="248" t="s">
        <v>2666</v>
      </c>
      <c r="G247" s="246"/>
      <c r="H247" s="249">
        <v>13.199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226</v>
      </c>
      <c r="AU247" s="255" t="s">
        <v>81</v>
      </c>
      <c r="AV247" s="14" t="s">
        <v>81</v>
      </c>
      <c r="AW247" s="14" t="s">
        <v>33</v>
      </c>
      <c r="AX247" s="14" t="s">
        <v>72</v>
      </c>
      <c r="AY247" s="255" t="s">
        <v>215</v>
      </c>
    </row>
    <row r="248" s="15" customFormat="1">
      <c r="A248" s="15"/>
      <c r="B248" s="256"/>
      <c r="C248" s="257"/>
      <c r="D248" s="236" t="s">
        <v>226</v>
      </c>
      <c r="E248" s="258" t="s">
        <v>19</v>
      </c>
      <c r="F248" s="259" t="s">
        <v>233</v>
      </c>
      <c r="G248" s="257"/>
      <c r="H248" s="260">
        <v>13.199</v>
      </c>
      <c r="I248" s="261"/>
      <c r="J248" s="257"/>
      <c r="K248" s="257"/>
      <c r="L248" s="262"/>
      <c r="M248" s="263"/>
      <c r="N248" s="264"/>
      <c r="O248" s="264"/>
      <c r="P248" s="264"/>
      <c r="Q248" s="264"/>
      <c r="R248" s="264"/>
      <c r="S248" s="264"/>
      <c r="T248" s="26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6" t="s">
        <v>226</v>
      </c>
      <c r="AU248" s="266" t="s">
        <v>81</v>
      </c>
      <c r="AV248" s="15" t="s">
        <v>223</v>
      </c>
      <c r="AW248" s="15" t="s">
        <v>33</v>
      </c>
      <c r="AX248" s="15" t="s">
        <v>79</v>
      </c>
      <c r="AY248" s="266" t="s">
        <v>215</v>
      </c>
    </row>
    <row r="249" s="2" customFormat="1" ht="44.25" customHeight="1">
      <c r="A249" s="41"/>
      <c r="B249" s="42"/>
      <c r="C249" s="216" t="s">
        <v>337</v>
      </c>
      <c r="D249" s="216" t="s">
        <v>218</v>
      </c>
      <c r="E249" s="217" t="s">
        <v>2667</v>
      </c>
      <c r="F249" s="218" t="s">
        <v>2668</v>
      </c>
      <c r="G249" s="219" t="s">
        <v>221</v>
      </c>
      <c r="H249" s="220">
        <v>64.700000000000003</v>
      </c>
      <c r="I249" s="221"/>
      <c r="J249" s="222">
        <f>ROUND(I249*H249,2)</f>
        <v>0</v>
      </c>
      <c r="K249" s="218" t="s">
        <v>222</v>
      </c>
      <c r="L249" s="47"/>
      <c r="M249" s="223" t="s">
        <v>19</v>
      </c>
      <c r="N249" s="224" t="s">
        <v>43</v>
      </c>
      <c r="O249" s="87"/>
      <c r="P249" s="225">
        <f>O249*H249</f>
        <v>0</v>
      </c>
      <c r="Q249" s="225">
        <v>0.39600000000000002</v>
      </c>
      <c r="R249" s="225">
        <f>Q249*H249</f>
        <v>25.621200000000002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223</v>
      </c>
      <c r="AT249" s="227" t="s">
        <v>218</v>
      </c>
      <c r="AU249" s="227" t="s">
        <v>81</v>
      </c>
      <c r="AY249" s="20" t="s">
        <v>215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223</v>
      </c>
      <c r="BM249" s="227" t="s">
        <v>340</v>
      </c>
    </row>
    <row r="250" s="2" customFormat="1">
      <c r="A250" s="41"/>
      <c r="B250" s="42"/>
      <c r="C250" s="43"/>
      <c r="D250" s="229" t="s">
        <v>224</v>
      </c>
      <c r="E250" s="43"/>
      <c r="F250" s="230" t="s">
        <v>2669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224</v>
      </c>
      <c r="AU250" s="20" t="s">
        <v>81</v>
      </c>
    </row>
    <row r="251" s="13" customFormat="1">
      <c r="A251" s="13"/>
      <c r="B251" s="234"/>
      <c r="C251" s="235"/>
      <c r="D251" s="236" t="s">
        <v>226</v>
      </c>
      <c r="E251" s="237" t="s">
        <v>19</v>
      </c>
      <c r="F251" s="238" t="s">
        <v>2654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226</v>
      </c>
      <c r="AU251" s="244" t="s">
        <v>81</v>
      </c>
      <c r="AV251" s="13" t="s">
        <v>79</v>
      </c>
      <c r="AW251" s="13" t="s">
        <v>33</v>
      </c>
      <c r="AX251" s="13" t="s">
        <v>72</v>
      </c>
      <c r="AY251" s="244" t="s">
        <v>215</v>
      </c>
    </row>
    <row r="252" s="13" customFormat="1">
      <c r="A252" s="13"/>
      <c r="B252" s="234"/>
      <c r="C252" s="235"/>
      <c r="D252" s="236" t="s">
        <v>226</v>
      </c>
      <c r="E252" s="237" t="s">
        <v>19</v>
      </c>
      <c r="F252" s="238" t="s">
        <v>2670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226</v>
      </c>
      <c r="AU252" s="244" t="s">
        <v>81</v>
      </c>
      <c r="AV252" s="13" t="s">
        <v>79</v>
      </c>
      <c r="AW252" s="13" t="s">
        <v>33</v>
      </c>
      <c r="AX252" s="13" t="s">
        <v>72</v>
      </c>
      <c r="AY252" s="244" t="s">
        <v>215</v>
      </c>
    </row>
    <row r="253" s="13" customFormat="1">
      <c r="A253" s="13"/>
      <c r="B253" s="234"/>
      <c r="C253" s="235"/>
      <c r="D253" s="236" t="s">
        <v>226</v>
      </c>
      <c r="E253" s="237" t="s">
        <v>19</v>
      </c>
      <c r="F253" s="238" t="s">
        <v>2654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226</v>
      </c>
      <c r="AU253" s="244" t="s">
        <v>81</v>
      </c>
      <c r="AV253" s="13" t="s">
        <v>79</v>
      </c>
      <c r="AW253" s="13" t="s">
        <v>33</v>
      </c>
      <c r="AX253" s="13" t="s">
        <v>72</v>
      </c>
      <c r="AY253" s="244" t="s">
        <v>215</v>
      </c>
    </row>
    <row r="254" s="13" customFormat="1">
      <c r="A254" s="13"/>
      <c r="B254" s="234"/>
      <c r="C254" s="235"/>
      <c r="D254" s="236" t="s">
        <v>226</v>
      </c>
      <c r="E254" s="237" t="s">
        <v>19</v>
      </c>
      <c r="F254" s="238" t="s">
        <v>2671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226</v>
      </c>
      <c r="AU254" s="244" t="s">
        <v>81</v>
      </c>
      <c r="AV254" s="13" t="s">
        <v>79</v>
      </c>
      <c r="AW254" s="13" t="s">
        <v>33</v>
      </c>
      <c r="AX254" s="13" t="s">
        <v>72</v>
      </c>
      <c r="AY254" s="244" t="s">
        <v>215</v>
      </c>
    </row>
    <row r="255" s="14" customFormat="1">
      <c r="A255" s="14"/>
      <c r="B255" s="245"/>
      <c r="C255" s="246"/>
      <c r="D255" s="236" t="s">
        <v>226</v>
      </c>
      <c r="E255" s="247" t="s">
        <v>19</v>
      </c>
      <c r="F255" s="248" t="s">
        <v>2657</v>
      </c>
      <c r="G255" s="246"/>
      <c r="H255" s="249">
        <v>45.600000000000001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226</v>
      </c>
      <c r="AU255" s="255" t="s">
        <v>81</v>
      </c>
      <c r="AV255" s="14" t="s">
        <v>81</v>
      </c>
      <c r="AW255" s="14" t="s">
        <v>33</v>
      </c>
      <c r="AX255" s="14" t="s">
        <v>72</v>
      </c>
      <c r="AY255" s="255" t="s">
        <v>215</v>
      </c>
    </row>
    <row r="256" s="13" customFormat="1">
      <c r="A256" s="13"/>
      <c r="B256" s="234"/>
      <c r="C256" s="235"/>
      <c r="D256" s="236" t="s">
        <v>226</v>
      </c>
      <c r="E256" s="237" t="s">
        <v>19</v>
      </c>
      <c r="F256" s="238" t="s">
        <v>2654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226</v>
      </c>
      <c r="AU256" s="244" t="s">
        <v>81</v>
      </c>
      <c r="AV256" s="13" t="s">
        <v>79</v>
      </c>
      <c r="AW256" s="13" t="s">
        <v>33</v>
      </c>
      <c r="AX256" s="13" t="s">
        <v>72</v>
      </c>
      <c r="AY256" s="244" t="s">
        <v>215</v>
      </c>
    </row>
    <row r="257" s="13" customFormat="1">
      <c r="A257" s="13"/>
      <c r="B257" s="234"/>
      <c r="C257" s="235"/>
      <c r="D257" s="236" t="s">
        <v>226</v>
      </c>
      <c r="E257" s="237" t="s">
        <v>19</v>
      </c>
      <c r="F257" s="238" t="s">
        <v>2672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226</v>
      </c>
      <c r="AU257" s="244" t="s">
        <v>81</v>
      </c>
      <c r="AV257" s="13" t="s">
        <v>79</v>
      </c>
      <c r="AW257" s="13" t="s">
        <v>33</v>
      </c>
      <c r="AX257" s="13" t="s">
        <v>72</v>
      </c>
      <c r="AY257" s="244" t="s">
        <v>215</v>
      </c>
    </row>
    <row r="258" s="14" customFormat="1">
      <c r="A258" s="14"/>
      <c r="B258" s="245"/>
      <c r="C258" s="246"/>
      <c r="D258" s="236" t="s">
        <v>226</v>
      </c>
      <c r="E258" s="247" t="s">
        <v>19</v>
      </c>
      <c r="F258" s="248" t="s">
        <v>308</v>
      </c>
      <c r="G258" s="246"/>
      <c r="H258" s="249">
        <v>9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226</v>
      </c>
      <c r="AU258" s="255" t="s">
        <v>81</v>
      </c>
      <c r="AV258" s="14" t="s">
        <v>81</v>
      </c>
      <c r="AW258" s="14" t="s">
        <v>33</v>
      </c>
      <c r="AX258" s="14" t="s">
        <v>72</v>
      </c>
      <c r="AY258" s="255" t="s">
        <v>215</v>
      </c>
    </row>
    <row r="259" s="13" customFormat="1">
      <c r="A259" s="13"/>
      <c r="B259" s="234"/>
      <c r="C259" s="235"/>
      <c r="D259" s="236" t="s">
        <v>226</v>
      </c>
      <c r="E259" s="237" t="s">
        <v>19</v>
      </c>
      <c r="F259" s="238" t="s">
        <v>2654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226</v>
      </c>
      <c r="AU259" s="244" t="s">
        <v>81</v>
      </c>
      <c r="AV259" s="13" t="s">
        <v>79</v>
      </c>
      <c r="AW259" s="13" t="s">
        <v>33</v>
      </c>
      <c r="AX259" s="13" t="s">
        <v>72</v>
      </c>
      <c r="AY259" s="244" t="s">
        <v>215</v>
      </c>
    </row>
    <row r="260" s="13" customFormat="1">
      <c r="A260" s="13"/>
      <c r="B260" s="234"/>
      <c r="C260" s="235"/>
      <c r="D260" s="236" t="s">
        <v>226</v>
      </c>
      <c r="E260" s="237" t="s">
        <v>19</v>
      </c>
      <c r="F260" s="238" t="s">
        <v>2673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226</v>
      </c>
      <c r="AU260" s="244" t="s">
        <v>81</v>
      </c>
      <c r="AV260" s="13" t="s">
        <v>79</v>
      </c>
      <c r="AW260" s="13" t="s">
        <v>33</v>
      </c>
      <c r="AX260" s="13" t="s">
        <v>72</v>
      </c>
      <c r="AY260" s="244" t="s">
        <v>215</v>
      </c>
    </row>
    <row r="261" s="14" customFormat="1">
      <c r="A261" s="14"/>
      <c r="B261" s="245"/>
      <c r="C261" s="246"/>
      <c r="D261" s="236" t="s">
        <v>226</v>
      </c>
      <c r="E261" s="247" t="s">
        <v>19</v>
      </c>
      <c r="F261" s="248" t="s">
        <v>2660</v>
      </c>
      <c r="G261" s="246"/>
      <c r="H261" s="249">
        <v>10.1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226</v>
      </c>
      <c r="AU261" s="255" t="s">
        <v>81</v>
      </c>
      <c r="AV261" s="14" t="s">
        <v>81</v>
      </c>
      <c r="AW261" s="14" t="s">
        <v>33</v>
      </c>
      <c r="AX261" s="14" t="s">
        <v>72</v>
      </c>
      <c r="AY261" s="255" t="s">
        <v>215</v>
      </c>
    </row>
    <row r="262" s="15" customFormat="1">
      <c r="A262" s="15"/>
      <c r="B262" s="256"/>
      <c r="C262" s="257"/>
      <c r="D262" s="236" t="s">
        <v>226</v>
      </c>
      <c r="E262" s="258" t="s">
        <v>19</v>
      </c>
      <c r="F262" s="259" t="s">
        <v>233</v>
      </c>
      <c r="G262" s="257"/>
      <c r="H262" s="260">
        <v>64.700000000000003</v>
      </c>
      <c r="I262" s="261"/>
      <c r="J262" s="257"/>
      <c r="K262" s="257"/>
      <c r="L262" s="262"/>
      <c r="M262" s="263"/>
      <c r="N262" s="264"/>
      <c r="O262" s="264"/>
      <c r="P262" s="264"/>
      <c r="Q262" s="264"/>
      <c r="R262" s="264"/>
      <c r="S262" s="264"/>
      <c r="T262" s="26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6" t="s">
        <v>226</v>
      </c>
      <c r="AU262" s="266" t="s">
        <v>81</v>
      </c>
      <c r="AV262" s="15" t="s">
        <v>223</v>
      </c>
      <c r="AW262" s="15" t="s">
        <v>33</v>
      </c>
      <c r="AX262" s="15" t="s">
        <v>79</v>
      </c>
      <c r="AY262" s="266" t="s">
        <v>215</v>
      </c>
    </row>
    <row r="263" s="2" customFormat="1" ht="24.15" customHeight="1">
      <c r="A263" s="41"/>
      <c r="B263" s="42"/>
      <c r="C263" s="216" t="s">
        <v>342</v>
      </c>
      <c r="D263" s="216" t="s">
        <v>218</v>
      </c>
      <c r="E263" s="217" t="s">
        <v>2674</v>
      </c>
      <c r="F263" s="218" t="s">
        <v>2675</v>
      </c>
      <c r="G263" s="219" t="s">
        <v>221</v>
      </c>
      <c r="H263" s="220">
        <v>64.700000000000003</v>
      </c>
      <c r="I263" s="221"/>
      <c r="J263" s="222">
        <f>ROUND(I263*H263,2)</f>
        <v>0</v>
      </c>
      <c r="K263" s="218" t="s">
        <v>222</v>
      </c>
      <c r="L263" s="47"/>
      <c r="M263" s="223" t="s">
        <v>19</v>
      </c>
      <c r="N263" s="224" t="s">
        <v>43</v>
      </c>
      <c r="O263" s="87"/>
      <c r="P263" s="225">
        <f>O263*H263</f>
        <v>0</v>
      </c>
      <c r="Q263" s="225">
        <v>0.0010200000000000001</v>
      </c>
      <c r="R263" s="225">
        <f>Q263*H263</f>
        <v>0.065994000000000011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223</v>
      </c>
      <c r="AT263" s="227" t="s">
        <v>218</v>
      </c>
      <c r="AU263" s="227" t="s">
        <v>81</v>
      </c>
      <c r="AY263" s="20" t="s">
        <v>215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223</v>
      </c>
      <c r="BM263" s="227" t="s">
        <v>345</v>
      </c>
    </row>
    <row r="264" s="2" customFormat="1">
      <c r="A264" s="41"/>
      <c r="B264" s="42"/>
      <c r="C264" s="43"/>
      <c r="D264" s="229" t="s">
        <v>224</v>
      </c>
      <c r="E264" s="43"/>
      <c r="F264" s="230" t="s">
        <v>2676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224</v>
      </c>
      <c r="AU264" s="20" t="s">
        <v>81</v>
      </c>
    </row>
    <row r="265" s="13" customFormat="1">
      <c r="A265" s="13"/>
      <c r="B265" s="234"/>
      <c r="C265" s="235"/>
      <c r="D265" s="236" t="s">
        <v>226</v>
      </c>
      <c r="E265" s="237" t="s">
        <v>19</v>
      </c>
      <c r="F265" s="238" t="s">
        <v>2654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226</v>
      </c>
      <c r="AU265" s="244" t="s">
        <v>81</v>
      </c>
      <c r="AV265" s="13" t="s">
        <v>79</v>
      </c>
      <c r="AW265" s="13" t="s">
        <v>33</v>
      </c>
      <c r="AX265" s="13" t="s">
        <v>72</v>
      </c>
      <c r="AY265" s="244" t="s">
        <v>215</v>
      </c>
    </row>
    <row r="266" s="13" customFormat="1">
      <c r="A266" s="13"/>
      <c r="B266" s="234"/>
      <c r="C266" s="235"/>
      <c r="D266" s="236" t="s">
        <v>226</v>
      </c>
      <c r="E266" s="237" t="s">
        <v>19</v>
      </c>
      <c r="F266" s="238" t="s">
        <v>2677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226</v>
      </c>
      <c r="AU266" s="244" t="s">
        <v>81</v>
      </c>
      <c r="AV266" s="13" t="s">
        <v>79</v>
      </c>
      <c r="AW266" s="13" t="s">
        <v>33</v>
      </c>
      <c r="AX266" s="13" t="s">
        <v>72</v>
      </c>
      <c r="AY266" s="244" t="s">
        <v>215</v>
      </c>
    </row>
    <row r="267" s="13" customFormat="1">
      <c r="A267" s="13"/>
      <c r="B267" s="234"/>
      <c r="C267" s="235"/>
      <c r="D267" s="236" t="s">
        <v>226</v>
      </c>
      <c r="E267" s="237" t="s">
        <v>19</v>
      </c>
      <c r="F267" s="238" t="s">
        <v>2654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226</v>
      </c>
      <c r="AU267" s="244" t="s">
        <v>81</v>
      </c>
      <c r="AV267" s="13" t="s">
        <v>79</v>
      </c>
      <c r="AW267" s="13" t="s">
        <v>33</v>
      </c>
      <c r="AX267" s="13" t="s">
        <v>72</v>
      </c>
      <c r="AY267" s="244" t="s">
        <v>215</v>
      </c>
    </row>
    <row r="268" s="13" customFormat="1">
      <c r="A268" s="13"/>
      <c r="B268" s="234"/>
      <c r="C268" s="235"/>
      <c r="D268" s="236" t="s">
        <v>226</v>
      </c>
      <c r="E268" s="237" t="s">
        <v>19</v>
      </c>
      <c r="F268" s="238" t="s">
        <v>2678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226</v>
      </c>
      <c r="AU268" s="244" t="s">
        <v>81</v>
      </c>
      <c r="AV268" s="13" t="s">
        <v>79</v>
      </c>
      <c r="AW268" s="13" t="s">
        <v>33</v>
      </c>
      <c r="AX268" s="13" t="s">
        <v>72</v>
      </c>
      <c r="AY268" s="244" t="s">
        <v>215</v>
      </c>
    </row>
    <row r="269" s="14" customFormat="1">
      <c r="A269" s="14"/>
      <c r="B269" s="245"/>
      <c r="C269" s="246"/>
      <c r="D269" s="236" t="s">
        <v>226</v>
      </c>
      <c r="E269" s="247" t="s">
        <v>19</v>
      </c>
      <c r="F269" s="248" t="s">
        <v>2657</v>
      </c>
      <c r="G269" s="246"/>
      <c r="H269" s="249">
        <v>45.600000000000001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226</v>
      </c>
      <c r="AU269" s="255" t="s">
        <v>81</v>
      </c>
      <c r="AV269" s="14" t="s">
        <v>81</v>
      </c>
      <c r="AW269" s="14" t="s">
        <v>33</v>
      </c>
      <c r="AX269" s="14" t="s">
        <v>72</v>
      </c>
      <c r="AY269" s="255" t="s">
        <v>215</v>
      </c>
    </row>
    <row r="270" s="13" customFormat="1">
      <c r="A270" s="13"/>
      <c r="B270" s="234"/>
      <c r="C270" s="235"/>
      <c r="D270" s="236" t="s">
        <v>226</v>
      </c>
      <c r="E270" s="237" t="s">
        <v>19</v>
      </c>
      <c r="F270" s="238" t="s">
        <v>2654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226</v>
      </c>
      <c r="AU270" s="244" t="s">
        <v>81</v>
      </c>
      <c r="AV270" s="13" t="s">
        <v>79</v>
      </c>
      <c r="AW270" s="13" t="s">
        <v>33</v>
      </c>
      <c r="AX270" s="13" t="s">
        <v>72</v>
      </c>
      <c r="AY270" s="244" t="s">
        <v>215</v>
      </c>
    </row>
    <row r="271" s="13" customFormat="1">
      <c r="A271" s="13"/>
      <c r="B271" s="234"/>
      <c r="C271" s="235"/>
      <c r="D271" s="236" t="s">
        <v>226</v>
      </c>
      <c r="E271" s="237" t="s">
        <v>19</v>
      </c>
      <c r="F271" s="238" t="s">
        <v>2679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226</v>
      </c>
      <c r="AU271" s="244" t="s">
        <v>81</v>
      </c>
      <c r="AV271" s="13" t="s">
        <v>79</v>
      </c>
      <c r="AW271" s="13" t="s">
        <v>33</v>
      </c>
      <c r="AX271" s="13" t="s">
        <v>72</v>
      </c>
      <c r="AY271" s="244" t="s">
        <v>215</v>
      </c>
    </row>
    <row r="272" s="14" customFormat="1">
      <c r="A272" s="14"/>
      <c r="B272" s="245"/>
      <c r="C272" s="246"/>
      <c r="D272" s="236" t="s">
        <v>226</v>
      </c>
      <c r="E272" s="247" t="s">
        <v>19</v>
      </c>
      <c r="F272" s="248" t="s">
        <v>308</v>
      </c>
      <c r="G272" s="246"/>
      <c r="H272" s="249">
        <v>9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226</v>
      </c>
      <c r="AU272" s="255" t="s">
        <v>81</v>
      </c>
      <c r="AV272" s="14" t="s">
        <v>81</v>
      </c>
      <c r="AW272" s="14" t="s">
        <v>33</v>
      </c>
      <c r="AX272" s="14" t="s">
        <v>72</v>
      </c>
      <c r="AY272" s="255" t="s">
        <v>215</v>
      </c>
    </row>
    <row r="273" s="13" customFormat="1">
      <c r="A273" s="13"/>
      <c r="B273" s="234"/>
      <c r="C273" s="235"/>
      <c r="D273" s="236" t="s">
        <v>226</v>
      </c>
      <c r="E273" s="237" t="s">
        <v>19</v>
      </c>
      <c r="F273" s="238" t="s">
        <v>2654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226</v>
      </c>
      <c r="AU273" s="244" t="s">
        <v>81</v>
      </c>
      <c r="AV273" s="13" t="s">
        <v>79</v>
      </c>
      <c r="AW273" s="13" t="s">
        <v>33</v>
      </c>
      <c r="AX273" s="13" t="s">
        <v>72</v>
      </c>
      <c r="AY273" s="244" t="s">
        <v>215</v>
      </c>
    </row>
    <row r="274" s="13" customFormat="1">
      <c r="A274" s="13"/>
      <c r="B274" s="234"/>
      <c r="C274" s="235"/>
      <c r="D274" s="236" t="s">
        <v>226</v>
      </c>
      <c r="E274" s="237" t="s">
        <v>19</v>
      </c>
      <c r="F274" s="238" t="s">
        <v>2680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226</v>
      </c>
      <c r="AU274" s="244" t="s">
        <v>81</v>
      </c>
      <c r="AV274" s="13" t="s">
        <v>79</v>
      </c>
      <c r="AW274" s="13" t="s">
        <v>33</v>
      </c>
      <c r="AX274" s="13" t="s">
        <v>72</v>
      </c>
      <c r="AY274" s="244" t="s">
        <v>215</v>
      </c>
    </row>
    <row r="275" s="14" customFormat="1">
      <c r="A275" s="14"/>
      <c r="B275" s="245"/>
      <c r="C275" s="246"/>
      <c r="D275" s="236" t="s">
        <v>226</v>
      </c>
      <c r="E275" s="247" t="s">
        <v>19</v>
      </c>
      <c r="F275" s="248" t="s">
        <v>2660</v>
      </c>
      <c r="G275" s="246"/>
      <c r="H275" s="249">
        <v>10.1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226</v>
      </c>
      <c r="AU275" s="255" t="s">
        <v>81</v>
      </c>
      <c r="AV275" s="14" t="s">
        <v>81</v>
      </c>
      <c r="AW275" s="14" t="s">
        <v>33</v>
      </c>
      <c r="AX275" s="14" t="s">
        <v>72</v>
      </c>
      <c r="AY275" s="255" t="s">
        <v>215</v>
      </c>
    </row>
    <row r="276" s="15" customFormat="1">
      <c r="A276" s="15"/>
      <c r="B276" s="256"/>
      <c r="C276" s="257"/>
      <c r="D276" s="236" t="s">
        <v>226</v>
      </c>
      <c r="E276" s="258" t="s">
        <v>19</v>
      </c>
      <c r="F276" s="259" t="s">
        <v>233</v>
      </c>
      <c r="G276" s="257"/>
      <c r="H276" s="260">
        <v>64.700000000000003</v>
      </c>
      <c r="I276" s="261"/>
      <c r="J276" s="257"/>
      <c r="K276" s="257"/>
      <c r="L276" s="262"/>
      <c r="M276" s="263"/>
      <c r="N276" s="264"/>
      <c r="O276" s="264"/>
      <c r="P276" s="264"/>
      <c r="Q276" s="264"/>
      <c r="R276" s="264"/>
      <c r="S276" s="264"/>
      <c r="T276" s="26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6" t="s">
        <v>226</v>
      </c>
      <c r="AU276" s="266" t="s">
        <v>81</v>
      </c>
      <c r="AV276" s="15" t="s">
        <v>223</v>
      </c>
      <c r="AW276" s="15" t="s">
        <v>33</v>
      </c>
      <c r="AX276" s="15" t="s">
        <v>79</v>
      </c>
      <c r="AY276" s="266" t="s">
        <v>215</v>
      </c>
    </row>
    <row r="277" s="2" customFormat="1" ht="37.8" customHeight="1">
      <c r="A277" s="41"/>
      <c r="B277" s="42"/>
      <c r="C277" s="216" t="s">
        <v>306</v>
      </c>
      <c r="D277" s="216" t="s">
        <v>218</v>
      </c>
      <c r="E277" s="217" t="s">
        <v>2681</v>
      </c>
      <c r="F277" s="218" t="s">
        <v>2682</v>
      </c>
      <c r="G277" s="219" t="s">
        <v>221</v>
      </c>
      <c r="H277" s="220">
        <v>64.700000000000003</v>
      </c>
      <c r="I277" s="221"/>
      <c r="J277" s="222">
        <f>ROUND(I277*H277,2)</f>
        <v>0</v>
      </c>
      <c r="K277" s="218" t="s">
        <v>222</v>
      </c>
      <c r="L277" s="47"/>
      <c r="M277" s="223" t="s">
        <v>19</v>
      </c>
      <c r="N277" s="224" t="s">
        <v>43</v>
      </c>
      <c r="O277" s="87"/>
      <c r="P277" s="225">
        <f>O277*H277</f>
        <v>0</v>
      </c>
      <c r="Q277" s="225">
        <v>0.38625999999999999</v>
      </c>
      <c r="R277" s="225">
        <f>Q277*H277</f>
        <v>24.991022000000001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223</v>
      </c>
      <c r="AT277" s="227" t="s">
        <v>218</v>
      </c>
      <c r="AU277" s="227" t="s">
        <v>81</v>
      </c>
      <c r="AY277" s="20" t="s">
        <v>215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223</v>
      </c>
      <c r="BM277" s="227" t="s">
        <v>350</v>
      </c>
    </row>
    <row r="278" s="2" customFormat="1">
      <c r="A278" s="41"/>
      <c r="B278" s="42"/>
      <c r="C278" s="43"/>
      <c r="D278" s="229" t="s">
        <v>224</v>
      </c>
      <c r="E278" s="43"/>
      <c r="F278" s="230" t="s">
        <v>2683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224</v>
      </c>
      <c r="AU278" s="20" t="s">
        <v>81</v>
      </c>
    </row>
    <row r="279" s="13" customFormat="1">
      <c r="A279" s="13"/>
      <c r="B279" s="234"/>
      <c r="C279" s="235"/>
      <c r="D279" s="236" t="s">
        <v>226</v>
      </c>
      <c r="E279" s="237" t="s">
        <v>19</v>
      </c>
      <c r="F279" s="238" t="s">
        <v>2654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226</v>
      </c>
      <c r="AU279" s="244" t="s">
        <v>81</v>
      </c>
      <c r="AV279" s="13" t="s">
        <v>79</v>
      </c>
      <c r="AW279" s="13" t="s">
        <v>33</v>
      </c>
      <c r="AX279" s="13" t="s">
        <v>72</v>
      </c>
      <c r="AY279" s="244" t="s">
        <v>215</v>
      </c>
    </row>
    <row r="280" s="13" customFormat="1">
      <c r="A280" s="13"/>
      <c r="B280" s="234"/>
      <c r="C280" s="235"/>
      <c r="D280" s="236" t="s">
        <v>226</v>
      </c>
      <c r="E280" s="237" t="s">
        <v>19</v>
      </c>
      <c r="F280" s="238" t="s">
        <v>2684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226</v>
      </c>
      <c r="AU280" s="244" t="s">
        <v>81</v>
      </c>
      <c r="AV280" s="13" t="s">
        <v>79</v>
      </c>
      <c r="AW280" s="13" t="s">
        <v>33</v>
      </c>
      <c r="AX280" s="13" t="s">
        <v>72</v>
      </c>
      <c r="AY280" s="244" t="s">
        <v>215</v>
      </c>
    </row>
    <row r="281" s="13" customFormat="1">
      <c r="A281" s="13"/>
      <c r="B281" s="234"/>
      <c r="C281" s="235"/>
      <c r="D281" s="236" t="s">
        <v>226</v>
      </c>
      <c r="E281" s="237" t="s">
        <v>19</v>
      </c>
      <c r="F281" s="238" t="s">
        <v>2654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226</v>
      </c>
      <c r="AU281" s="244" t="s">
        <v>81</v>
      </c>
      <c r="AV281" s="13" t="s">
        <v>79</v>
      </c>
      <c r="AW281" s="13" t="s">
        <v>33</v>
      </c>
      <c r="AX281" s="13" t="s">
        <v>72</v>
      </c>
      <c r="AY281" s="244" t="s">
        <v>215</v>
      </c>
    </row>
    <row r="282" s="13" customFormat="1">
      <c r="A282" s="13"/>
      <c r="B282" s="234"/>
      <c r="C282" s="235"/>
      <c r="D282" s="236" t="s">
        <v>226</v>
      </c>
      <c r="E282" s="237" t="s">
        <v>19</v>
      </c>
      <c r="F282" s="238" t="s">
        <v>2685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226</v>
      </c>
      <c r="AU282" s="244" t="s">
        <v>81</v>
      </c>
      <c r="AV282" s="13" t="s">
        <v>79</v>
      </c>
      <c r="AW282" s="13" t="s">
        <v>33</v>
      </c>
      <c r="AX282" s="13" t="s">
        <v>72</v>
      </c>
      <c r="AY282" s="244" t="s">
        <v>215</v>
      </c>
    </row>
    <row r="283" s="14" customFormat="1">
      <c r="A283" s="14"/>
      <c r="B283" s="245"/>
      <c r="C283" s="246"/>
      <c r="D283" s="236" t="s">
        <v>226</v>
      </c>
      <c r="E283" s="247" t="s">
        <v>19</v>
      </c>
      <c r="F283" s="248" t="s">
        <v>2657</v>
      </c>
      <c r="G283" s="246"/>
      <c r="H283" s="249">
        <v>45.600000000000001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226</v>
      </c>
      <c r="AU283" s="255" t="s">
        <v>81</v>
      </c>
      <c r="AV283" s="14" t="s">
        <v>81</v>
      </c>
      <c r="AW283" s="14" t="s">
        <v>33</v>
      </c>
      <c r="AX283" s="14" t="s">
        <v>72</v>
      </c>
      <c r="AY283" s="255" t="s">
        <v>215</v>
      </c>
    </row>
    <row r="284" s="13" customFormat="1">
      <c r="A284" s="13"/>
      <c r="B284" s="234"/>
      <c r="C284" s="235"/>
      <c r="D284" s="236" t="s">
        <v>226</v>
      </c>
      <c r="E284" s="237" t="s">
        <v>19</v>
      </c>
      <c r="F284" s="238" t="s">
        <v>2654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226</v>
      </c>
      <c r="AU284" s="244" t="s">
        <v>81</v>
      </c>
      <c r="AV284" s="13" t="s">
        <v>79</v>
      </c>
      <c r="AW284" s="13" t="s">
        <v>33</v>
      </c>
      <c r="AX284" s="13" t="s">
        <v>72</v>
      </c>
      <c r="AY284" s="244" t="s">
        <v>215</v>
      </c>
    </row>
    <row r="285" s="13" customFormat="1">
      <c r="A285" s="13"/>
      <c r="B285" s="234"/>
      <c r="C285" s="235"/>
      <c r="D285" s="236" t="s">
        <v>226</v>
      </c>
      <c r="E285" s="237" t="s">
        <v>19</v>
      </c>
      <c r="F285" s="238" t="s">
        <v>2686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226</v>
      </c>
      <c r="AU285" s="244" t="s">
        <v>81</v>
      </c>
      <c r="AV285" s="13" t="s">
        <v>79</v>
      </c>
      <c r="AW285" s="13" t="s">
        <v>33</v>
      </c>
      <c r="AX285" s="13" t="s">
        <v>72</v>
      </c>
      <c r="AY285" s="244" t="s">
        <v>215</v>
      </c>
    </row>
    <row r="286" s="14" customFormat="1">
      <c r="A286" s="14"/>
      <c r="B286" s="245"/>
      <c r="C286" s="246"/>
      <c r="D286" s="236" t="s">
        <v>226</v>
      </c>
      <c r="E286" s="247" t="s">
        <v>19</v>
      </c>
      <c r="F286" s="248" t="s">
        <v>308</v>
      </c>
      <c r="G286" s="246"/>
      <c r="H286" s="249">
        <v>9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226</v>
      </c>
      <c r="AU286" s="255" t="s">
        <v>81</v>
      </c>
      <c r="AV286" s="14" t="s">
        <v>81</v>
      </c>
      <c r="AW286" s="14" t="s">
        <v>33</v>
      </c>
      <c r="AX286" s="14" t="s">
        <v>72</v>
      </c>
      <c r="AY286" s="255" t="s">
        <v>215</v>
      </c>
    </row>
    <row r="287" s="13" customFormat="1">
      <c r="A287" s="13"/>
      <c r="B287" s="234"/>
      <c r="C287" s="235"/>
      <c r="D287" s="236" t="s">
        <v>226</v>
      </c>
      <c r="E287" s="237" t="s">
        <v>19</v>
      </c>
      <c r="F287" s="238" t="s">
        <v>2654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226</v>
      </c>
      <c r="AU287" s="244" t="s">
        <v>81</v>
      </c>
      <c r="AV287" s="13" t="s">
        <v>79</v>
      </c>
      <c r="AW287" s="13" t="s">
        <v>33</v>
      </c>
      <c r="AX287" s="13" t="s">
        <v>72</v>
      </c>
      <c r="AY287" s="244" t="s">
        <v>215</v>
      </c>
    </row>
    <row r="288" s="13" customFormat="1">
      <c r="A288" s="13"/>
      <c r="B288" s="234"/>
      <c r="C288" s="235"/>
      <c r="D288" s="236" t="s">
        <v>226</v>
      </c>
      <c r="E288" s="237" t="s">
        <v>19</v>
      </c>
      <c r="F288" s="238" t="s">
        <v>2687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226</v>
      </c>
      <c r="AU288" s="244" t="s">
        <v>81</v>
      </c>
      <c r="AV288" s="13" t="s">
        <v>79</v>
      </c>
      <c r="AW288" s="13" t="s">
        <v>33</v>
      </c>
      <c r="AX288" s="13" t="s">
        <v>72</v>
      </c>
      <c r="AY288" s="244" t="s">
        <v>215</v>
      </c>
    </row>
    <row r="289" s="14" customFormat="1">
      <c r="A289" s="14"/>
      <c r="B289" s="245"/>
      <c r="C289" s="246"/>
      <c r="D289" s="236" t="s">
        <v>226</v>
      </c>
      <c r="E289" s="247" t="s">
        <v>19</v>
      </c>
      <c r="F289" s="248" t="s">
        <v>2660</v>
      </c>
      <c r="G289" s="246"/>
      <c r="H289" s="249">
        <v>10.1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226</v>
      </c>
      <c r="AU289" s="255" t="s">
        <v>81</v>
      </c>
      <c r="AV289" s="14" t="s">
        <v>81</v>
      </c>
      <c r="AW289" s="14" t="s">
        <v>33</v>
      </c>
      <c r="AX289" s="14" t="s">
        <v>72</v>
      </c>
      <c r="AY289" s="255" t="s">
        <v>215</v>
      </c>
    </row>
    <row r="290" s="15" customFormat="1">
      <c r="A290" s="15"/>
      <c r="B290" s="256"/>
      <c r="C290" s="257"/>
      <c r="D290" s="236" t="s">
        <v>226</v>
      </c>
      <c r="E290" s="258" t="s">
        <v>19</v>
      </c>
      <c r="F290" s="259" t="s">
        <v>233</v>
      </c>
      <c r="G290" s="257"/>
      <c r="H290" s="260">
        <v>64.700000000000003</v>
      </c>
      <c r="I290" s="261"/>
      <c r="J290" s="257"/>
      <c r="K290" s="257"/>
      <c r="L290" s="262"/>
      <c r="M290" s="263"/>
      <c r="N290" s="264"/>
      <c r="O290" s="264"/>
      <c r="P290" s="264"/>
      <c r="Q290" s="264"/>
      <c r="R290" s="264"/>
      <c r="S290" s="264"/>
      <c r="T290" s="26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6" t="s">
        <v>226</v>
      </c>
      <c r="AU290" s="266" t="s">
        <v>81</v>
      </c>
      <c r="AV290" s="15" t="s">
        <v>223</v>
      </c>
      <c r="AW290" s="15" t="s">
        <v>33</v>
      </c>
      <c r="AX290" s="15" t="s">
        <v>79</v>
      </c>
      <c r="AY290" s="266" t="s">
        <v>215</v>
      </c>
    </row>
    <row r="291" s="2" customFormat="1" ht="44.25" customHeight="1">
      <c r="A291" s="41"/>
      <c r="B291" s="42"/>
      <c r="C291" s="216" t="s">
        <v>322</v>
      </c>
      <c r="D291" s="216" t="s">
        <v>218</v>
      </c>
      <c r="E291" s="217" t="s">
        <v>436</v>
      </c>
      <c r="F291" s="218" t="s">
        <v>437</v>
      </c>
      <c r="G291" s="219" t="s">
        <v>331</v>
      </c>
      <c r="H291" s="220">
        <v>53.582000000000001</v>
      </c>
      <c r="I291" s="221"/>
      <c r="J291" s="222">
        <f>ROUND(I291*H291,2)</f>
        <v>0</v>
      </c>
      <c r="K291" s="218" t="s">
        <v>222</v>
      </c>
      <c r="L291" s="47"/>
      <c r="M291" s="223" t="s">
        <v>19</v>
      </c>
      <c r="N291" s="224" t="s">
        <v>43</v>
      </c>
      <c r="O291" s="87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223</v>
      </c>
      <c r="AT291" s="227" t="s">
        <v>218</v>
      </c>
      <c r="AU291" s="227" t="s">
        <v>81</v>
      </c>
      <c r="AY291" s="20" t="s">
        <v>215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223</v>
      </c>
      <c r="BM291" s="227" t="s">
        <v>354</v>
      </c>
    </row>
    <row r="292" s="2" customFormat="1">
      <c r="A292" s="41"/>
      <c r="B292" s="42"/>
      <c r="C292" s="43"/>
      <c r="D292" s="229" t="s">
        <v>224</v>
      </c>
      <c r="E292" s="43"/>
      <c r="F292" s="230" t="s">
        <v>438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224</v>
      </c>
      <c r="AU292" s="20" t="s">
        <v>81</v>
      </c>
    </row>
    <row r="293" s="14" customFormat="1">
      <c r="A293" s="14"/>
      <c r="B293" s="245"/>
      <c r="C293" s="246"/>
      <c r="D293" s="236" t="s">
        <v>226</v>
      </c>
      <c r="E293" s="247" t="s">
        <v>19</v>
      </c>
      <c r="F293" s="248" t="s">
        <v>2688</v>
      </c>
      <c r="G293" s="246"/>
      <c r="H293" s="249">
        <v>53.582000000000001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226</v>
      </c>
      <c r="AU293" s="255" t="s">
        <v>81</v>
      </c>
      <c r="AV293" s="14" t="s">
        <v>81</v>
      </c>
      <c r="AW293" s="14" t="s">
        <v>33</v>
      </c>
      <c r="AX293" s="14" t="s">
        <v>72</v>
      </c>
      <c r="AY293" s="255" t="s">
        <v>215</v>
      </c>
    </row>
    <row r="294" s="15" customFormat="1">
      <c r="A294" s="15"/>
      <c r="B294" s="256"/>
      <c r="C294" s="257"/>
      <c r="D294" s="236" t="s">
        <v>226</v>
      </c>
      <c r="E294" s="258" t="s">
        <v>19</v>
      </c>
      <c r="F294" s="259" t="s">
        <v>233</v>
      </c>
      <c r="G294" s="257"/>
      <c r="H294" s="260">
        <v>53.582000000000001</v>
      </c>
      <c r="I294" s="261"/>
      <c r="J294" s="257"/>
      <c r="K294" s="257"/>
      <c r="L294" s="262"/>
      <c r="M294" s="263"/>
      <c r="N294" s="264"/>
      <c r="O294" s="264"/>
      <c r="P294" s="264"/>
      <c r="Q294" s="264"/>
      <c r="R294" s="264"/>
      <c r="S294" s="264"/>
      <c r="T294" s="26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6" t="s">
        <v>226</v>
      </c>
      <c r="AU294" s="266" t="s">
        <v>81</v>
      </c>
      <c r="AV294" s="15" t="s">
        <v>223</v>
      </c>
      <c r="AW294" s="15" t="s">
        <v>33</v>
      </c>
      <c r="AX294" s="15" t="s">
        <v>79</v>
      </c>
      <c r="AY294" s="266" t="s">
        <v>215</v>
      </c>
    </row>
    <row r="295" s="12" customFormat="1" ht="22.8" customHeight="1">
      <c r="A295" s="12"/>
      <c r="B295" s="200"/>
      <c r="C295" s="201"/>
      <c r="D295" s="202" t="s">
        <v>71</v>
      </c>
      <c r="E295" s="214" t="s">
        <v>2151</v>
      </c>
      <c r="F295" s="214" t="s">
        <v>2689</v>
      </c>
      <c r="G295" s="201"/>
      <c r="H295" s="201"/>
      <c r="I295" s="204"/>
      <c r="J295" s="215">
        <f>BK295</f>
        <v>0</v>
      </c>
      <c r="K295" s="201"/>
      <c r="L295" s="206"/>
      <c r="M295" s="207"/>
      <c r="N295" s="208"/>
      <c r="O295" s="208"/>
      <c r="P295" s="209">
        <f>SUM(P296:P408)</f>
        <v>0</v>
      </c>
      <c r="Q295" s="208"/>
      <c r="R295" s="209">
        <f>SUM(R296:R408)</f>
        <v>7.7329800000000004</v>
      </c>
      <c r="S295" s="208"/>
      <c r="T295" s="210">
        <f>SUM(T296:T408)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1" t="s">
        <v>79</v>
      </c>
      <c r="AT295" s="212" t="s">
        <v>71</v>
      </c>
      <c r="AU295" s="212" t="s">
        <v>79</v>
      </c>
      <c r="AY295" s="211" t="s">
        <v>215</v>
      </c>
      <c r="BK295" s="213">
        <f>SUM(BK296:BK408)</f>
        <v>0</v>
      </c>
    </row>
    <row r="296" s="2" customFormat="1" ht="37.8" customHeight="1">
      <c r="A296" s="41"/>
      <c r="B296" s="42"/>
      <c r="C296" s="216" t="s">
        <v>360</v>
      </c>
      <c r="D296" s="216" t="s">
        <v>218</v>
      </c>
      <c r="E296" s="217" t="s">
        <v>1420</v>
      </c>
      <c r="F296" s="218" t="s">
        <v>1421</v>
      </c>
      <c r="G296" s="219" t="s">
        <v>278</v>
      </c>
      <c r="H296" s="220">
        <v>8.0999999999999996</v>
      </c>
      <c r="I296" s="221"/>
      <c r="J296" s="222">
        <f>ROUND(I296*H296,2)</f>
        <v>0</v>
      </c>
      <c r="K296" s="218" t="s">
        <v>222</v>
      </c>
      <c r="L296" s="47"/>
      <c r="M296" s="223" t="s">
        <v>19</v>
      </c>
      <c r="N296" s="224" t="s">
        <v>43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223</v>
      </c>
      <c r="AT296" s="227" t="s">
        <v>218</v>
      </c>
      <c r="AU296" s="227" t="s">
        <v>81</v>
      </c>
      <c r="AY296" s="20" t="s">
        <v>215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223</v>
      </c>
      <c r="BM296" s="227" t="s">
        <v>487</v>
      </c>
    </row>
    <row r="297" s="2" customFormat="1">
      <c r="A297" s="41"/>
      <c r="B297" s="42"/>
      <c r="C297" s="43"/>
      <c r="D297" s="229" t="s">
        <v>224</v>
      </c>
      <c r="E297" s="43"/>
      <c r="F297" s="230" t="s">
        <v>1422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224</v>
      </c>
      <c r="AU297" s="20" t="s">
        <v>81</v>
      </c>
    </row>
    <row r="298" s="13" customFormat="1">
      <c r="A298" s="13"/>
      <c r="B298" s="234"/>
      <c r="C298" s="235"/>
      <c r="D298" s="236" t="s">
        <v>226</v>
      </c>
      <c r="E298" s="237" t="s">
        <v>19</v>
      </c>
      <c r="F298" s="238" t="s">
        <v>2690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226</v>
      </c>
      <c r="AU298" s="244" t="s">
        <v>81</v>
      </c>
      <c r="AV298" s="13" t="s">
        <v>79</v>
      </c>
      <c r="AW298" s="13" t="s">
        <v>33</v>
      </c>
      <c r="AX298" s="13" t="s">
        <v>72</v>
      </c>
      <c r="AY298" s="244" t="s">
        <v>215</v>
      </c>
    </row>
    <row r="299" s="13" customFormat="1">
      <c r="A299" s="13"/>
      <c r="B299" s="234"/>
      <c r="C299" s="235"/>
      <c r="D299" s="236" t="s">
        <v>226</v>
      </c>
      <c r="E299" s="237" t="s">
        <v>19</v>
      </c>
      <c r="F299" s="238" t="s">
        <v>2691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226</v>
      </c>
      <c r="AU299" s="244" t="s">
        <v>81</v>
      </c>
      <c r="AV299" s="13" t="s">
        <v>79</v>
      </c>
      <c r="AW299" s="13" t="s">
        <v>33</v>
      </c>
      <c r="AX299" s="13" t="s">
        <v>72</v>
      </c>
      <c r="AY299" s="244" t="s">
        <v>215</v>
      </c>
    </row>
    <row r="300" s="14" customFormat="1">
      <c r="A300" s="14"/>
      <c r="B300" s="245"/>
      <c r="C300" s="246"/>
      <c r="D300" s="236" t="s">
        <v>226</v>
      </c>
      <c r="E300" s="247" t="s">
        <v>19</v>
      </c>
      <c r="F300" s="248" t="s">
        <v>2692</v>
      </c>
      <c r="G300" s="246"/>
      <c r="H300" s="249">
        <v>8.0999999999999996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226</v>
      </c>
      <c r="AU300" s="255" t="s">
        <v>81</v>
      </c>
      <c r="AV300" s="14" t="s">
        <v>81</v>
      </c>
      <c r="AW300" s="14" t="s">
        <v>33</v>
      </c>
      <c r="AX300" s="14" t="s">
        <v>72</v>
      </c>
      <c r="AY300" s="255" t="s">
        <v>215</v>
      </c>
    </row>
    <row r="301" s="13" customFormat="1">
      <c r="A301" s="13"/>
      <c r="B301" s="234"/>
      <c r="C301" s="235"/>
      <c r="D301" s="236" t="s">
        <v>226</v>
      </c>
      <c r="E301" s="237" t="s">
        <v>19</v>
      </c>
      <c r="F301" s="238" t="s">
        <v>2693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226</v>
      </c>
      <c r="AU301" s="244" t="s">
        <v>81</v>
      </c>
      <c r="AV301" s="13" t="s">
        <v>79</v>
      </c>
      <c r="AW301" s="13" t="s">
        <v>33</v>
      </c>
      <c r="AX301" s="13" t="s">
        <v>72</v>
      </c>
      <c r="AY301" s="244" t="s">
        <v>215</v>
      </c>
    </row>
    <row r="302" s="15" customFormat="1">
      <c r="A302" s="15"/>
      <c r="B302" s="256"/>
      <c r="C302" s="257"/>
      <c r="D302" s="236" t="s">
        <v>226</v>
      </c>
      <c r="E302" s="258" t="s">
        <v>19</v>
      </c>
      <c r="F302" s="259" t="s">
        <v>233</v>
      </c>
      <c r="G302" s="257"/>
      <c r="H302" s="260">
        <v>8.0999999999999996</v>
      </c>
      <c r="I302" s="261"/>
      <c r="J302" s="257"/>
      <c r="K302" s="257"/>
      <c r="L302" s="262"/>
      <c r="M302" s="263"/>
      <c r="N302" s="264"/>
      <c r="O302" s="264"/>
      <c r="P302" s="264"/>
      <c r="Q302" s="264"/>
      <c r="R302" s="264"/>
      <c r="S302" s="264"/>
      <c r="T302" s="26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6" t="s">
        <v>226</v>
      </c>
      <c r="AU302" s="266" t="s">
        <v>81</v>
      </c>
      <c r="AV302" s="15" t="s">
        <v>223</v>
      </c>
      <c r="AW302" s="15" t="s">
        <v>33</v>
      </c>
      <c r="AX302" s="15" t="s">
        <v>79</v>
      </c>
      <c r="AY302" s="266" t="s">
        <v>215</v>
      </c>
    </row>
    <row r="303" s="2" customFormat="1" ht="55.5" customHeight="1">
      <c r="A303" s="41"/>
      <c r="B303" s="42"/>
      <c r="C303" s="216" t="s">
        <v>368</v>
      </c>
      <c r="D303" s="216" t="s">
        <v>218</v>
      </c>
      <c r="E303" s="217" t="s">
        <v>677</v>
      </c>
      <c r="F303" s="218" t="s">
        <v>678</v>
      </c>
      <c r="G303" s="219" t="s">
        <v>278</v>
      </c>
      <c r="H303" s="220">
        <v>8.0999999999999996</v>
      </c>
      <c r="I303" s="221"/>
      <c r="J303" s="222">
        <f>ROUND(I303*H303,2)</f>
        <v>0</v>
      </c>
      <c r="K303" s="218" t="s">
        <v>222</v>
      </c>
      <c r="L303" s="47"/>
      <c r="M303" s="223" t="s">
        <v>19</v>
      </c>
      <c r="N303" s="224" t="s">
        <v>43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223</v>
      </c>
      <c r="AT303" s="227" t="s">
        <v>218</v>
      </c>
      <c r="AU303" s="227" t="s">
        <v>81</v>
      </c>
      <c r="AY303" s="20" t="s">
        <v>215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223</v>
      </c>
      <c r="BM303" s="227" t="s">
        <v>498</v>
      </c>
    </row>
    <row r="304" s="2" customFormat="1">
      <c r="A304" s="41"/>
      <c r="B304" s="42"/>
      <c r="C304" s="43"/>
      <c r="D304" s="229" t="s">
        <v>224</v>
      </c>
      <c r="E304" s="43"/>
      <c r="F304" s="230" t="s">
        <v>2080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224</v>
      </c>
      <c r="AU304" s="20" t="s">
        <v>81</v>
      </c>
    </row>
    <row r="305" s="13" customFormat="1">
      <c r="A305" s="13"/>
      <c r="B305" s="234"/>
      <c r="C305" s="235"/>
      <c r="D305" s="236" t="s">
        <v>226</v>
      </c>
      <c r="E305" s="237" t="s">
        <v>19</v>
      </c>
      <c r="F305" s="238" t="s">
        <v>2690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226</v>
      </c>
      <c r="AU305" s="244" t="s">
        <v>81</v>
      </c>
      <c r="AV305" s="13" t="s">
        <v>79</v>
      </c>
      <c r="AW305" s="13" t="s">
        <v>33</v>
      </c>
      <c r="AX305" s="13" t="s">
        <v>72</v>
      </c>
      <c r="AY305" s="244" t="s">
        <v>215</v>
      </c>
    </row>
    <row r="306" s="13" customFormat="1">
      <c r="A306" s="13"/>
      <c r="B306" s="234"/>
      <c r="C306" s="235"/>
      <c r="D306" s="236" t="s">
        <v>226</v>
      </c>
      <c r="E306" s="237" t="s">
        <v>19</v>
      </c>
      <c r="F306" s="238" t="s">
        <v>2691</v>
      </c>
      <c r="G306" s="235"/>
      <c r="H306" s="237" t="s">
        <v>19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226</v>
      </c>
      <c r="AU306" s="244" t="s">
        <v>81</v>
      </c>
      <c r="AV306" s="13" t="s">
        <v>79</v>
      </c>
      <c r="AW306" s="13" t="s">
        <v>33</v>
      </c>
      <c r="AX306" s="13" t="s">
        <v>72</v>
      </c>
      <c r="AY306" s="244" t="s">
        <v>215</v>
      </c>
    </row>
    <row r="307" s="14" customFormat="1">
      <c r="A307" s="14"/>
      <c r="B307" s="245"/>
      <c r="C307" s="246"/>
      <c r="D307" s="236" t="s">
        <v>226</v>
      </c>
      <c r="E307" s="247" t="s">
        <v>19</v>
      </c>
      <c r="F307" s="248" t="s">
        <v>2692</v>
      </c>
      <c r="G307" s="246"/>
      <c r="H307" s="249">
        <v>8.0999999999999996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226</v>
      </c>
      <c r="AU307" s="255" t="s">
        <v>81</v>
      </c>
      <c r="AV307" s="14" t="s">
        <v>81</v>
      </c>
      <c r="AW307" s="14" t="s">
        <v>33</v>
      </c>
      <c r="AX307" s="14" t="s">
        <v>72</v>
      </c>
      <c r="AY307" s="255" t="s">
        <v>215</v>
      </c>
    </row>
    <row r="308" s="13" customFormat="1">
      <c r="A308" s="13"/>
      <c r="B308" s="234"/>
      <c r="C308" s="235"/>
      <c r="D308" s="236" t="s">
        <v>226</v>
      </c>
      <c r="E308" s="237" t="s">
        <v>19</v>
      </c>
      <c r="F308" s="238" t="s">
        <v>2693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226</v>
      </c>
      <c r="AU308" s="244" t="s">
        <v>81</v>
      </c>
      <c r="AV308" s="13" t="s">
        <v>79</v>
      </c>
      <c r="AW308" s="13" t="s">
        <v>33</v>
      </c>
      <c r="AX308" s="13" t="s">
        <v>72</v>
      </c>
      <c r="AY308" s="244" t="s">
        <v>215</v>
      </c>
    </row>
    <row r="309" s="15" customFormat="1">
      <c r="A309" s="15"/>
      <c r="B309" s="256"/>
      <c r="C309" s="257"/>
      <c r="D309" s="236" t="s">
        <v>226</v>
      </c>
      <c r="E309" s="258" t="s">
        <v>19</v>
      </c>
      <c r="F309" s="259" t="s">
        <v>233</v>
      </c>
      <c r="G309" s="257"/>
      <c r="H309" s="260">
        <v>8.0999999999999996</v>
      </c>
      <c r="I309" s="261"/>
      <c r="J309" s="257"/>
      <c r="K309" s="257"/>
      <c r="L309" s="262"/>
      <c r="M309" s="263"/>
      <c r="N309" s="264"/>
      <c r="O309" s="264"/>
      <c r="P309" s="264"/>
      <c r="Q309" s="264"/>
      <c r="R309" s="264"/>
      <c r="S309" s="264"/>
      <c r="T309" s="26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6" t="s">
        <v>226</v>
      </c>
      <c r="AU309" s="266" t="s">
        <v>81</v>
      </c>
      <c r="AV309" s="15" t="s">
        <v>223</v>
      </c>
      <c r="AW309" s="15" t="s">
        <v>33</v>
      </c>
      <c r="AX309" s="15" t="s">
        <v>79</v>
      </c>
      <c r="AY309" s="266" t="s">
        <v>215</v>
      </c>
    </row>
    <row r="310" s="2" customFormat="1" ht="62.7" customHeight="1">
      <c r="A310" s="41"/>
      <c r="B310" s="42"/>
      <c r="C310" s="216" t="s">
        <v>376</v>
      </c>
      <c r="D310" s="216" t="s">
        <v>218</v>
      </c>
      <c r="E310" s="217" t="s">
        <v>680</v>
      </c>
      <c r="F310" s="218" t="s">
        <v>681</v>
      </c>
      <c r="G310" s="219" t="s">
        <v>278</v>
      </c>
      <c r="H310" s="220">
        <v>8.0999999999999996</v>
      </c>
      <c r="I310" s="221"/>
      <c r="J310" s="222">
        <f>ROUND(I310*H310,2)</f>
        <v>0</v>
      </c>
      <c r="K310" s="218" t="s">
        <v>222</v>
      </c>
      <c r="L310" s="47"/>
      <c r="M310" s="223" t="s">
        <v>19</v>
      </c>
      <c r="N310" s="224" t="s">
        <v>43</v>
      </c>
      <c r="O310" s="87"/>
      <c r="P310" s="225">
        <f>O310*H310</f>
        <v>0</v>
      </c>
      <c r="Q310" s="225">
        <v>0</v>
      </c>
      <c r="R310" s="225">
        <f>Q310*H310</f>
        <v>0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223</v>
      </c>
      <c r="AT310" s="227" t="s">
        <v>218</v>
      </c>
      <c r="AU310" s="227" t="s">
        <v>81</v>
      </c>
      <c r="AY310" s="20" t="s">
        <v>215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223</v>
      </c>
      <c r="BM310" s="227" t="s">
        <v>379</v>
      </c>
    </row>
    <row r="311" s="2" customFormat="1">
      <c r="A311" s="41"/>
      <c r="B311" s="42"/>
      <c r="C311" s="43"/>
      <c r="D311" s="229" t="s">
        <v>224</v>
      </c>
      <c r="E311" s="43"/>
      <c r="F311" s="230" t="s">
        <v>2082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224</v>
      </c>
      <c r="AU311" s="20" t="s">
        <v>81</v>
      </c>
    </row>
    <row r="312" s="13" customFormat="1">
      <c r="A312" s="13"/>
      <c r="B312" s="234"/>
      <c r="C312" s="235"/>
      <c r="D312" s="236" t="s">
        <v>226</v>
      </c>
      <c r="E312" s="237" t="s">
        <v>19</v>
      </c>
      <c r="F312" s="238" t="s">
        <v>2690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226</v>
      </c>
      <c r="AU312" s="244" t="s">
        <v>81</v>
      </c>
      <c r="AV312" s="13" t="s">
        <v>79</v>
      </c>
      <c r="AW312" s="13" t="s">
        <v>33</v>
      </c>
      <c r="AX312" s="13" t="s">
        <v>72</v>
      </c>
      <c r="AY312" s="244" t="s">
        <v>215</v>
      </c>
    </row>
    <row r="313" s="13" customFormat="1">
      <c r="A313" s="13"/>
      <c r="B313" s="234"/>
      <c r="C313" s="235"/>
      <c r="D313" s="236" t="s">
        <v>226</v>
      </c>
      <c r="E313" s="237" t="s">
        <v>19</v>
      </c>
      <c r="F313" s="238" t="s">
        <v>2691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226</v>
      </c>
      <c r="AU313" s="244" t="s">
        <v>81</v>
      </c>
      <c r="AV313" s="13" t="s">
        <v>79</v>
      </c>
      <c r="AW313" s="13" t="s">
        <v>33</v>
      </c>
      <c r="AX313" s="13" t="s">
        <v>72</v>
      </c>
      <c r="AY313" s="244" t="s">
        <v>215</v>
      </c>
    </row>
    <row r="314" s="14" customFormat="1">
      <c r="A314" s="14"/>
      <c r="B314" s="245"/>
      <c r="C314" s="246"/>
      <c r="D314" s="236" t="s">
        <v>226</v>
      </c>
      <c r="E314" s="247" t="s">
        <v>19</v>
      </c>
      <c r="F314" s="248" t="s">
        <v>2692</v>
      </c>
      <c r="G314" s="246"/>
      <c r="H314" s="249">
        <v>8.0999999999999996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226</v>
      </c>
      <c r="AU314" s="255" t="s">
        <v>81</v>
      </c>
      <c r="AV314" s="14" t="s">
        <v>81</v>
      </c>
      <c r="AW314" s="14" t="s">
        <v>33</v>
      </c>
      <c r="AX314" s="14" t="s">
        <v>72</v>
      </c>
      <c r="AY314" s="255" t="s">
        <v>215</v>
      </c>
    </row>
    <row r="315" s="13" customFormat="1">
      <c r="A315" s="13"/>
      <c r="B315" s="234"/>
      <c r="C315" s="235"/>
      <c r="D315" s="236" t="s">
        <v>226</v>
      </c>
      <c r="E315" s="237" t="s">
        <v>19</v>
      </c>
      <c r="F315" s="238" t="s">
        <v>2693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226</v>
      </c>
      <c r="AU315" s="244" t="s">
        <v>81</v>
      </c>
      <c r="AV315" s="13" t="s">
        <v>79</v>
      </c>
      <c r="AW315" s="13" t="s">
        <v>33</v>
      </c>
      <c r="AX315" s="13" t="s">
        <v>72</v>
      </c>
      <c r="AY315" s="244" t="s">
        <v>215</v>
      </c>
    </row>
    <row r="316" s="15" customFormat="1">
      <c r="A316" s="15"/>
      <c r="B316" s="256"/>
      <c r="C316" s="257"/>
      <c r="D316" s="236" t="s">
        <v>226</v>
      </c>
      <c r="E316" s="258" t="s">
        <v>19</v>
      </c>
      <c r="F316" s="259" t="s">
        <v>233</v>
      </c>
      <c r="G316" s="257"/>
      <c r="H316" s="260">
        <v>8.0999999999999996</v>
      </c>
      <c r="I316" s="261"/>
      <c r="J316" s="257"/>
      <c r="K316" s="257"/>
      <c r="L316" s="262"/>
      <c r="M316" s="263"/>
      <c r="N316" s="264"/>
      <c r="O316" s="264"/>
      <c r="P316" s="264"/>
      <c r="Q316" s="264"/>
      <c r="R316" s="264"/>
      <c r="S316" s="264"/>
      <c r="T316" s="26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6" t="s">
        <v>226</v>
      </c>
      <c r="AU316" s="266" t="s">
        <v>81</v>
      </c>
      <c r="AV316" s="15" t="s">
        <v>223</v>
      </c>
      <c r="AW316" s="15" t="s">
        <v>33</v>
      </c>
      <c r="AX316" s="15" t="s">
        <v>79</v>
      </c>
      <c r="AY316" s="266" t="s">
        <v>215</v>
      </c>
    </row>
    <row r="317" s="2" customFormat="1" ht="62.7" customHeight="1">
      <c r="A317" s="41"/>
      <c r="B317" s="42"/>
      <c r="C317" s="216" t="s">
        <v>7</v>
      </c>
      <c r="D317" s="216" t="s">
        <v>218</v>
      </c>
      <c r="E317" s="217" t="s">
        <v>309</v>
      </c>
      <c r="F317" s="218" t="s">
        <v>310</v>
      </c>
      <c r="G317" s="219" t="s">
        <v>278</v>
      </c>
      <c r="H317" s="220">
        <v>8.0999999999999996</v>
      </c>
      <c r="I317" s="221"/>
      <c r="J317" s="222">
        <f>ROUND(I317*H317,2)</f>
        <v>0</v>
      </c>
      <c r="K317" s="218" t="s">
        <v>222</v>
      </c>
      <c r="L317" s="47"/>
      <c r="M317" s="223" t="s">
        <v>19</v>
      </c>
      <c r="N317" s="224" t="s">
        <v>43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223</v>
      </c>
      <c r="AT317" s="227" t="s">
        <v>218</v>
      </c>
      <c r="AU317" s="227" t="s">
        <v>81</v>
      </c>
      <c r="AY317" s="20" t="s">
        <v>215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223</v>
      </c>
      <c r="BM317" s="227" t="s">
        <v>525</v>
      </c>
    </row>
    <row r="318" s="2" customFormat="1">
      <c r="A318" s="41"/>
      <c r="B318" s="42"/>
      <c r="C318" s="43"/>
      <c r="D318" s="229" t="s">
        <v>224</v>
      </c>
      <c r="E318" s="43"/>
      <c r="F318" s="230" t="s">
        <v>312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224</v>
      </c>
      <c r="AU318" s="20" t="s">
        <v>81</v>
      </c>
    </row>
    <row r="319" s="13" customFormat="1">
      <c r="A319" s="13"/>
      <c r="B319" s="234"/>
      <c r="C319" s="235"/>
      <c r="D319" s="236" t="s">
        <v>226</v>
      </c>
      <c r="E319" s="237" t="s">
        <v>19</v>
      </c>
      <c r="F319" s="238" t="s">
        <v>2690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226</v>
      </c>
      <c r="AU319" s="244" t="s">
        <v>81</v>
      </c>
      <c r="AV319" s="13" t="s">
        <v>79</v>
      </c>
      <c r="AW319" s="13" t="s">
        <v>33</v>
      </c>
      <c r="AX319" s="13" t="s">
        <v>72</v>
      </c>
      <c r="AY319" s="244" t="s">
        <v>215</v>
      </c>
    </row>
    <row r="320" s="13" customFormat="1">
      <c r="A320" s="13"/>
      <c r="B320" s="234"/>
      <c r="C320" s="235"/>
      <c r="D320" s="236" t="s">
        <v>226</v>
      </c>
      <c r="E320" s="237" t="s">
        <v>19</v>
      </c>
      <c r="F320" s="238" t="s">
        <v>2691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226</v>
      </c>
      <c r="AU320" s="244" t="s">
        <v>81</v>
      </c>
      <c r="AV320" s="13" t="s">
        <v>79</v>
      </c>
      <c r="AW320" s="13" t="s">
        <v>33</v>
      </c>
      <c r="AX320" s="13" t="s">
        <v>72</v>
      </c>
      <c r="AY320" s="244" t="s">
        <v>215</v>
      </c>
    </row>
    <row r="321" s="14" customFormat="1">
      <c r="A321" s="14"/>
      <c r="B321" s="245"/>
      <c r="C321" s="246"/>
      <c r="D321" s="236" t="s">
        <v>226</v>
      </c>
      <c r="E321" s="247" t="s">
        <v>19</v>
      </c>
      <c r="F321" s="248" t="s">
        <v>2692</v>
      </c>
      <c r="G321" s="246"/>
      <c r="H321" s="249">
        <v>8.0999999999999996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226</v>
      </c>
      <c r="AU321" s="255" t="s">
        <v>81</v>
      </c>
      <c r="AV321" s="14" t="s">
        <v>81</v>
      </c>
      <c r="AW321" s="14" t="s">
        <v>33</v>
      </c>
      <c r="AX321" s="14" t="s">
        <v>72</v>
      </c>
      <c r="AY321" s="255" t="s">
        <v>215</v>
      </c>
    </row>
    <row r="322" s="13" customFormat="1">
      <c r="A322" s="13"/>
      <c r="B322" s="234"/>
      <c r="C322" s="235"/>
      <c r="D322" s="236" t="s">
        <v>226</v>
      </c>
      <c r="E322" s="237" t="s">
        <v>19</v>
      </c>
      <c r="F322" s="238" t="s">
        <v>2693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226</v>
      </c>
      <c r="AU322" s="244" t="s">
        <v>81</v>
      </c>
      <c r="AV322" s="13" t="s">
        <v>79</v>
      </c>
      <c r="AW322" s="13" t="s">
        <v>33</v>
      </c>
      <c r="AX322" s="13" t="s">
        <v>72</v>
      </c>
      <c r="AY322" s="244" t="s">
        <v>215</v>
      </c>
    </row>
    <row r="323" s="15" customFormat="1">
      <c r="A323" s="15"/>
      <c r="B323" s="256"/>
      <c r="C323" s="257"/>
      <c r="D323" s="236" t="s">
        <v>226</v>
      </c>
      <c r="E323" s="258" t="s">
        <v>19</v>
      </c>
      <c r="F323" s="259" t="s">
        <v>233</v>
      </c>
      <c r="G323" s="257"/>
      <c r="H323" s="260">
        <v>8.0999999999999996</v>
      </c>
      <c r="I323" s="261"/>
      <c r="J323" s="257"/>
      <c r="K323" s="257"/>
      <c r="L323" s="262"/>
      <c r="M323" s="263"/>
      <c r="N323" s="264"/>
      <c r="O323" s="264"/>
      <c r="P323" s="264"/>
      <c r="Q323" s="264"/>
      <c r="R323" s="264"/>
      <c r="S323" s="264"/>
      <c r="T323" s="26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6" t="s">
        <v>226</v>
      </c>
      <c r="AU323" s="266" t="s">
        <v>81</v>
      </c>
      <c r="AV323" s="15" t="s">
        <v>223</v>
      </c>
      <c r="AW323" s="15" t="s">
        <v>33</v>
      </c>
      <c r="AX323" s="15" t="s">
        <v>79</v>
      </c>
      <c r="AY323" s="266" t="s">
        <v>215</v>
      </c>
    </row>
    <row r="324" s="2" customFormat="1" ht="66.75" customHeight="1">
      <c r="A324" s="41"/>
      <c r="B324" s="42"/>
      <c r="C324" s="216" t="s">
        <v>596</v>
      </c>
      <c r="D324" s="216" t="s">
        <v>218</v>
      </c>
      <c r="E324" s="217" t="s">
        <v>314</v>
      </c>
      <c r="F324" s="218" t="s">
        <v>315</v>
      </c>
      <c r="G324" s="219" t="s">
        <v>278</v>
      </c>
      <c r="H324" s="220">
        <v>8.0999999999999996</v>
      </c>
      <c r="I324" s="221"/>
      <c r="J324" s="222">
        <f>ROUND(I324*H324,2)</f>
        <v>0</v>
      </c>
      <c r="K324" s="218" t="s">
        <v>222</v>
      </c>
      <c r="L324" s="47"/>
      <c r="M324" s="223" t="s">
        <v>19</v>
      </c>
      <c r="N324" s="224" t="s">
        <v>43</v>
      </c>
      <c r="O324" s="87"/>
      <c r="P324" s="225">
        <f>O324*H324</f>
        <v>0</v>
      </c>
      <c r="Q324" s="225">
        <v>0</v>
      </c>
      <c r="R324" s="225">
        <f>Q324*H324</f>
        <v>0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223</v>
      </c>
      <c r="AT324" s="227" t="s">
        <v>218</v>
      </c>
      <c r="AU324" s="227" t="s">
        <v>81</v>
      </c>
      <c r="AY324" s="20" t="s">
        <v>215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223</v>
      </c>
      <c r="BM324" s="227" t="s">
        <v>531</v>
      </c>
    </row>
    <row r="325" s="2" customFormat="1">
      <c r="A325" s="41"/>
      <c r="B325" s="42"/>
      <c r="C325" s="43"/>
      <c r="D325" s="229" t="s">
        <v>224</v>
      </c>
      <c r="E325" s="43"/>
      <c r="F325" s="230" t="s">
        <v>317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224</v>
      </c>
      <c r="AU325" s="20" t="s">
        <v>81</v>
      </c>
    </row>
    <row r="326" s="13" customFormat="1">
      <c r="A326" s="13"/>
      <c r="B326" s="234"/>
      <c r="C326" s="235"/>
      <c r="D326" s="236" t="s">
        <v>226</v>
      </c>
      <c r="E326" s="237" t="s">
        <v>19</v>
      </c>
      <c r="F326" s="238" t="s">
        <v>2690</v>
      </c>
      <c r="G326" s="235"/>
      <c r="H326" s="237" t="s">
        <v>19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226</v>
      </c>
      <c r="AU326" s="244" t="s">
        <v>81</v>
      </c>
      <c r="AV326" s="13" t="s">
        <v>79</v>
      </c>
      <c r="AW326" s="13" t="s">
        <v>33</v>
      </c>
      <c r="AX326" s="13" t="s">
        <v>72</v>
      </c>
      <c r="AY326" s="244" t="s">
        <v>215</v>
      </c>
    </row>
    <row r="327" s="13" customFormat="1">
      <c r="A327" s="13"/>
      <c r="B327" s="234"/>
      <c r="C327" s="235"/>
      <c r="D327" s="236" t="s">
        <v>226</v>
      </c>
      <c r="E327" s="237" t="s">
        <v>19</v>
      </c>
      <c r="F327" s="238" t="s">
        <v>2691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226</v>
      </c>
      <c r="AU327" s="244" t="s">
        <v>81</v>
      </c>
      <c r="AV327" s="13" t="s">
        <v>79</v>
      </c>
      <c r="AW327" s="13" t="s">
        <v>33</v>
      </c>
      <c r="AX327" s="13" t="s">
        <v>72</v>
      </c>
      <c r="AY327" s="244" t="s">
        <v>215</v>
      </c>
    </row>
    <row r="328" s="14" customFormat="1">
      <c r="A328" s="14"/>
      <c r="B328" s="245"/>
      <c r="C328" s="246"/>
      <c r="D328" s="236" t="s">
        <v>226</v>
      </c>
      <c r="E328" s="247" t="s">
        <v>19</v>
      </c>
      <c r="F328" s="248" t="s">
        <v>2692</v>
      </c>
      <c r="G328" s="246"/>
      <c r="H328" s="249">
        <v>8.0999999999999996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226</v>
      </c>
      <c r="AU328" s="255" t="s">
        <v>81</v>
      </c>
      <c r="AV328" s="14" t="s">
        <v>81</v>
      </c>
      <c r="AW328" s="14" t="s">
        <v>33</v>
      </c>
      <c r="AX328" s="14" t="s">
        <v>72</v>
      </c>
      <c r="AY328" s="255" t="s">
        <v>215</v>
      </c>
    </row>
    <row r="329" s="13" customFormat="1">
      <c r="A329" s="13"/>
      <c r="B329" s="234"/>
      <c r="C329" s="235"/>
      <c r="D329" s="236" t="s">
        <v>226</v>
      </c>
      <c r="E329" s="237" t="s">
        <v>19</v>
      </c>
      <c r="F329" s="238" t="s">
        <v>2693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226</v>
      </c>
      <c r="AU329" s="244" t="s">
        <v>81</v>
      </c>
      <c r="AV329" s="13" t="s">
        <v>79</v>
      </c>
      <c r="AW329" s="13" t="s">
        <v>33</v>
      </c>
      <c r="AX329" s="13" t="s">
        <v>72</v>
      </c>
      <c r="AY329" s="244" t="s">
        <v>215</v>
      </c>
    </row>
    <row r="330" s="15" customFormat="1">
      <c r="A330" s="15"/>
      <c r="B330" s="256"/>
      <c r="C330" s="257"/>
      <c r="D330" s="236" t="s">
        <v>226</v>
      </c>
      <c r="E330" s="258" t="s">
        <v>19</v>
      </c>
      <c r="F330" s="259" t="s">
        <v>233</v>
      </c>
      <c r="G330" s="257"/>
      <c r="H330" s="260">
        <v>8.0999999999999996</v>
      </c>
      <c r="I330" s="261"/>
      <c r="J330" s="257"/>
      <c r="K330" s="257"/>
      <c r="L330" s="262"/>
      <c r="M330" s="263"/>
      <c r="N330" s="264"/>
      <c r="O330" s="264"/>
      <c r="P330" s="264"/>
      <c r="Q330" s="264"/>
      <c r="R330" s="264"/>
      <c r="S330" s="264"/>
      <c r="T330" s="26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6" t="s">
        <v>226</v>
      </c>
      <c r="AU330" s="266" t="s">
        <v>81</v>
      </c>
      <c r="AV330" s="15" t="s">
        <v>223</v>
      </c>
      <c r="AW330" s="15" t="s">
        <v>33</v>
      </c>
      <c r="AX330" s="15" t="s">
        <v>79</v>
      </c>
      <c r="AY330" s="266" t="s">
        <v>215</v>
      </c>
    </row>
    <row r="331" s="2" customFormat="1" ht="37.8" customHeight="1">
      <c r="A331" s="41"/>
      <c r="B331" s="42"/>
      <c r="C331" s="216" t="s">
        <v>442</v>
      </c>
      <c r="D331" s="216" t="s">
        <v>218</v>
      </c>
      <c r="E331" s="217" t="s">
        <v>1426</v>
      </c>
      <c r="F331" s="218" t="s">
        <v>1427</v>
      </c>
      <c r="G331" s="219" t="s">
        <v>278</v>
      </c>
      <c r="H331" s="220">
        <v>8.0999999999999996</v>
      </c>
      <c r="I331" s="221"/>
      <c r="J331" s="222">
        <f>ROUND(I331*H331,2)</f>
        <v>0</v>
      </c>
      <c r="K331" s="218" t="s">
        <v>222</v>
      </c>
      <c r="L331" s="47"/>
      <c r="M331" s="223" t="s">
        <v>19</v>
      </c>
      <c r="N331" s="224" t="s">
        <v>43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223</v>
      </c>
      <c r="AT331" s="227" t="s">
        <v>218</v>
      </c>
      <c r="AU331" s="227" t="s">
        <v>81</v>
      </c>
      <c r="AY331" s="20" t="s">
        <v>215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223</v>
      </c>
      <c r="BM331" s="227" t="s">
        <v>443</v>
      </c>
    </row>
    <row r="332" s="2" customFormat="1">
      <c r="A332" s="41"/>
      <c r="B332" s="42"/>
      <c r="C332" s="43"/>
      <c r="D332" s="229" t="s">
        <v>224</v>
      </c>
      <c r="E332" s="43"/>
      <c r="F332" s="230" t="s">
        <v>1428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224</v>
      </c>
      <c r="AU332" s="20" t="s">
        <v>81</v>
      </c>
    </row>
    <row r="333" s="13" customFormat="1">
      <c r="A333" s="13"/>
      <c r="B333" s="234"/>
      <c r="C333" s="235"/>
      <c r="D333" s="236" t="s">
        <v>226</v>
      </c>
      <c r="E333" s="237" t="s">
        <v>19</v>
      </c>
      <c r="F333" s="238" t="s">
        <v>2690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226</v>
      </c>
      <c r="AU333" s="244" t="s">
        <v>81</v>
      </c>
      <c r="AV333" s="13" t="s">
        <v>79</v>
      </c>
      <c r="AW333" s="13" t="s">
        <v>33</v>
      </c>
      <c r="AX333" s="13" t="s">
        <v>72</v>
      </c>
      <c r="AY333" s="244" t="s">
        <v>215</v>
      </c>
    </row>
    <row r="334" s="13" customFormat="1">
      <c r="A334" s="13"/>
      <c r="B334" s="234"/>
      <c r="C334" s="235"/>
      <c r="D334" s="236" t="s">
        <v>226</v>
      </c>
      <c r="E334" s="237" t="s">
        <v>19</v>
      </c>
      <c r="F334" s="238" t="s">
        <v>2691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226</v>
      </c>
      <c r="AU334" s="244" t="s">
        <v>81</v>
      </c>
      <c r="AV334" s="13" t="s">
        <v>79</v>
      </c>
      <c r="AW334" s="13" t="s">
        <v>33</v>
      </c>
      <c r="AX334" s="13" t="s">
        <v>72</v>
      </c>
      <c r="AY334" s="244" t="s">
        <v>215</v>
      </c>
    </row>
    <row r="335" s="14" customFormat="1">
      <c r="A335" s="14"/>
      <c r="B335" s="245"/>
      <c r="C335" s="246"/>
      <c r="D335" s="236" t="s">
        <v>226</v>
      </c>
      <c r="E335" s="247" t="s">
        <v>19</v>
      </c>
      <c r="F335" s="248" t="s">
        <v>2692</v>
      </c>
      <c r="G335" s="246"/>
      <c r="H335" s="249">
        <v>8.0999999999999996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226</v>
      </c>
      <c r="AU335" s="255" t="s">
        <v>81</v>
      </c>
      <c r="AV335" s="14" t="s">
        <v>81</v>
      </c>
      <c r="AW335" s="14" t="s">
        <v>33</v>
      </c>
      <c r="AX335" s="14" t="s">
        <v>72</v>
      </c>
      <c r="AY335" s="255" t="s">
        <v>215</v>
      </c>
    </row>
    <row r="336" s="13" customFormat="1">
      <c r="A336" s="13"/>
      <c r="B336" s="234"/>
      <c r="C336" s="235"/>
      <c r="D336" s="236" t="s">
        <v>226</v>
      </c>
      <c r="E336" s="237" t="s">
        <v>19</v>
      </c>
      <c r="F336" s="238" t="s">
        <v>2693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226</v>
      </c>
      <c r="AU336" s="244" t="s">
        <v>81</v>
      </c>
      <c r="AV336" s="13" t="s">
        <v>79</v>
      </c>
      <c r="AW336" s="13" t="s">
        <v>33</v>
      </c>
      <c r="AX336" s="13" t="s">
        <v>72</v>
      </c>
      <c r="AY336" s="244" t="s">
        <v>215</v>
      </c>
    </row>
    <row r="337" s="15" customFormat="1">
      <c r="A337" s="15"/>
      <c r="B337" s="256"/>
      <c r="C337" s="257"/>
      <c r="D337" s="236" t="s">
        <v>226</v>
      </c>
      <c r="E337" s="258" t="s">
        <v>19</v>
      </c>
      <c r="F337" s="259" t="s">
        <v>233</v>
      </c>
      <c r="G337" s="257"/>
      <c r="H337" s="260">
        <v>8.0999999999999996</v>
      </c>
      <c r="I337" s="261"/>
      <c r="J337" s="257"/>
      <c r="K337" s="257"/>
      <c r="L337" s="262"/>
      <c r="M337" s="263"/>
      <c r="N337" s="264"/>
      <c r="O337" s="264"/>
      <c r="P337" s="264"/>
      <c r="Q337" s="264"/>
      <c r="R337" s="264"/>
      <c r="S337" s="264"/>
      <c r="T337" s="26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66" t="s">
        <v>226</v>
      </c>
      <c r="AU337" s="266" t="s">
        <v>81</v>
      </c>
      <c r="AV337" s="15" t="s">
        <v>223</v>
      </c>
      <c r="AW337" s="15" t="s">
        <v>33</v>
      </c>
      <c r="AX337" s="15" t="s">
        <v>79</v>
      </c>
      <c r="AY337" s="266" t="s">
        <v>215</v>
      </c>
    </row>
    <row r="338" s="2" customFormat="1" ht="37.8" customHeight="1">
      <c r="A338" s="41"/>
      <c r="B338" s="42"/>
      <c r="C338" s="216" t="s">
        <v>449</v>
      </c>
      <c r="D338" s="216" t="s">
        <v>218</v>
      </c>
      <c r="E338" s="217" t="s">
        <v>324</v>
      </c>
      <c r="F338" s="218" t="s">
        <v>325</v>
      </c>
      <c r="G338" s="219" t="s">
        <v>278</v>
      </c>
      <c r="H338" s="220">
        <v>8.0999999999999996</v>
      </c>
      <c r="I338" s="221"/>
      <c r="J338" s="222">
        <f>ROUND(I338*H338,2)</f>
        <v>0</v>
      </c>
      <c r="K338" s="218" t="s">
        <v>222</v>
      </c>
      <c r="L338" s="47"/>
      <c r="M338" s="223" t="s">
        <v>19</v>
      </c>
      <c r="N338" s="224" t="s">
        <v>43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223</v>
      </c>
      <c r="AT338" s="227" t="s">
        <v>218</v>
      </c>
      <c r="AU338" s="227" t="s">
        <v>81</v>
      </c>
      <c r="AY338" s="20" t="s">
        <v>215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223</v>
      </c>
      <c r="BM338" s="227" t="s">
        <v>452</v>
      </c>
    </row>
    <row r="339" s="2" customFormat="1">
      <c r="A339" s="41"/>
      <c r="B339" s="42"/>
      <c r="C339" s="43"/>
      <c r="D339" s="229" t="s">
        <v>224</v>
      </c>
      <c r="E339" s="43"/>
      <c r="F339" s="230" t="s">
        <v>327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224</v>
      </c>
      <c r="AU339" s="20" t="s">
        <v>81</v>
      </c>
    </row>
    <row r="340" s="13" customFormat="1">
      <c r="A340" s="13"/>
      <c r="B340" s="234"/>
      <c r="C340" s="235"/>
      <c r="D340" s="236" t="s">
        <v>226</v>
      </c>
      <c r="E340" s="237" t="s">
        <v>19</v>
      </c>
      <c r="F340" s="238" t="s">
        <v>2690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226</v>
      </c>
      <c r="AU340" s="244" t="s">
        <v>81</v>
      </c>
      <c r="AV340" s="13" t="s">
        <v>79</v>
      </c>
      <c r="AW340" s="13" t="s">
        <v>33</v>
      </c>
      <c r="AX340" s="13" t="s">
        <v>72</v>
      </c>
      <c r="AY340" s="244" t="s">
        <v>215</v>
      </c>
    </row>
    <row r="341" s="13" customFormat="1">
      <c r="A341" s="13"/>
      <c r="B341" s="234"/>
      <c r="C341" s="235"/>
      <c r="D341" s="236" t="s">
        <v>226</v>
      </c>
      <c r="E341" s="237" t="s">
        <v>19</v>
      </c>
      <c r="F341" s="238" t="s">
        <v>2691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226</v>
      </c>
      <c r="AU341" s="244" t="s">
        <v>81</v>
      </c>
      <c r="AV341" s="13" t="s">
        <v>79</v>
      </c>
      <c r="AW341" s="13" t="s">
        <v>33</v>
      </c>
      <c r="AX341" s="13" t="s">
        <v>72</v>
      </c>
      <c r="AY341" s="244" t="s">
        <v>215</v>
      </c>
    </row>
    <row r="342" s="14" customFormat="1">
      <c r="A342" s="14"/>
      <c r="B342" s="245"/>
      <c r="C342" s="246"/>
      <c r="D342" s="236" t="s">
        <v>226</v>
      </c>
      <c r="E342" s="247" t="s">
        <v>19</v>
      </c>
      <c r="F342" s="248" t="s">
        <v>2692</v>
      </c>
      <c r="G342" s="246"/>
      <c r="H342" s="249">
        <v>8.0999999999999996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226</v>
      </c>
      <c r="AU342" s="255" t="s">
        <v>81</v>
      </c>
      <c r="AV342" s="14" t="s">
        <v>81</v>
      </c>
      <c r="AW342" s="14" t="s">
        <v>33</v>
      </c>
      <c r="AX342" s="14" t="s">
        <v>72</v>
      </c>
      <c r="AY342" s="255" t="s">
        <v>215</v>
      </c>
    </row>
    <row r="343" s="13" customFormat="1">
      <c r="A343" s="13"/>
      <c r="B343" s="234"/>
      <c r="C343" s="235"/>
      <c r="D343" s="236" t="s">
        <v>226</v>
      </c>
      <c r="E343" s="237" t="s">
        <v>19</v>
      </c>
      <c r="F343" s="238" t="s">
        <v>2693</v>
      </c>
      <c r="G343" s="235"/>
      <c r="H343" s="237" t="s">
        <v>19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226</v>
      </c>
      <c r="AU343" s="244" t="s">
        <v>81</v>
      </c>
      <c r="AV343" s="13" t="s">
        <v>79</v>
      </c>
      <c r="AW343" s="13" t="s">
        <v>33</v>
      </c>
      <c r="AX343" s="13" t="s">
        <v>72</v>
      </c>
      <c r="AY343" s="244" t="s">
        <v>215</v>
      </c>
    </row>
    <row r="344" s="15" customFormat="1">
      <c r="A344" s="15"/>
      <c r="B344" s="256"/>
      <c r="C344" s="257"/>
      <c r="D344" s="236" t="s">
        <v>226</v>
      </c>
      <c r="E344" s="258" t="s">
        <v>19</v>
      </c>
      <c r="F344" s="259" t="s">
        <v>233</v>
      </c>
      <c r="G344" s="257"/>
      <c r="H344" s="260">
        <v>8.0999999999999996</v>
      </c>
      <c r="I344" s="261"/>
      <c r="J344" s="257"/>
      <c r="K344" s="257"/>
      <c r="L344" s="262"/>
      <c r="M344" s="263"/>
      <c r="N344" s="264"/>
      <c r="O344" s="264"/>
      <c r="P344" s="264"/>
      <c r="Q344" s="264"/>
      <c r="R344" s="264"/>
      <c r="S344" s="264"/>
      <c r="T344" s="26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6" t="s">
        <v>226</v>
      </c>
      <c r="AU344" s="266" t="s">
        <v>81</v>
      </c>
      <c r="AV344" s="15" t="s">
        <v>223</v>
      </c>
      <c r="AW344" s="15" t="s">
        <v>33</v>
      </c>
      <c r="AX344" s="15" t="s">
        <v>79</v>
      </c>
      <c r="AY344" s="266" t="s">
        <v>215</v>
      </c>
    </row>
    <row r="345" s="2" customFormat="1" ht="44.25" customHeight="1">
      <c r="A345" s="41"/>
      <c r="B345" s="42"/>
      <c r="C345" s="216" t="s">
        <v>454</v>
      </c>
      <c r="D345" s="216" t="s">
        <v>218</v>
      </c>
      <c r="E345" s="217" t="s">
        <v>329</v>
      </c>
      <c r="F345" s="218" t="s">
        <v>330</v>
      </c>
      <c r="G345" s="219" t="s">
        <v>331</v>
      </c>
      <c r="H345" s="220">
        <v>12.960000000000001</v>
      </c>
      <c r="I345" s="221"/>
      <c r="J345" s="222">
        <f>ROUND(I345*H345,2)</f>
        <v>0</v>
      </c>
      <c r="K345" s="218" t="s">
        <v>222</v>
      </c>
      <c r="L345" s="47"/>
      <c r="M345" s="223" t="s">
        <v>19</v>
      </c>
      <c r="N345" s="224" t="s">
        <v>43</v>
      </c>
      <c r="O345" s="87"/>
      <c r="P345" s="225">
        <f>O345*H345</f>
        <v>0</v>
      </c>
      <c r="Q345" s="225">
        <v>0</v>
      </c>
      <c r="R345" s="225">
        <f>Q345*H345</f>
        <v>0</v>
      </c>
      <c r="S345" s="225">
        <v>0</v>
      </c>
      <c r="T345" s="226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7" t="s">
        <v>223</v>
      </c>
      <c r="AT345" s="227" t="s">
        <v>218</v>
      </c>
      <c r="AU345" s="227" t="s">
        <v>81</v>
      </c>
      <c r="AY345" s="20" t="s">
        <v>215</v>
      </c>
      <c r="BE345" s="228">
        <f>IF(N345="základní",J345,0)</f>
        <v>0</v>
      </c>
      <c r="BF345" s="228">
        <f>IF(N345="snížená",J345,0)</f>
        <v>0</v>
      </c>
      <c r="BG345" s="228">
        <f>IF(N345="zákl. přenesená",J345,0)</f>
        <v>0</v>
      </c>
      <c r="BH345" s="228">
        <f>IF(N345="sníž. přenesená",J345,0)</f>
        <v>0</v>
      </c>
      <c r="BI345" s="228">
        <f>IF(N345="nulová",J345,0)</f>
        <v>0</v>
      </c>
      <c r="BJ345" s="20" t="s">
        <v>79</v>
      </c>
      <c r="BK345" s="228">
        <f>ROUND(I345*H345,2)</f>
        <v>0</v>
      </c>
      <c r="BL345" s="20" t="s">
        <v>223</v>
      </c>
      <c r="BM345" s="227" t="s">
        <v>457</v>
      </c>
    </row>
    <row r="346" s="2" customFormat="1">
      <c r="A346" s="41"/>
      <c r="B346" s="42"/>
      <c r="C346" s="43"/>
      <c r="D346" s="229" t="s">
        <v>224</v>
      </c>
      <c r="E346" s="43"/>
      <c r="F346" s="230" t="s">
        <v>333</v>
      </c>
      <c r="G346" s="43"/>
      <c r="H346" s="43"/>
      <c r="I346" s="231"/>
      <c r="J346" s="43"/>
      <c r="K346" s="43"/>
      <c r="L346" s="47"/>
      <c r="M346" s="232"/>
      <c r="N346" s="233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224</v>
      </c>
      <c r="AU346" s="20" t="s">
        <v>81</v>
      </c>
    </row>
    <row r="347" s="13" customFormat="1">
      <c r="A347" s="13"/>
      <c r="B347" s="234"/>
      <c r="C347" s="235"/>
      <c r="D347" s="236" t="s">
        <v>226</v>
      </c>
      <c r="E347" s="237" t="s">
        <v>19</v>
      </c>
      <c r="F347" s="238" t="s">
        <v>2690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226</v>
      </c>
      <c r="AU347" s="244" t="s">
        <v>81</v>
      </c>
      <c r="AV347" s="13" t="s">
        <v>79</v>
      </c>
      <c r="AW347" s="13" t="s">
        <v>33</v>
      </c>
      <c r="AX347" s="13" t="s">
        <v>72</v>
      </c>
      <c r="AY347" s="244" t="s">
        <v>215</v>
      </c>
    </row>
    <row r="348" s="13" customFormat="1">
      <c r="A348" s="13"/>
      <c r="B348" s="234"/>
      <c r="C348" s="235"/>
      <c r="D348" s="236" t="s">
        <v>226</v>
      </c>
      <c r="E348" s="237" t="s">
        <v>19</v>
      </c>
      <c r="F348" s="238" t="s">
        <v>2691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226</v>
      </c>
      <c r="AU348" s="244" t="s">
        <v>81</v>
      </c>
      <c r="AV348" s="13" t="s">
        <v>79</v>
      </c>
      <c r="AW348" s="13" t="s">
        <v>33</v>
      </c>
      <c r="AX348" s="13" t="s">
        <v>72</v>
      </c>
      <c r="AY348" s="244" t="s">
        <v>215</v>
      </c>
    </row>
    <row r="349" s="14" customFormat="1">
      <c r="A349" s="14"/>
      <c r="B349" s="245"/>
      <c r="C349" s="246"/>
      <c r="D349" s="236" t="s">
        <v>226</v>
      </c>
      <c r="E349" s="247" t="s">
        <v>19</v>
      </c>
      <c r="F349" s="248" t="s">
        <v>2694</v>
      </c>
      <c r="G349" s="246"/>
      <c r="H349" s="249">
        <v>12.960000000000001</v>
      </c>
      <c r="I349" s="250"/>
      <c r="J349" s="246"/>
      <c r="K349" s="246"/>
      <c r="L349" s="251"/>
      <c r="M349" s="252"/>
      <c r="N349" s="253"/>
      <c r="O349" s="253"/>
      <c r="P349" s="253"/>
      <c r="Q349" s="253"/>
      <c r="R349" s="253"/>
      <c r="S349" s="253"/>
      <c r="T349" s="25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5" t="s">
        <v>226</v>
      </c>
      <c r="AU349" s="255" t="s">
        <v>81</v>
      </c>
      <c r="AV349" s="14" t="s">
        <v>81</v>
      </c>
      <c r="AW349" s="14" t="s">
        <v>33</v>
      </c>
      <c r="AX349" s="14" t="s">
        <v>72</v>
      </c>
      <c r="AY349" s="255" t="s">
        <v>215</v>
      </c>
    </row>
    <row r="350" s="13" customFormat="1">
      <c r="A350" s="13"/>
      <c r="B350" s="234"/>
      <c r="C350" s="235"/>
      <c r="D350" s="236" t="s">
        <v>226</v>
      </c>
      <c r="E350" s="237" t="s">
        <v>19</v>
      </c>
      <c r="F350" s="238" t="s">
        <v>2693</v>
      </c>
      <c r="G350" s="235"/>
      <c r="H350" s="237" t="s">
        <v>19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226</v>
      </c>
      <c r="AU350" s="244" t="s">
        <v>81</v>
      </c>
      <c r="AV350" s="13" t="s">
        <v>79</v>
      </c>
      <c r="AW350" s="13" t="s">
        <v>33</v>
      </c>
      <c r="AX350" s="13" t="s">
        <v>72</v>
      </c>
      <c r="AY350" s="244" t="s">
        <v>215</v>
      </c>
    </row>
    <row r="351" s="15" customFormat="1">
      <c r="A351" s="15"/>
      <c r="B351" s="256"/>
      <c r="C351" s="257"/>
      <c r="D351" s="236" t="s">
        <v>226</v>
      </c>
      <c r="E351" s="258" t="s">
        <v>19</v>
      </c>
      <c r="F351" s="259" t="s">
        <v>233</v>
      </c>
      <c r="G351" s="257"/>
      <c r="H351" s="260">
        <v>12.960000000000001</v>
      </c>
      <c r="I351" s="261"/>
      <c r="J351" s="257"/>
      <c r="K351" s="257"/>
      <c r="L351" s="262"/>
      <c r="M351" s="263"/>
      <c r="N351" s="264"/>
      <c r="O351" s="264"/>
      <c r="P351" s="264"/>
      <c r="Q351" s="264"/>
      <c r="R351" s="264"/>
      <c r="S351" s="264"/>
      <c r="T351" s="26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6" t="s">
        <v>226</v>
      </c>
      <c r="AU351" s="266" t="s">
        <v>81</v>
      </c>
      <c r="AV351" s="15" t="s">
        <v>223</v>
      </c>
      <c r="AW351" s="15" t="s">
        <v>33</v>
      </c>
      <c r="AX351" s="15" t="s">
        <v>79</v>
      </c>
      <c r="AY351" s="266" t="s">
        <v>215</v>
      </c>
    </row>
    <row r="352" s="2" customFormat="1" ht="37.8" customHeight="1">
      <c r="A352" s="41"/>
      <c r="B352" s="42"/>
      <c r="C352" s="216" t="s">
        <v>459</v>
      </c>
      <c r="D352" s="216" t="s">
        <v>218</v>
      </c>
      <c r="E352" s="217" t="s">
        <v>397</v>
      </c>
      <c r="F352" s="218" t="s">
        <v>398</v>
      </c>
      <c r="G352" s="219" t="s">
        <v>221</v>
      </c>
      <c r="H352" s="220">
        <v>9</v>
      </c>
      <c r="I352" s="221"/>
      <c r="J352" s="222">
        <f>ROUND(I352*H352,2)</f>
        <v>0</v>
      </c>
      <c r="K352" s="218" t="s">
        <v>222</v>
      </c>
      <c r="L352" s="47"/>
      <c r="M352" s="223" t="s">
        <v>19</v>
      </c>
      <c r="N352" s="224" t="s">
        <v>43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223</v>
      </c>
      <c r="AT352" s="227" t="s">
        <v>218</v>
      </c>
      <c r="AU352" s="227" t="s">
        <v>81</v>
      </c>
      <c r="AY352" s="20" t="s">
        <v>215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223</v>
      </c>
      <c r="BM352" s="227" t="s">
        <v>462</v>
      </c>
    </row>
    <row r="353" s="2" customFormat="1">
      <c r="A353" s="41"/>
      <c r="B353" s="42"/>
      <c r="C353" s="43"/>
      <c r="D353" s="229" t="s">
        <v>224</v>
      </c>
      <c r="E353" s="43"/>
      <c r="F353" s="230" t="s">
        <v>399</v>
      </c>
      <c r="G353" s="43"/>
      <c r="H353" s="43"/>
      <c r="I353" s="231"/>
      <c r="J353" s="43"/>
      <c r="K353" s="43"/>
      <c r="L353" s="47"/>
      <c r="M353" s="232"/>
      <c r="N353" s="233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224</v>
      </c>
      <c r="AU353" s="20" t="s">
        <v>81</v>
      </c>
    </row>
    <row r="354" s="13" customFormat="1">
      <c r="A354" s="13"/>
      <c r="B354" s="234"/>
      <c r="C354" s="235"/>
      <c r="D354" s="236" t="s">
        <v>226</v>
      </c>
      <c r="E354" s="237" t="s">
        <v>19</v>
      </c>
      <c r="F354" s="238" t="s">
        <v>2690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226</v>
      </c>
      <c r="AU354" s="244" t="s">
        <v>81</v>
      </c>
      <c r="AV354" s="13" t="s">
        <v>79</v>
      </c>
      <c r="AW354" s="13" t="s">
        <v>33</v>
      </c>
      <c r="AX354" s="13" t="s">
        <v>72</v>
      </c>
      <c r="AY354" s="244" t="s">
        <v>215</v>
      </c>
    </row>
    <row r="355" s="13" customFormat="1">
      <c r="A355" s="13"/>
      <c r="B355" s="234"/>
      <c r="C355" s="235"/>
      <c r="D355" s="236" t="s">
        <v>226</v>
      </c>
      <c r="E355" s="237" t="s">
        <v>19</v>
      </c>
      <c r="F355" s="238" t="s">
        <v>2695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226</v>
      </c>
      <c r="AU355" s="244" t="s">
        <v>81</v>
      </c>
      <c r="AV355" s="13" t="s">
        <v>79</v>
      </c>
      <c r="AW355" s="13" t="s">
        <v>33</v>
      </c>
      <c r="AX355" s="13" t="s">
        <v>72</v>
      </c>
      <c r="AY355" s="244" t="s">
        <v>215</v>
      </c>
    </row>
    <row r="356" s="14" customFormat="1">
      <c r="A356" s="14"/>
      <c r="B356" s="245"/>
      <c r="C356" s="246"/>
      <c r="D356" s="236" t="s">
        <v>226</v>
      </c>
      <c r="E356" s="247" t="s">
        <v>19</v>
      </c>
      <c r="F356" s="248" t="s">
        <v>308</v>
      </c>
      <c r="G356" s="246"/>
      <c r="H356" s="249">
        <v>9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226</v>
      </c>
      <c r="AU356" s="255" t="s">
        <v>81</v>
      </c>
      <c r="AV356" s="14" t="s">
        <v>81</v>
      </c>
      <c r="AW356" s="14" t="s">
        <v>33</v>
      </c>
      <c r="AX356" s="14" t="s">
        <v>72</v>
      </c>
      <c r="AY356" s="255" t="s">
        <v>215</v>
      </c>
    </row>
    <row r="357" s="13" customFormat="1">
      <c r="A357" s="13"/>
      <c r="B357" s="234"/>
      <c r="C357" s="235"/>
      <c r="D357" s="236" t="s">
        <v>226</v>
      </c>
      <c r="E357" s="237" t="s">
        <v>19</v>
      </c>
      <c r="F357" s="238" t="s">
        <v>2693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226</v>
      </c>
      <c r="AU357" s="244" t="s">
        <v>81</v>
      </c>
      <c r="AV357" s="13" t="s">
        <v>79</v>
      </c>
      <c r="AW357" s="13" t="s">
        <v>33</v>
      </c>
      <c r="AX357" s="13" t="s">
        <v>72</v>
      </c>
      <c r="AY357" s="244" t="s">
        <v>215</v>
      </c>
    </row>
    <row r="358" s="15" customFormat="1">
      <c r="A358" s="15"/>
      <c r="B358" s="256"/>
      <c r="C358" s="257"/>
      <c r="D358" s="236" t="s">
        <v>226</v>
      </c>
      <c r="E358" s="258" t="s">
        <v>19</v>
      </c>
      <c r="F358" s="259" t="s">
        <v>233</v>
      </c>
      <c r="G358" s="257"/>
      <c r="H358" s="260">
        <v>9</v>
      </c>
      <c r="I358" s="261"/>
      <c r="J358" s="257"/>
      <c r="K358" s="257"/>
      <c r="L358" s="262"/>
      <c r="M358" s="263"/>
      <c r="N358" s="264"/>
      <c r="O358" s="264"/>
      <c r="P358" s="264"/>
      <c r="Q358" s="264"/>
      <c r="R358" s="264"/>
      <c r="S358" s="264"/>
      <c r="T358" s="26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66" t="s">
        <v>226</v>
      </c>
      <c r="AU358" s="266" t="s">
        <v>81</v>
      </c>
      <c r="AV358" s="15" t="s">
        <v>223</v>
      </c>
      <c r="AW358" s="15" t="s">
        <v>33</v>
      </c>
      <c r="AX358" s="15" t="s">
        <v>79</v>
      </c>
      <c r="AY358" s="266" t="s">
        <v>215</v>
      </c>
    </row>
    <row r="359" s="2" customFormat="1" ht="37.8" customHeight="1">
      <c r="A359" s="41"/>
      <c r="B359" s="42"/>
      <c r="C359" s="216" t="s">
        <v>465</v>
      </c>
      <c r="D359" s="216" t="s">
        <v>218</v>
      </c>
      <c r="E359" s="217" t="s">
        <v>2696</v>
      </c>
      <c r="F359" s="218" t="s">
        <v>2697</v>
      </c>
      <c r="G359" s="219" t="s">
        <v>221</v>
      </c>
      <c r="H359" s="220">
        <v>9</v>
      </c>
      <c r="I359" s="221"/>
      <c r="J359" s="222">
        <f>ROUND(I359*H359,2)</f>
        <v>0</v>
      </c>
      <c r="K359" s="218" t="s">
        <v>222</v>
      </c>
      <c r="L359" s="47"/>
      <c r="M359" s="223" t="s">
        <v>19</v>
      </c>
      <c r="N359" s="224" t="s">
        <v>43</v>
      </c>
      <c r="O359" s="87"/>
      <c r="P359" s="225">
        <f>O359*H359</f>
        <v>0</v>
      </c>
      <c r="Q359" s="225">
        <v>0.48089999999999999</v>
      </c>
      <c r="R359" s="225">
        <f>Q359*H359</f>
        <v>4.3281000000000001</v>
      </c>
      <c r="S359" s="225">
        <v>0</v>
      </c>
      <c r="T359" s="226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7" t="s">
        <v>223</v>
      </c>
      <c r="AT359" s="227" t="s">
        <v>218</v>
      </c>
      <c r="AU359" s="227" t="s">
        <v>81</v>
      </c>
      <c r="AY359" s="20" t="s">
        <v>215</v>
      </c>
      <c r="BE359" s="228">
        <f>IF(N359="základní",J359,0)</f>
        <v>0</v>
      </c>
      <c r="BF359" s="228">
        <f>IF(N359="snížená",J359,0)</f>
        <v>0</v>
      </c>
      <c r="BG359" s="228">
        <f>IF(N359="zákl. přenesená",J359,0)</f>
        <v>0</v>
      </c>
      <c r="BH359" s="228">
        <f>IF(N359="sníž. přenesená",J359,0)</f>
        <v>0</v>
      </c>
      <c r="BI359" s="228">
        <f>IF(N359="nulová",J359,0)</f>
        <v>0</v>
      </c>
      <c r="BJ359" s="20" t="s">
        <v>79</v>
      </c>
      <c r="BK359" s="228">
        <f>ROUND(I359*H359,2)</f>
        <v>0</v>
      </c>
      <c r="BL359" s="20" t="s">
        <v>223</v>
      </c>
      <c r="BM359" s="227" t="s">
        <v>466</v>
      </c>
    </row>
    <row r="360" s="2" customFormat="1">
      <c r="A360" s="41"/>
      <c r="B360" s="42"/>
      <c r="C360" s="43"/>
      <c r="D360" s="229" t="s">
        <v>224</v>
      </c>
      <c r="E360" s="43"/>
      <c r="F360" s="230" t="s">
        <v>2698</v>
      </c>
      <c r="G360" s="43"/>
      <c r="H360" s="43"/>
      <c r="I360" s="231"/>
      <c r="J360" s="43"/>
      <c r="K360" s="43"/>
      <c r="L360" s="47"/>
      <c r="M360" s="232"/>
      <c r="N360" s="233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224</v>
      </c>
      <c r="AU360" s="20" t="s">
        <v>81</v>
      </c>
    </row>
    <row r="361" s="13" customFormat="1">
      <c r="A361" s="13"/>
      <c r="B361" s="234"/>
      <c r="C361" s="235"/>
      <c r="D361" s="236" t="s">
        <v>226</v>
      </c>
      <c r="E361" s="237" t="s">
        <v>19</v>
      </c>
      <c r="F361" s="238" t="s">
        <v>2690</v>
      </c>
      <c r="G361" s="235"/>
      <c r="H361" s="237" t="s">
        <v>19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226</v>
      </c>
      <c r="AU361" s="244" t="s">
        <v>81</v>
      </c>
      <c r="AV361" s="13" t="s">
        <v>79</v>
      </c>
      <c r="AW361" s="13" t="s">
        <v>33</v>
      </c>
      <c r="AX361" s="13" t="s">
        <v>72</v>
      </c>
      <c r="AY361" s="244" t="s">
        <v>215</v>
      </c>
    </row>
    <row r="362" s="13" customFormat="1">
      <c r="A362" s="13"/>
      <c r="B362" s="234"/>
      <c r="C362" s="235"/>
      <c r="D362" s="236" t="s">
        <v>226</v>
      </c>
      <c r="E362" s="237" t="s">
        <v>19</v>
      </c>
      <c r="F362" s="238" t="s">
        <v>2699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226</v>
      </c>
      <c r="AU362" s="244" t="s">
        <v>81</v>
      </c>
      <c r="AV362" s="13" t="s">
        <v>79</v>
      </c>
      <c r="AW362" s="13" t="s">
        <v>33</v>
      </c>
      <c r="AX362" s="13" t="s">
        <v>72</v>
      </c>
      <c r="AY362" s="244" t="s">
        <v>215</v>
      </c>
    </row>
    <row r="363" s="14" customFormat="1">
      <c r="A363" s="14"/>
      <c r="B363" s="245"/>
      <c r="C363" s="246"/>
      <c r="D363" s="236" t="s">
        <v>226</v>
      </c>
      <c r="E363" s="247" t="s">
        <v>19</v>
      </c>
      <c r="F363" s="248" t="s">
        <v>308</v>
      </c>
      <c r="G363" s="246"/>
      <c r="H363" s="249">
        <v>9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226</v>
      </c>
      <c r="AU363" s="255" t="s">
        <v>81</v>
      </c>
      <c r="AV363" s="14" t="s">
        <v>81</v>
      </c>
      <c r="AW363" s="14" t="s">
        <v>33</v>
      </c>
      <c r="AX363" s="14" t="s">
        <v>72</v>
      </c>
      <c r="AY363" s="255" t="s">
        <v>215</v>
      </c>
    </row>
    <row r="364" s="13" customFormat="1">
      <c r="A364" s="13"/>
      <c r="B364" s="234"/>
      <c r="C364" s="235"/>
      <c r="D364" s="236" t="s">
        <v>226</v>
      </c>
      <c r="E364" s="237" t="s">
        <v>19</v>
      </c>
      <c r="F364" s="238" t="s">
        <v>2693</v>
      </c>
      <c r="G364" s="235"/>
      <c r="H364" s="237" t="s">
        <v>19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226</v>
      </c>
      <c r="AU364" s="244" t="s">
        <v>81</v>
      </c>
      <c r="AV364" s="13" t="s">
        <v>79</v>
      </c>
      <c r="AW364" s="13" t="s">
        <v>33</v>
      </c>
      <c r="AX364" s="13" t="s">
        <v>72</v>
      </c>
      <c r="AY364" s="244" t="s">
        <v>215</v>
      </c>
    </row>
    <row r="365" s="15" customFormat="1">
      <c r="A365" s="15"/>
      <c r="B365" s="256"/>
      <c r="C365" s="257"/>
      <c r="D365" s="236" t="s">
        <v>226</v>
      </c>
      <c r="E365" s="258" t="s">
        <v>19</v>
      </c>
      <c r="F365" s="259" t="s">
        <v>233</v>
      </c>
      <c r="G365" s="257"/>
      <c r="H365" s="260">
        <v>9</v>
      </c>
      <c r="I365" s="261"/>
      <c r="J365" s="257"/>
      <c r="K365" s="257"/>
      <c r="L365" s="262"/>
      <c r="M365" s="263"/>
      <c r="N365" s="264"/>
      <c r="O365" s="264"/>
      <c r="P365" s="264"/>
      <c r="Q365" s="264"/>
      <c r="R365" s="264"/>
      <c r="S365" s="264"/>
      <c r="T365" s="26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6" t="s">
        <v>226</v>
      </c>
      <c r="AU365" s="266" t="s">
        <v>81</v>
      </c>
      <c r="AV365" s="15" t="s">
        <v>223</v>
      </c>
      <c r="AW365" s="15" t="s">
        <v>33</v>
      </c>
      <c r="AX365" s="15" t="s">
        <v>79</v>
      </c>
      <c r="AY365" s="266" t="s">
        <v>215</v>
      </c>
    </row>
    <row r="366" s="2" customFormat="1" ht="24.15" customHeight="1">
      <c r="A366" s="41"/>
      <c r="B366" s="42"/>
      <c r="C366" s="216" t="s">
        <v>340</v>
      </c>
      <c r="D366" s="216" t="s">
        <v>218</v>
      </c>
      <c r="E366" s="217" t="s">
        <v>2700</v>
      </c>
      <c r="F366" s="218" t="s">
        <v>2701</v>
      </c>
      <c r="G366" s="219" t="s">
        <v>278</v>
      </c>
      <c r="H366" s="220">
        <v>3.1499999999999999</v>
      </c>
      <c r="I366" s="221"/>
      <c r="J366" s="222">
        <f>ROUND(I366*H366,2)</f>
        <v>0</v>
      </c>
      <c r="K366" s="218" t="s">
        <v>222</v>
      </c>
      <c r="L366" s="47"/>
      <c r="M366" s="223" t="s">
        <v>19</v>
      </c>
      <c r="N366" s="224" t="s">
        <v>43</v>
      </c>
      <c r="O366" s="87"/>
      <c r="P366" s="225">
        <f>O366*H366</f>
        <v>0</v>
      </c>
      <c r="Q366" s="225">
        <v>0</v>
      </c>
      <c r="R366" s="225">
        <f>Q366*H366</f>
        <v>0</v>
      </c>
      <c r="S366" s="225">
        <v>0</v>
      </c>
      <c r="T366" s="226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7" t="s">
        <v>223</v>
      </c>
      <c r="AT366" s="227" t="s">
        <v>218</v>
      </c>
      <c r="AU366" s="227" t="s">
        <v>81</v>
      </c>
      <c r="AY366" s="20" t="s">
        <v>215</v>
      </c>
      <c r="BE366" s="228">
        <f>IF(N366="základní",J366,0)</f>
        <v>0</v>
      </c>
      <c r="BF366" s="228">
        <f>IF(N366="snížená",J366,0)</f>
        <v>0</v>
      </c>
      <c r="BG366" s="228">
        <f>IF(N366="zákl. přenesená",J366,0)</f>
        <v>0</v>
      </c>
      <c r="BH366" s="228">
        <f>IF(N366="sníž. přenesená",J366,0)</f>
        <v>0</v>
      </c>
      <c r="BI366" s="228">
        <f>IF(N366="nulová",J366,0)</f>
        <v>0</v>
      </c>
      <c r="BJ366" s="20" t="s">
        <v>79</v>
      </c>
      <c r="BK366" s="228">
        <f>ROUND(I366*H366,2)</f>
        <v>0</v>
      </c>
      <c r="BL366" s="20" t="s">
        <v>223</v>
      </c>
      <c r="BM366" s="227" t="s">
        <v>746</v>
      </c>
    </row>
    <row r="367" s="2" customFormat="1">
      <c r="A367" s="41"/>
      <c r="B367" s="42"/>
      <c r="C367" s="43"/>
      <c r="D367" s="229" t="s">
        <v>224</v>
      </c>
      <c r="E367" s="43"/>
      <c r="F367" s="230" t="s">
        <v>2702</v>
      </c>
      <c r="G367" s="43"/>
      <c r="H367" s="43"/>
      <c r="I367" s="231"/>
      <c r="J367" s="43"/>
      <c r="K367" s="43"/>
      <c r="L367" s="47"/>
      <c r="M367" s="232"/>
      <c r="N367" s="233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224</v>
      </c>
      <c r="AU367" s="20" t="s">
        <v>81</v>
      </c>
    </row>
    <row r="368" s="13" customFormat="1">
      <c r="A368" s="13"/>
      <c r="B368" s="234"/>
      <c r="C368" s="235"/>
      <c r="D368" s="236" t="s">
        <v>226</v>
      </c>
      <c r="E368" s="237" t="s">
        <v>19</v>
      </c>
      <c r="F368" s="238" t="s">
        <v>2690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226</v>
      </c>
      <c r="AU368" s="244" t="s">
        <v>81</v>
      </c>
      <c r="AV368" s="13" t="s">
        <v>79</v>
      </c>
      <c r="AW368" s="13" t="s">
        <v>33</v>
      </c>
      <c r="AX368" s="13" t="s">
        <v>72</v>
      </c>
      <c r="AY368" s="244" t="s">
        <v>215</v>
      </c>
    </row>
    <row r="369" s="13" customFormat="1">
      <c r="A369" s="13"/>
      <c r="B369" s="234"/>
      <c r="C369" s="235"/>
      <c r="D369" s="236" t="s">
        <v>226</v>
      </c>
      <c r="E369" s="237" t="s">
        <v>19</v>
      </c>
      <c r="F369" s="238" t="s">
        <v>2703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226</v>
      </c>
      <c r="AU369" s="244" t="s">
        <v>81</v>
      </c>
      <c r="AV369" s="13" t="s">
        <v>79</v>
      </c>
      <c r="AW369" s="13" t="s">
        <v>33</v>
      </c>
      <c r="AX369" s="13" t="s">
        <v>72</v>
      </c>
      <c r="AY369" s="244" t="s">
        <v>215</v>
      </c>
    </row>
    <row r="370" s="13" customFormat="1">
      <c r="A370" s="13"/>
      <c r="B370" s="234"/>
      <c r="C370" s="235"/>
      <c r="D370" s="236" t="s">
        <v>226</v>
      </c>
      <c r="E370" s="237" t="s">
        <v>19</v>
      </c>
      <c r="F370" s="238" t="s">
        <v>2690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226</v>
      </c>
      <c r="AU370" s="244" t="s">
        <v>81</v>
      </c>
      <c r="AV370" s="13" t="s">
        <v>79</v>
      </c>
      <c r="AW370" s="13" t="s">
        <v>33</v>
      </c>
      <c r="AX370" s="13" t="s">
        <v>72</v>
      </c>
      <c r="AY370" s="244" t="s">
        <v>215</v>
      </c>
    </row>
    <row r="371" s="13" customFormat="1">
      <c r="A371" s="13"/>
      <c r="B371" s="234"/>
      <c r="C371" s="235"/>
      <c r="D371" s="236" t="s">
        <v>226</v>
      </c>
      <c r="E371" s="237" t="s">
        <v>19</v>
      </c>
      <c r="F371" s="238" t="s">
        <v>2704</v>
      </c>
      <c r="G371" s="235"/>
      <c r="H371" s="237" t="s">
        <v>19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226</v>
      </c>
      <c r="AU371" s="244" t="s">
        <v>81</v>
      </c>
      <c r="AV371" s="13" t="s">
        <v>79</v>
      </c>
      <c r="AW371" s="13" t="s">
        <v>33</v>
      </c>
      <c r="AX371" s="13" t="s">
        <v>72</v>
      </c>
      <c r="AY371" s="244" t="s">
        <v>215</v>
      </c>
    </row>
    <row r="372" s="13" customFormat="1">
      <c r="A372" s="13"/>
      <c r="B372" s="234"/>
      <c r="C372" s="235"/>
      <c r="D372" s="236" t="s">
        <v>226</v>
      </c>
      <c r="E372" s="237" t="s">
        <v>19</v>
      </c>
      <c r="F372" s="238" t="s">
        <v>2705</v>
      </c>
      <c r="G372" s="235"/>
      <c r="H372" s="237" t="s">
        <v>19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226</v>
      </c>
      <c r="AU372" s="244" t="s">
        <v>81</v>
      </c>
      <c r="AV372" s="13" t="s">
        <v>79</v>
      </c>
      <c r="AW372" s="13" t="s">
        <v>33</v>
      </c>
      <c r="AX372" s="13" t="s">
        <v>72</v>
      </c>
      <c r="AY372" s="244" t="s">
        <v>215</v>
      </c>
    </row>
    <row r="373" s="14" customFormat="1">
      <c r="A373" s="14"/>
      <c r="B373" s="245"/>
      <c r="C373" s="246"/>
      <c r="D373" s="236" t="s">
        <v>226</v>
      </c>
      <c r="E373" s="247" t="s">
        <v>19</v>
      </c>
      <c r="F373" s="248" t="s">
        <v>2706</v>
      </c>
      <c r="G373" s="246"/>
      <c r="H373" s="249">
        <v>3.1499999999999999</v>
      </c>
      <c r="I373" s="250"/>
      <c r="J373" s="246"/>
      <c r="K373" s="246"/>
      <c r="L373" s="251"/>
      <c r="M373" s="252"/>
      <c r="N373" s="253"/>
      <c r="O373" s="253"/>
      <c r="P373" s="253"/>
      <c r="Q373" s="253"/>
      <c r="R373" s="253"/>
      <c r="S373" s="253"/>
      <c r="T373" s="25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5" t="s">
        <v>226</v>
      </c>
      <c r="AU373" s="255" t="s">
        <v>81</v>
      </c>
      <c r="AV373" s="14" t="s">
        <v>81</v>
      </c>
      <c r="AW373" s="14" t="s">
        <v>33</v>
      </c>
      <c r="AX373" s="14" t="s">
        <v>72</v>
      </c>
      <c r="AY373" s="255" t="s">
        <v>215</v>
      </c>
    </row>
    <row r="374" s="15" customFormat="1">
      <c r="A374" s="15"/>
      <c r="B374" s="256"/>
      <c r="C374" s="257"/>
      <c r="D374" s="236" t="s">
        <v>226</v>
      </c>
      <c r="E374" s="258" t="s">
        <v>19</v>
      </c>
      <c r="F374" s="259" t="s">
        <v>233</v>
      </c>
      <c r="G374" s="257"/>
      <c r="H374" s="260">
        <v>3.1499999999999999</v>
      </c>
      <c r="I374" s="261"/>
      <c r="J374" s="257"/>
      <c r="K374" s="257"/>
      <c r="L374" s="262"/>
      <c r="M374" s="263"/>
      <c r="N374" s="264"/>
      <c r="O374" s="264"/>
      <c r="P374" s="264"/>
      <c r="Q374" s="264"/>
      <c r="R374" s="264"/>
      <c r="S374" s="264"/>
      <c r="T374" s="26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66" t="s">
        <v>226</v>
      </c>
      <c r="AU374" s="266" t="s">
        <v>81</v>
      </c>
      <c r="AV374" s="15" t="s">
        <v>223</v>
      </c>
      <c r="AW374" s="15" t="s">
        <v>33</v>
      </c>
      <c r="AX374" s="15" t="s">
        <v>79</v>
      </c>
      <c r="AY374" s="266" t="s">
        <v>215</v>
      </c>
    </row>
    <row r="375" s="2" customFormat="1" ht="16.5" customHeight="1">
      <c r="A375" s="41"/>
      <c r="B375" s="42"/>
      <c r="C375" s="281" t="s">
        <v>947</v>
      </c>
      <c r="D375" s="281" t="s">
        <v>412</v>
      </c>
      <c r="E375" s="282" t="s">
        <v>912</v>
      </c>
      <c r="F375" s="283" t="s">
        <v>913</v>
      </c>
      <c r="G375" s="284" t="s">
        <v>278</v>
      </c>
      <c r="H375" s="285">
        <v>0.45000000000000001</v>
      </c>
      <c r="I375" s="286"/>
      <c r="J375" s="287">
        <f>ROUND(I375*H375,2)</f>
        <v>0</v>
      </c>
      <c r="K375" s="283" t="s">
        <v>222</v>
      </c>
      <c r="L375" s="288"/>
      <c r="M375" s="289" t="s">
        <v>19</v>
      </c>
      <c r="N375" s="290" t="s">
        <v>43</v>
      </c>
      <c r="O375" s="87"/>
      <c r="P375" s="225">
        <f>O375*H375</f>
        <v>0</v>
      </c>
      <c r="Q375" s="225">
        <v>0.22</v>
      </c>
      <c r="R375" s="225">
        <f>Q375*H375</f>
        <v>0.099000000000000005</v>
      </c>
      <c r="S375" s="225">
        <v>0</v>
      </c>
      <c r="T375" s="226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7" t="s">
        <v>298</v>
      </c>
      <c r="AT375" s="227" t="s">
        <v>412</v>
      </c>
      <c r="AU375" s="227" t="s">
        <v>81</v>
      </c>
      <c r="AY375" s="20" t="s">
        <v>215</v>
      </c>
      <c r="BE375" s="228">
        <f>IF(N375="základní",J375,0)</f>
        <v>0</v>
      </c>
      <c r="BF375" s="228">
        <f>IF(N375="snížená",J375,0)</f>
        <v>0</v>
      </c>
      <c r="BG375" s="228">
        <f>IF(N375="zákl. přenesená",J375,0)</f>
        <v>0</v>
      </c>
      <c r="BH375" s="228">
        <f>IF(N375="sníž. přenesená",J375,0)</f>
        <v>0</v>
      </c>
      <c r="BI375" s="228">
        <f>IF(N375="nulová",J375,0)</f>
        <v>0</v>
      </c>
      <c r="BJ375" s="20" t="s">
        <v>79</v>
      </c>
      <c r="BK375" s="228">
        <f>ROUND(I375*H375,2)</f>
        <v>0</v>
      </c>
      <c r="BL375" s="20" t="s">
        <v>223</v>
      </c>
      <c r="BM375" s="227" t="s">
        <v>948</v>
      </c>
    </row>
    <row r="376" s="13" customFormat="1">
      <c r="A376" s="13"/>
      <c r="B376" s="234"/>
      <c r="C376" s="235"/>
      <c r="D376" s="236" t="s">
        <v>226</v>
      </c>
      <c r="E376" s="237" t="s">
        <v>19</v>
      </c>
      <c r="F376" s="238" t="s">
        <v>2690</v>
      </c>
      <c r="G376" s="235"/>
      <c r="H376" s="237" t="s">
        <v>19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226</v>
      </c>
      <c r="AU376" s="244" t="s">
        <v>81</v>
      </c>
      <c r="AV376" s="13" t="s">
        <v>79</v>
      </c>
      <c r="AW376" s="13" t="s">
        <v>33</v>
      </c>
      <c r="AX376" s="13" t="s">
        <v>72</v>
      </c>
      <c r="AY376" s="244" t="s">
        <v>215</v>
      </c>
    </row>
    <row r="377" s="13" customFormat="1">
      <c r="A377" s="13"/>
      <c r="B377" s="234"/>
      <c r="C377" s="235"/>
      <c r="D377" s="236" t="s">
        <v>226</v>
      </c>
      <c r="E377" s="237" t="s">
        <v>19</v>
      </c>
      <c r="F377" s="238" t="s">
        <v>2703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226</v>
      </c>
      <c r="AU377" s="244" t="s">
        <v>81</v>
      </c>
      <c r="AV377" s="13" t="s">
        <v>79</v>
      </c>
      <c r="AW377" s="13" t="s">
        <v>33</v>
      </c>
      <c r="AX377" s="13" t="s">
        <v>72</v>
      </c>
      <c r="AY377" s="244" t="s">
        <v>215</v>
      </c>
    </row>
    <row r="378" s="14" customFormat="1">
      <c r="A378" s="14"/>
      <c r="B378" s="245"/>
      <c r="C378" s="246"/>
      <c r="D378" s="236" t="s">
        <v>226</v>
      </c>
      <c r="E378" s="247" t="s">
        <v>19</v>
      </c>
      <c r="F378" s="248" t="s">
        <v>2707</v>
      </c>
      <c r="G378" s="246"/>
      <c r="H378" s="249">
        <v>0.45000000000000001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226</v>
      </c>
      <c r="AU378" s="255" t="s">
        <v>81</v>
      </c>
      <c r="AV378" s="14" t="s">
        <v>81</v>
      </c>
      <c r="AW378" s="14" t="s">
        <v>33</v>
      </c>
      <c r="AX378" s="14" t="s">
        <v>72</v>
      </c>
      <c r="AY378" s="255" t="s">
        <v>215</v>
      </c>
    </row>
    <row r="379" s="13" customFormat="1">
      <c r="A379" s="13"/>
      <c r="B379" s="234"/>
      <c r="C379" s="235"/>
      <c r="D379" s="236" t="s">
        <v>226</v>
      </c>
      <c r="E379" s="237" t="s">
        <v>19</v>
      </c>
      <c r="F379" s="238" t="s">
        <v>2708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226</v>
      </c>
      <c r="AU379" s="244" t="s">
        <v>81</v>
      </c>
      <c r="AV379" s="13" t="s">
        <v>79</v>
      </c>
      <c r="AW379" s="13" t="s">
        <v>33</v>
      </c>
      <c r="AX379" s="13" t="s">
        <v>72</v>
      </c>
      <c r="AY379" s="244" t="s">
        <v>215</v>
      </c>
    </row>
    <row r="380" s="15" customFormat="1">
      <c r="A380" s="15"/>
      <c r="B380" s="256"/>
      <c r="C380" s="257"/>
      <c r="D380" s="236" t="s">
        <v>226</v>
      </c>
      <c r="E380" s="258" t="s">
        <v>19</v>
      </c>
      <c r="F380" s="259" t="s">
        <v>233</v>
      </c>
      <c r="G380" s="257"/>
      <c r="H380" s="260">
        <v>0.45000000000000001</v>
      </c>
      <c r="I380" s="261"/>
      <c r="J380" s="257"/>
      <c r="K380" s="257"/>
      <c r="L380" s="262"/>
      <c r="M380" s="263"/>
      <c r="N380" s="264"/>
      <c r="O380" s="264"/>
      <c r="P380" s="264"/>
      <c r="Q380" s="264"/>
      <c r="R380" s="264"/>
      <c r="S380" s="264"/>
      <c r="T380" s="26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6" t="s">
        <v>226</v>
      </c>
      <c r="AU380" s="266" t="s">
        <v>81</v>
      </c>
      <c r="AV380" s="15" t="s">
        <v>223</v>
      </c>
      <c r="AW380" s="15" t="s">
        <v>33</v>
      </c>
      <c r="AX380" s="15" t="s">
        <v>79</v>
      </c>
      <c r="AY380" s="266" t="s">
        <v>215</v>
      </c>
    </row>
    <row r="381" s="2" customFormat="1" ht="16.5" customHeight="1">
      <c r="A381" s="41"/>
      <c r="B381" s="42"/>
      <c r="C381" s="281" t="s">
        <v>345</v>
      </c>
      <c r="D381" s="281" t="s">
        <v>412</v>
      </c>
      <c r="E381" s="282" t="s">
        <v>2709</v>
      </c>
      <c r="F381" s="283" t="s">
        <v>2710</v>
      </c>
      <c r="G381" s="284" t="s">
        <v>331</v>
      </c>
      <c r="H381" s="285">
        <v>2.7000000000000002</v>
      </c>
      <c r="I381" s="286"/>
      <c r="J381" s="287">
        <f>ROUND(I381*H381,2)</f>
        <v>0</v>
      </c>
      <c r="K381" s="283" t="s">
        <v>222</v>
      </c>
      <c r="L381" s="288"/>
      <c r="M381" s="289" t="s">
        <v>19</v>
      </c>
      <c r="N381" s="290" t="s">
        <v>43</v>
      </c>
      <c r="O381" s="87"/>
      <c r="P381" s="225">
        <f>O381*H381</f>
        <v>0</v>
      </c>
      <c r="Q381" s="225">
        <v>1</v>
      </c>
      <c r="R381" s="225">
        <f>Q381*H381</f>
        <v>2.7000000000000002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298</v>
      </c>
      <c r="AT381" s="227" t="s">
        <v>412</v>
      </c>
      <c r="AU381" s="227" t="s">
        <v>81</v>
      </c>
      <c r="AY381" s="20" t="s">
        <v>215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223</v>
      </c>
      <c r="BM381" s="227" t="s">
        <v>949</v>
      </c>
    </row>
    <row r="382" s="13" customFormat="1">
      <c r="A382" s="13"/>
      <c r="B382" s="234"/>
      <c r="C382" s="235"/>
      <c r="D382" s="236" t="s">
        <v>226</v>
      </c>
      <c r="E382" s="237" t="s">
        <v>19</v>
      </c>
      <c r="F382" s="238" t="s">
        <v>2690</v>
      </c>
      <c r="G382" s="235"/>
      <c r="H382" s="237" t="s">
        <v>19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226</v>
      </c>
      <c r="AU382" s="244" t="s">
        <v>81</v>
      </c>
      <c r="AV382" s="13" t="s">
        <v>79</v>
      </c>
      <c r="AW382" s="13" t="s">
        <v>33</v>
      </c>
      <c r="AX382" s="13" t="s">
        <v>72</v>
      </c>
      <c r="AY382" s="244" t="s">
        <v>215</v>
      </c>
    </row>
    <row r="383" s="13" customFormat="1">
      <c r="A383" s="13"/>
      <c r="B383" s="234"/>
      <c r="C383" s="235"/>
      <c r="D383" s="236" t="s">
        <v>226</v>
      </c>
      <c r="E383" s="237" t="s">
        <v>19</v>
      </c>
      <c r="F383" s="238" t="s">
        <v>2704</v>
      </c>
      <c r="G383" s="235"/>
      <c r="H383" s="237" t="s">
        <v>19</v>
      </c>
      <c r="I383" s="239"/>
      <c r="J383" s="235"/>
      <c r="K383" s="235"/>
      <c r="L383" s="240"/>
      <c r="M383" s="241"/>
      <c r="N383" s="242"/>
      <c r="O383" s="242"/>
      <c r="P383" s="242"/>
      <c r="Q383" s="242"/>
      <c r="R383" s="242"/>
      <c r="S383" s="242"/>
      <c r="T383" s="24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4" t="s">
        <v>226</v>
      </c>
      <c r="AU383" s="244" t="s">
        <v>81</v>
      </c>
      <c r="AV383" s="13" t="s">
        <v>79</v>
      </c>
      <c r="AW383" s="13" t="s">
        <v>33</v>
      </c>
      <c r="AX383" s="13" t="s">
        <v>72</v>
      </c>
      <c r="AY383" s="244" t="s">
        <v>215</v>
      </c>
    </row>
    <row r="384" s="13" customFormat="1">
      <c r="A384" s="13"/>
      <c r="B384" s="234"/>
      <c r="C384" s="235"/>
      <c r="D384" s="236" t="s">
        <v>226</v>
      </c>
      <c r="E384" s="237" t="s">
        <v>19</v>
      </c>
      <c r="F384" s="238" t="s">
        <v>2711</v>
      </c>
      <c r="G384" s="235"/>
      <c r="H384" s="237" t="s">
        <v>19</v>
      </c>
      <c r="I384" s="239"/>
      <c r="J384" s="235"/>
      <c r="K384" s="235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226</v>
      </c>
      <c r="AU384" s="244" t="s">
        <v>81</v>
      </c>
      <c r="AV384" s="13" t="s">
        <v>79</v>
      </c>
      <c r="AW384" s="13" t="s">
        <v>33</v>
      </c>
      <c r="AX384" s="13" t="s">
        <v>72</v>
      </c>
      <c r="AY384" s="244" t="s">
        <v>215</v>
      </c>
    </row>
    <row r="385" s="13" customFormat="1">
      <c r="A385" s="13"/>
      <c r="B385" s="234"/>
      <c r="C385" s="235"/>
      <c r="D385" s="236" t="s">
        <v>226</v>
      </c>
      <c r="E385" s="237" t="s">
        <v>19</v>
      </c>
      <c r="F385" s="238" t="s">
        <v>2693</v>
      </c>
      <c r="G385" s="235"/>
      <c r="H385" s="237" t="s">
        <v>19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226</v>
      </c>
      <c r="AU385" s="244" t="s">
        <v>81</v>
      </c>
      <c r="AV385" s="13" t="s">
        <v>79</v>
      </c>
      <c r="AW385" s="13" t="s">
        <v>33</v>
      </c>
      <c r="AX385" s="13" t="s">
        <v>72</v>
      </c>
      <c r="AY385" s="244" t="s">
        <v>215</v>
      </c>
    </row>
    <row r="386" s="14" customFormat="1">
      <c r="A386" s="14"/>
      <c r="B386" s="245"/>
      <c r="C386" s="246"/>
      <c r="D386" s="236" t="s">
        <v>226</v>
      </c>
      <c r="E386" s="247" t="s">
        <v>19</v>
      </c>
      <c r="F386" s="248" t="s">
        <v>2712</v>
      </c>
      <c r="G386" s="246"/>
      <c r="H386" s="249">
        <v>2.7000000000000002</v>
      </c>
      <c r="I386" s="250"/>
      <c r="J386" s="246"/>
      <c r="K386" s="246"/>
      <c r="L386" s="251"/>
      <c r="M386" s="252"/>
      <c r="N386" s="253"/>
      <c r="O386" s="253"/>
      <c r="P386" s="253"/>
      <c r="Q386" s="253"/>
      <c r="R386" s="253"/>
      <c r="S386" s="253"/>
      <c r="T386" s="25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5" t="s">
        <v>226</v>
      </c>
      <c r="AU386" s="255" t="s">
        <v>81</v>
      </c>
      <c r="AV386" s="14" t="s">
        <v>81</v>
      </c>
      <c r="AW386" s="14" t="s">
        <v>33</v>
      </c>
      <c r="AX386" s="14" t="s">
        <v>72</v>
      </c>
      <c r="AY386" s="255" t="s">
        <v>215</v>
      </c>
    </row>
    <row r="387" s="15" customFormat="1">
      <c r="A387" s="15"/>
      <c r="B387" s="256"/>
      <c r="C387" s="257"/>
      <c r="D387" s="236" t="s">
        <v>226</v>
      </c>
      <c r="E387" s="258" t="s">
        <v>19</v>
      </c>
      <c r="F387" s="259" t="s">
        <v>233</v>
      </c>
      <c r="G387" s="257"/>
      <c r="H387" s="260">
        <v>2.7000000000000002</v>
      </c>
      <c r="I387" s="261"/>
      <c r="J387" s="257"/>
      <c r="K387" s="257"/>
      <c r="L387" s="262"/>
      <c r="M387" s="263"/>
      <c r="N387" s="264"/>
      <c r="O387" s="264"/>
      <c r="P387" s="264"/>
      <c r="Q387" s="264"/>
      <c r="R387" s="264"/>
      <c r="S387" s="264"/>
      <c r="T387" s="26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6" t="s">
        <v>226</v>
      </c>
      <c r="AU387" s="266" t="s">
        <v>81</v>
      </c>
      <c r="AV387" s="15" t="s">
        <v>223</v>
      </c>
      <c r="AW387" s="15" t="s">
        <v>33</v>
      </c>
      <c r="AX387" s="15" t="s">
        <v>79</v>
      </c>
      <c r="AY387" s="266" t="s">
        <v>215</v>
      </c>
    </row>
    <row r="388" s="2" customFormat="1" ht="37.8" customHeight="1">
      <c r="A388" s="41"/>
      <c r="B388" s="42"/>
      <c r="C388" s="216" t="s">
        <v>951</v>
      </c>
      <c r="D388" s="216" t="s">
        <v>218</v>
      </c>
      <c r="E388" s="217" t="s">
        <v>906</v>
      </c>
      <c r="F388" s="218" t="s">
        <v>907</v>
      </c>
      <c r="G388" s="219" t="s">
        <v>221</v>
      </c>
      <c r="H388" s="220">
        <v>54</v>
      </c>
      <c r="I388" s="221"/>
      <c r="J388" s="222">
        <f>ROUND(I388*H388,2)</f>
        <v>0</v>
      </c>
      <c r="K388" s="218" t="s">
        <v>222</v>
      </c>
      <c r="L388" s="47"/>
      <c r="M388" s="223" t="s">
        <v>19</v>
      </c>
      <c r="N388" s="224" t="s">
        <v>43</v>
      </c>
      <c r="O388" s="87"/>
      <c r="P388" s="225">
        <f>O388*H388</f>
        <v>0</v>
      </c>
      <c r="Q388" s="225">
        <v>0</v>
      </c>
      <c r="R388" s="225">
        <f>Q388*H388</f>
        <v>0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223</v>
      </c>
      <c r="AT388" s="227" t="s">
        <v>218</v>
      </c>
      <c r="AU388" s="227" t="s">
        <v>81</v>
      </c>
      <c r="AY388" s="20" t="s">
        <v>215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223</v>
      </c>
      <c r="BM388" s="227" t="s">
        <v>952</v>
      </c>
    </row>
    <row r="389" s="2" customFormat="1">
      <c r="A389" s="41"/>
      <c r="B389" s="42"/>
      <c r="C389" s="43"/>
      <c r="D389" s="229" t="s">
        <v>224</v>
      </c>
      <c r="E389" s="43"/>
      <c r="F389" s="230" t="s">
        <v>908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224</v>
      </c>
      <c r="AU389" s="20" t="s">
        <v>81</v>
      </c>
    </row>
    <row r="390" s="13" customFormat="1">
      <c r="A390" s="13"/>
      <c r="B390" s="234"/>
      <c r="C390" s="235"/>
      <c r="D390" s="236" t="s">
        <v>226</v>
      </c>
      <c r="E390" s="237" t="s">
        <v>19</v>
      </c>
      <c r="F390" s="238" t="s">
        <v>2690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226</v>
      </c>
      <c r="AU390" s="244" t="s">
        <v>81</v>
      </c>
      <c r="AV390" s="13" t="s">
        <v>79</v>
      </c>
      <c r="AW390" s="13" t="s">
        <v>33</v>
      </c>
      <c r="AX390" s="13" t="s">
        <v>72</v>
      </c>
      <c r="AY390" s="244" t="s">
        <v>215</v>
      </c>
    </row>
    <row r="391" s="13" customFormat="1">
      <c r="A391" s="13"/>
      <c r="B391" s="234"/>
      <c r="C391" s="235"/>
      <c r="D391" s="236" t="s">
        <v>226</v>
      </c>
      <c r="E391" s="237" t="s">
        <v>19</v>
      </c>
      <c r="F391" s="238" t="s">
        <v>2713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226</v>
      </c>
      <c r="AU391" s="244" t="s">
        <v>81</v>
      </c>
      <c r="AV391" s="13" t="s">
        <v>79</v>
      </c>
      <c r="AW391" s="13" t="s">
        <v>33</v>
      </c>
      <c r="AX391" s="13" t="s">
        <v>72</v>
      </c>
      <c r="AY391" s="244" t="s">
        <v>215</v>
      </c>
    </row>
    <row r="392" s="14" customFormat="1">
      <c r="A392" s="14"/>
      <c r="B392" s="245"/>
      <c r="C392" s="246"/>
      <c r="D392" s="236" t="s">
        <v>226</v>
      </c>
      <c r="E392" s="247" t="s">
        <v>19</v>
      </c>
      <c r="F392" s="248" t="s">
        <v>308</v>
      </c>
      <c r="G392" s="246"/>
      <c r="H392" s="249">
        <v>9</v>
      </c>
      <c r="I392" s="250"/>
      <c r="J392" s="246"/>
      <c r="K392" s="246"/>
      <c r="L392" s="251"/>
      <c r="M392" s="252"/>
      <c r="N392" s="253"/>
      <c r="O392" s="253"/>
      <c r="P392" s="253"/>
      <c r="Q392" s="253"/>
      <c r="R392" s="253"/>
      <c r="S392" s="253"/>
      <c r="T392" s="25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5" t="s">
        <v>226</v>
      </c>
      <c r="AU392" s="255" t="s">
        <v>81</v>
      </c>
      <c r="AV392" s="14" t="s">
        <v>81</v>
      </c>
      <c r="AW392" s="14" t="s">
        <v>33</v>
      </c>
      <c r="AX392" s="14" t="s">
        <v>72</v>
      </c>
      <c r="AY392" s="255" t="s">
        <v>215</v>
      </c>
    </row>
    <row r="393" s="13" customFormat="1">
      <c r="A393" s="13"/>
      <c r="B393" s="234"/>
      <c r="C393" s="235"/>
      <c r="D393" s="236" t="s">
        <v>226</v>
      </c>
      <c r="E393" s="237" t="s">
        <v>19</v>
      </c>
      <c r="F393" s="238" t="s">
        <v>2693</v>
      </c>
      <c r="G393" s="235"/>
      <c r="H393" s="237" t="s">
        <v>19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226</v>
      </c>
      <c r="AU393" s="244" t="s">
        <v>81</v>
      </c>
      <c r="AV393" s="13" t="s">
        <v>79</v>
      </c>
      <c r="AW393" s="13" t="s">
        <v>33</v>
      </c>
      <c r="AX393" s="13" t="s">
        <v>72</v>
      </c>
      <c r="AY393" s="244" t="s">
        <v>215</v>
      </c>
    </row>
    <row r="394" s="15" customFormat="1">
      <c r="A394" s="15"/>
      <c r="B394" s="256"/>
      <c r="C394" s="257"/>
      <c r="D394" s="236" t="s">
        <v>226</v>
      </c>
      <c r="E394" s="258" t="s">
        <v>19</v>
      </c>
      <c r="F394" s="259" t="s">
        <v>233</v>
      </c>
      <c r="G394" s="257"/>
      <c r="H394" s="260">
        <v>9</v>
      </c>
      <c r="I394" s="261"/>
      <c r="J394" s="257"/>
      <c r="K394" s="257"/>
      <c r="L394" s="262"/>
      <c r="M394" s="263"/>
      <c r="N394" s="264"/>
      <c r="O394" s="264"/>
      <c r="P394" s="264"/>
      <c r="Q394" s="264"/>
      <c r="R394" s="264"/>
      <c r="S394" s="264"/>
      <c r="T394" s="26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6" t="s">
        <v>226</v>
      </c>
      <c r="AU394" s="266" t="s">
        <v>81</v>
      </c>
      <c r="AV394" s="15" t="s">
        <v>223</v>
      </c>
      <c r="AW394" s="15" t="s">
        <v>33</v>
      </c>
      <c r="AX394" s="15" t="s">
        <v>72</v>
      </c>
      <c r="AY394" s="266" t="s">
        <v>215</v>
      </c>
    </row>
    <row r="395" s="14" customFormat="1">
      <c r="A395" s="14"/>
      <c r="B395" s="245"/>
      <c r="C395" s="246"/>
      <c r="D395" s="236" t="s">
        <v>226</v>
      </c>
      <c r="E395" s="247" t="s">
        <v>19</v>
      </c>
      <c r="F395" s="248" t="s">
        <v>2714</v>
      </c>
      <c r="G395" s="246"/>
      <c r="H395" s="249">
        <v>54</v>
      </c>
      <c r="I395" s="250"/>
      <c r="J395" s="246"/>
      <c r="K395" s="246"/>
      <c r="L395" s="251"/>
      <c r="M395" s="252"/>
      <c r="N395" s="253"/>
      <c r="O395" s="253"/>
      <c r="P395" s="253"/>
      <c r="Q395" s="253"/>
      <c r="R395" s="253"/>
      <c r="S395" s="253"/>
      <c r="T395" s="25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5" t="s">
        <v>226</v>
      </c>
      <c r="AU395" s="255" t="s">
        <v>81</v>
      </c>
      <c r="AV395" s="14" t="s">
        <v>81</v>
      </c>
      <c r="AW395" s="14" t="s">
        <v>33</v>
      </c>
      <c r="AX395" s="14" t="s">
        <v>72</v>
      </c>
      <c r="AY395" s="255" t="s">
        <v>215</v>
      </c>
    </row>
    <row r="396" s="15" customFormat="1">
      <c r="A396" s="15"/>
      <c r="B396" s="256"/>
      <c r="C396" s="257"/>
      <c r="D396" s="236" t="s">
        <v>226</v>
      </c>
      <c r="E396" s="258" t="s">
        <v>19</v>
      </c>
      <c r="F396" s="259" t="s">
        <v>233</v>
      </c>
      <c r="G396" s="257"/>
      <c r="H396" s="260">
        <v>54</v>
      </c>
      <c r="I396" s="261"/>
      <c r="J396" s="257"/>
      <c r="K396" s="257"/>
      <c r="L396" s="262"/>
      <c r="M396" s="263"/>
      <c r="N396" s="264"/>
      <c r="O396" s="264"/>
      <c r="P396" s="264"/>
      <c r="Q396" s="264"/>
      <c r="R396" s="264"/>
      <c r="S396" s="264"/>
      <c r="T396" s="26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66" t="s">
        <v>226</v>
      </c>
      <c r="AU396" s="266" t="s">
        <v>81</v>
      </c>
      <c r="AV396" s="15" t="s">
        <v>223</v>
      </c>
      <c r="AW396" s="15" t="s">
        <v>33</v>
      </c>
      <c r="AX396" s="15" t="s">
        <v>79</v>
      </c>
      <c r="AY396" s="266" t="s">
        <v>215</v>
      </c>
    </row>
    <row r="397" s="2" customFormat="1" ht="16.5" customHeight="1">
      <c r="A397" s="41"/>
      <c r="B397" s="42"/>
      <c r="C397" s="281" t="s">
        <v>350</v>
      </c>
      <c r="D397" s="281" t="s">
        <v>412</v>
      </c>
      <c r="E397" s="282" t="s">
        <v>912</v>
      </c>
      <c r="F397" s="283" t="s">
        <v>913</v>
      </c>
      <c r="G397" s="284" t="s">
        <v>278</v>
      </c>
      <c r="H397" s="285">
        <v>2.754</v>
      </c>
      <c r="I397" s="286"/>
      <c r="J397" s="287">
        <f>ROUND(I397*H397,2)</f>
        <v>0</v>
      </c>
      <c r="K397" s="283" t="s">
        <v>222</v>
      </c>
      <c r="L397" s="288"/>
      <c r="M397" s="289" t="s">
        <v>19</v>
      </c>
      <c r="N397" s="290" t="s">
        <v>43</v>
      </c>
      <c r="O397" s="87"/>
      <c r="P397" s="225">
        <f>O397*H397</f>
        <v>0</v>
      </c>
      <c r="Q397" s="225">
        <v>0.22</v>
      </c>
      <c r="R397" s="225">
        <f>Q397*H397</f>
        <v>0.60587999999999997</v>
      </c>
      <c r="S397" s="225">
        <v>0</v>
      </c>
      <c r="T397" s="226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27" t="s">
        <v>298</v>
      </c>
      <c r="AT397" s="227" t="s">
        <v>412</v>
      </c>
      <c r="AU397" s="227" t="s">
        <v>81</v>
      </c>
      <c r="AY397" s="20" t="s">
        <v>215</v>
      </c>
      <c r="BE397" s="228">
        <f>IF(N397="základní",J397,0)</f>
        <v>0</v>
      </c>
      <c r="BF397" s="228">
        <f>IF(N397="snížená",J397,0)</f>
        <v>0</v>
      </c>
      <c r="BG397" s="228">
        <f>IF(N397="zákl. přenesená",J397,0)</f>
        <v>0</v>
      </c>
      <c r="BH397" s="228">
        <f>IF(N397="sníž. přenesená",J397,0)</f>
        <v>0</v>
      </c>
      <c r="BI397" s="228">
        <f>IF(N397="nulová",J397,0)</f>
        <v>0</v>
      </c>
      <c r="BJ397" s="20" t="s">
        <v>79</v>
      </c>
      <c r="BK397" s="228">
        <f>ROUND(I397*H397,2)</f>
        <v>0</v>
      </c>
      <c r="BL397" s="20" t="s">
        <v>223</v>
      </c>
      <c r="BM397" s="227" t="s">
        <v>955</v>
      </c>
    </row>
    <row r="398" s="13" customFormat="1">
      <c r="A398" s="13"/>
      <c r="B398" s="234"/>
      <c r="C398" s="235"/>
      <c r="D398" s="236" t="s">
        <v>226</v>
      </c>
      <c r="E398" s="237" t="s">
        <v>19</v>
      </c>
      <c r="F398" s="238" t="s">
        <v>2690</v>
      </c>
      <c r="G398" s="235"/>
      <c r="H398" s="237" t="s">
        <v>19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226</v>
      </c>
      <c r="AU398" s="244" t="s">
        <v>81</v>
      </c>
      <c r="AV398" s="13" t="s">
        <v>79</v>
      </c>
      <c r="AW398" s="13" t="s">
        <v>33</v>
      </c>
      <c r="AX398" s="13" t="s">
        <v>72</v>
      </c>
      <c r="AY398" s="244" t="s">
        <v>215</v>
      </c>
    </row>
    <row r="399" s="13" customFormat="1">
      <c r="A399" s="13"/>
      <c r="B399" s="234"/>
      <c r="C399" s="235"/>
      <c r="D399" s="236" t="s">
        <v>226</v>
      </c>
      <c r="E399" s="237" t="s">
        <v>19</v>
      </c>
      <c r="F399" s="238" t="s">
        <v>2713</v>
      </c>
      <c r="G399" s="235"/>
      <c r="H399" s="237" t="s">
        <v>19</v>
      </c>
      <c r="I399" s="239"/>
      <c r="J399" s="235"/>
      <c r="K399" s="235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226</v>
      </c>
      <c r="AU399" s="244" t="s">
        <v>81</v>
      </c>
      <c r="AV399" s="13" t="s">
        <v>79</v>
      </c>
      <c r="AW399" s="13" t="s">
        <v>33</v>
      </c>
      <c r="AX399" s="13" t="s">
        <v>72</v>
      </c>
      <c r="AY399" s="244" t="s">
        <v>215</v>
      </c>
    </row>
    <row r="400" s="14" customFormat="1">
      <c r="A400" s="14"/>
      <c r="B400" s="245"/>
      <c r="C400" s="246"/>
      <c r="D400" s="236" t="s">
        <v>226</v>
      </c>
      <c r="E400" s="247" t="s">
        <v>19</v>
      </c>
      <c r="F400" s="248" t="s">
        <v>2715</v>
      </c>
      <c r="G400" s="246"/>
      <c r="H400" s="249">
        <v>54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226</v>
      </c>
      <c r="AU400" s="255" t="s">
        <v>81</v>
      </c>
      <c r="AV400" s="14" t="s">
        <v>81</v>
      </c>
      <c r="AW400" s="14" t="s">
        <v>33</v>
      </c>
      <c r="AX400" s="14" t="s">
        <v>72</v>
      </c>
      <c r="AY400" s="255" t="s">
        <v>215</v>
      </c>
    </row>
    <row r="401" s="13" customFormat="1">
      <c r="A401" s="13"/>
      <c r="B401" s="234"/>
      <c r="C401" s="235"/>
      <c r="D401" s="236" t="s">
        <v>226</v>
      </c>
      <c r="E401" s="237" t="s">
        <v>19</v>
      </c>
      <c r="F401" s="238" t="s">
        <v>2693</v>
      </c>
      <c r="G401" s="235"/>
      <c r="H401" s="237" t="s">
        <v>19</v>
      </c>
      <c r="I401" s="239"/>
      <c r="J401" s="235"/>
      <c r="K401" s="235"/>
      <c r="L401" s="240"/>
      <c r="M401" s="241"/>
      <c r="N401" s="242"/>
      <c r="O401" s="242"/>
      <c r="P401" s="242"/>
      <c r="Q401" s="242"/>
      <c r="R401" s="242"/>
      <c r="S401" s="242"/>
      <c r="T401" s="24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4" t="s">
        <v>226</v>
      </c>
      <c r="AU401" s="244" t="s">
        <v>81</v>
      </c>
      <c r="AV401" s="13" t="s">
        <v>79</v>
      </c>
      <c r="AW401" s="13" t="s">
        <v>33</v>
      </c>
      <c r="AX401" s="13" t="s">
        <v>72</v>
      </c>
      <c r="AY401" s="244" t="s">
        <v>215</v>
      </c>
    </row>
    <row r="402" s="15" customFormat="1">
      <c r="A402" s="15"/>
      <c r="B402" s="256"/>
      <c r="C402" s="257"/>
      <c r="D402" s="236" t="s">
        <v>226</v>
      </c>
      <c r="E402" s="258" t="s">
        <v>19</v>
      </c>
      <c r="F402" s="259" t="s">
        <v>233</v>
      </c>
      <c r="G402" s="257"/>
      <c r="H402" s="260">
        <v>54</v>
      </c>
      <c r="I402" s="261"/>
      <c r="J402" s="257"/>
      <c r="K402" s="257"/>
      <c r="L402" s="262"/>
      <c r="M402" s="263"/>
      <c r="N402" s="264"/>
      <c r="O402" s="264"/>
      <c r="P402" s="264"/>
      <c r="Q402" s="264"/>
      <c r="R402" s="264"/>
      <c r="S402" s="264"/>
      <c r="T402" s="26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66" t="s">
        <v>226</v>
      </c>
      <c r="AU402" s="266" t="s">
        <v>81</v>
      </c>
      <c r="AV402" s="15" t="s">
        <v>223</v>
      </c>
      <c r="AW402" s="15" t="s">
        <v>33</v>
      </c>
      <c r="AX402" s="15" t="s">
        <v>72</v>
      </c>
      <c r="AY402" s="266" t="s">
        <v>215</v>
      </c>
    </row>
    <row r="403" s="14" customFormat="1">
      <c r="A403" s="14"/>
      <c r="B403" s="245"/>
      <c r="C403" s="246"/>
      <c r="D403" s="236" t="s">
        <v>226</v>
      </c>
      <c r="E403" s="247" t="s">
        <v>19</v>
      </c>
      <c r="F403" s="248" t="s">
        <v>2716</v>
      </c>
      <c r="G403" s="246"/>
      <c r="H403" s="249">
        <v>2.754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226</v>
      </c>
      <c r="AU403" s="255" t="s">
        <v>81</v>
      </c>
      <c r="AV403" s="14" t="s">
        <v>81</v>
      </c>
      <c r="AW403" s="14" t="s">
        <v>33</v>
      </c>
      <c r="AX403" s="14" t="s">
        <v>72</v>
      </c>
      <c r="AY403" s="255" t="s">
        <v>215</v>
      </c>
    </row>
    <row r="404" s="15" customFormat="1">
      <c r="A404" s="15"/>
      <c r="B404" s="256"/>
      <c r="C404" s="257"/>
      <c r="D404" s="236" t="s">
        <v>226</v>
      </c>
      <c r="E404" s="258" t="s">
        <v>19</v>
      </c>
      <c r="F404" s="259" t="s">
        <v>233</v>
      </c>
      <c r="G404" s="257"/>
      <c r="H404" s="260">
        <v>2.754</v>
      </c>
      <c r="I404" s="261"/>
      <c r="J404" s="257"/>
      <c r="K404" s="257"/>
      <c r="L404" s="262"/>
      <c r="M404" s="263"/>
      <c r="N404" s="264"/>
      <c r="O404" s="264"/>
      <c r="P404" s="264"/>
      <c r="Q404" s="264"/>
      <c r="R404" s="264"/>
      <c r="S404" s="264"/>
      <c r="T404" s="26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6" t="s">
        <v>226</v>
      </c>
      <c r="AU404" s="266" t="s">
        <v>81</v>
      </c>
      <c r="AV404" s="15" t="s">
        <v>223</v>
      </c>
      <c r="AW404" s="15" t="s">
        <v>33</v>
      </c>
      <c r="AX404" s="15" t="s">
        <v>79</v>
      </c>
      <c r="AY404" s="266" t="s">
        <v>215</v>
      </c>
    </row>
    <row r="405" s="2" customFormat="1" ht="37.8" customHeight="1">
      <c r="A405" s="41"/>
      <c r="B405" s="42"/>
      <c r="C405" s="216" t="s">
        <v>470</v>
      </c>
      <c r="D405" s="216" t="s">
        <v>218</v>
      </c>
      <c r="E405" s="217" t="s">
        <v>931</v>
      </c>
      <c r="F405" s="218" t="s">
        <v>932</v>
      </c>
      <c r="G405" s="219" t="s">
        <v>331</v>
      </c>
      <c r="H405" s="220">
        <v>7.7329999999999997</v>
      </c>
      <c r="I405" s="221"/>
      <c r="J405" s="222">
        <f>ROUND(I405*H405,2)</f>
        <v>0</v>
      </c>
      <c r="K405" s="218" t="s">
        <v>222</v>
      </c>
      <c r="L405" s="47"/>
      <c r="M405" s="223" t="s">
        <v>19</v>
      </c>
      <c r="N405" s="224" t="s">
        <v>43</v>
      </c>
      <c r="O405" s="87"/>
      <c r="P405" s="225">
        <f>O405*H405</f>
        <v>0</v>
      </c>
      <c r="Q405" s="225">
        <v>0</v>
      </c>
      <c r="R405" s="225">
        <f>Q405*H405</f>
        <v>0</v>
      </c>
      <c r="S405" s="225">
        <v>0</v>
      </c>
      <c r="T405" s="226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227" t="s">
        <v>223</v>
      </c>
      <c r="AT405" s="227" t="s">
        <v>218</v>
      </c>
      <c r="AU405" s="227" t="s">
        <v>81</v>
      </c>
      <c r="AY405" s="20" t="s">
        <v>215</v>
      </c>
      <c r="BE405" s="228">
        <f>IF(N405="základní",J405,0)</f>
        <v>0</v>
      </c>
      <c r="BF405" s="228">
        <f>IF(N405="snížená",J405,0)</f>
        <v>0</v>
      </c>
      <c r="BG405" s="228">
        <f>IF(N405="zákl. přenesená",J405,0)</f>
        <v>0</v>
      </c>
      <c r="BH405" s="228">
        <f>IF(N405="sníž. přenesená",J405,0)</f>
        <v>0</v>
      </c>
      <c r="BI405" s="228">
        <f>IF(N405="nulová",J405,0)</f>
        <v>0</v>
      </c>
      <c r="BJ405" s="20" t="s">
        <v>79</v>
      </c>
      <c r="BK405" s="228">
        <f>ROUND(I405*H405,2)</f>
        <v>0</v>
      </c>
      <c r="BL405" s="20" t="s">
        <v>223</v>
      </c>
      <c r="BM405" s="227" t="s">
        <v>471</v>
      </c>
    </row>
    <row r="406" s="2" customFormat="1">
      <c r="A406" s="41"/>
      <c r="B406" s="42"/>
      <c r="C406" s="43"/>
      <c r="D406" s="229" t="s">
        <v>224</v>
      </c>
      <c r="E406" s="43"/>
      <c r="F406" s="230" t="s">
        <v>933</v>
      </c>
      <c r="G406" s="43"/>
      <c r="H406" s="43"/>
      <c r="I406" s="231"/>
      <c r="J406" s="43"/>
      <c r="K406" s="43"/>
      <c r="L406" s="47"/>
      <c r="M406" s="232"/>
      <c r="N406" s="233"/>
      <c r="O406" s="87"/>
      <c r="P406" s="87"/>
      <c r="Q406" s="87"/>
      <c r="R406" s="87"/>
      <c r="S406" s="87"/>
      <c r="T406" s="88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T406" s="20" t="s">
        <v>224</v>
      </c>
      <c r="AU406" s="20" t="s">
        <v>81</v>
      </c>
    </row>
    <row r="407" s="14" customFormat="1">
      <c r="A407" s="14"/>
      <c r="B407" s="245"/>
      <c r="C407" s="246"/>
      <c r="D407" s="236" t="s">
        <v>226</v>
      </c>
      <c r="E407" s="247" t="s">
        <v>19</v>
      </c>
      <c r="F407" s="248" t="s">
        <v>2717</v>
      </c>
      <c r="G407" s="246"/>
      <c r="H407" s="249">
        <v>7.7329999999999997</v>
      </c>
      <c r="I407" s="250"/>
      <c r="J407" s="246"/>
      <c r="K407" s="246"/>
      <c r="L407" s="251"/>
      <c r="M407" s="252"/>
      <c r="N407" s="253"/>
      <c r="O407" s="253"/>
      <c r="P407" s="253"/>
      <c r="Q407" s="253"/>
      <c r="R407" s="253"/>
      <c r="S407" s="253"/>
      <c r="T407" s="25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5" t="s">
        <v>226</v>
      </c>
      <c r="AU407" s="255" t="s">
        <v>81</v>
      </c>
      <c r="AV407" s="14" t="s">
        <v>81</v>
      </c>
      <c r="AW407" s="14" t="s">
        <v>33</v>
      </c>
      <c r="AX407" s="14" t="s">
        <v>72</v>
      </c>
      <c r="AY407" s="255" t="s">
        <v>215</v>
      </c>
    </row>
    <row r="408" s="15" customFormat="1">
      <c r="A408" s="15"/>
      <c r="B408" s="256"/>
      <c r="C408" s="257"/>
      <c r="D408" s="236" t="s">
        <v>226</v>
      </c>
      <c r="E408" s="258" t="s">
        <v>19</v>
      </c>
      <c r="F408" s="259" t="s">
        <v>233</v>
      </c>
      <c r="G408" s="257"/>
      <c r="H408" s="260">
        <v>7.7329999999999997</v>
      </c>
      <c r="I408" s="261"/>
      <c r="J408" s="257"/>
      <c r="K408" s="257"/>
      <c r="L408" s="262"/>
      <c r="M408" s="263"/>
      <c r="N408" s="264"/>
      <c r="O408" s="264"/>
      <c r="P408" s="264"/>
      <c r="Q408" s="264"/>
      <c r="R408" s="264"/>
      <c r="S408" s="264"/>
      <c r="T408" s="26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66" t="s">
        <v>226</v>
      </c>
      <c r="AU408" s="266" t="s">
        <v>81</v>
      </c>
      <c r="AV408" s="15" t="s">
        <v>223</v>
      </c>
      <c r="AW408" s="15" t="s">
        <v>33</v>
      </c>
      <c r="AX408" s="15" t="s">
        <v>79</v>
      </c>
      <c r="AY408" s="266" t="s">
        <v>215</v>
      </c>
    </row>
    <row r="409" s="12" customFormat="1" ht="22.8" customHeight="1">
      <c r="A409" s="12"/>
      <c r="B409" s="200"/>
      <c r="C409" s="201"/>
      <c r="D409" s="202" t="s">
        <v>71</v>
      </c>
      <c r="E409" s="214" t="s">
        <v>2171</v>
      </c>
      <c r="F409" s="214" t="s">
        <v>2718</v>
      </c>
      <c r="G409" s="201"/>
      <c r="H409" s="201"/>
      <c r="I409" s="204"/>
      <c r="J409" s="215">
        <f>BK409</f>
        <v>0</v>
      </c>
      <c r="K409" s="201"/>
      <c r="L409" s="206"/>
      <c r="M409" s="207"/>
      <c r="N409" s="208"/>
      <c r="O409" s="208"/>
      <c r="P409" s="209">
        <f>SUM(P410:P455)</f>
        <v>0</v>
      </c>
      <c r="Q409" s="208"/>
      <c r="R409" s="209">
        <f>SUM(R410:R455)</f>
        <v>0</v>
      </c>
      <c r="S409" s="208"/>
      <c r="T409" s="210">
        <f>SUM(T410:T455)</f>
        <v>0</v>
      </c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R409" s="211" t="s">
        <v>79</v>
      </c>
      <c r="AT409" s="212" t="s">
        <v>71</v>
      </c>
      <c r="AU409" s="212" t="s">
        <v>79</v>
      </c>
      <c r="AY409" s="211" t="s">
        <v>215</v>
      </c>
      <c r="BK409" s="213">
        <f>SUM(BK410:BK455)</f>
        <v>0</v>
      </c>
    </row>
    <row r="410" s="2" customFormat="1" ht="33" customHeight="1">
      <c r="A410" s="41"/>
      <c r="B410" s="42"/>
      <c r="C410" s="216" t="s">
        <v>354</v>
      </c>
      <c r="D410" s="216" t="s">
        <v>218</v>
      </c>
      <c r="E410" s="217" t="s">
        <v>2142</v>
      </c>
      <c r="F410" s="218" t="s">
        <v>2143</v>
      </c>
      <c r="G410" s="219" t="s">
        <v>221</v>
      </c>
      <c r="H410" s="220">
        <v>302.39999999999998</v>
      </c>
      <c r="I410" s="221"/>
      <c r="J410" s="222">
        <f>ROUND(I410*H410,2)</f>
        <v>0</v>
      </c>
      <c r="K410" s="218" t="s">
        <v>222</v>
      </c>
      <c r="L410" s="47"/>
      <c r="M410" s="223" t="s">
        <v>19</v>
      </c>
      <c r="N410" s="224" t="s">
        <v>43</v>
      </c>
      <c r="O410" s="87"/>
      <c r="P410" s="225">
        <f>O410*H410</f>
        <v>0</v>
      </c>
      <c r="Q410" s="225">
        <v>0</v>
      </c>
      <c r="R410" s="225">
        <f>Q410*H410</f>
        <v>0</v>
      </c>
      <c r="S410" s="225">
        <v>0</v>
      </c>
      <c r="T410" s="226">
        <f>S410*H410</f>
        <v>0</v>
      </c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R410" s="227" t="s">
        <v>223</v>
      </c>
      <c r="AT410" s="227" t="s">
        <v>218</v>
      </c>
      <c r="AU410" s="227" t="s">
        <v>81</v>
      </c>
      <c r="AY410" s="20" t="s">
        <v>215</v>
      </c>
      <c r="BE410" s="228">
        <f>IF(N410="základní",J410,0)</f>
        <v>0</v>
      </c>
      <c r="BF410" s="228">
        <f>IF(N410="snížená",J410,0)</f>
        <v>0</v>
      </c>
      <c r="BG410" s="228">
        <f>IF(N410="zákl. přenesená",J410,0)</f>
        <v>0</v>
      </c>
      <c r="BH410" s="228">
        <f>IF(N410="sníž. přenesená",J410,0)</f>
        <v>0</v>
      </c>
      <c r="BI410" s="228">
        <f>IF(N410="nulová",J410,0)</f>
        <v>0</v>
      </c>
      <c r="BJ410" s="20" t="s">
        <v>79</v>
      </c>
      <c r="BK410" s="228">
        <f>ROUND(I410*H410,2)</f>
        <v>0</v>
      </c>
      <c r="BL410" s="20" t="s">
        <v>223</v>
      </c>
      <c r="BM410" s="227" t="s">
        <v>478</v>
      </c>
    </row>
    <row r="411" s="2" customFormat="1">
      <c r="A411" s="41"/>
      <c r="B411" s="42"/>
      <c r="C411" s="43"/>
      <c r="D411" s="229" t="s">
        <v>224</v>
      </c>
      <c r="E411" s="43"/>
      <c r="F411" s="230" t="s">
        <v>2144</v>
      </c>
      <c r="G411" s="43"/>
      <c r="H411" s="43"/>
      <c r="I411" s="231"/>
      <c r="J411" s="43"/>
      <c r="K411" s="43"/>
      <c r="L411" s="47"/>
      <c r="M411" s="232"/>
      <c r="N411" s="233"/>
      <c r="O411" s="87"/>
      <c r="P411" s="87"/>
      <c r="Q411" s="87"/>
      <c r="R411" s="87"/>
      <c r="S411" s="87"/>
      <c r="T411" s="88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T411" s="20" t="s">
        <v>224</v>
      </c>
      <c r="AU411" s="20" t="s">
        <v>81</v>
      </c>
    </row>
    <row r="412" s="13" customFormat="1">
      <c r="A412" s="13"/>
      <c r="B412" s="234"/>
      <c r="C412" s="235"/>
      <c r="D412" s="236" t="s">
        <v>226</v>
      </c>
      <c r="E412" s="237" t="s">
        <v>19</v>
      </c>
      <c r="F412" s="238" t="s">
        <v>2719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226</v>
      </c>
      <c r="AU412" s="244" t="s">
        <v>81</v>
      </c>
      <c r="AV412" s="13" t="s">
        <v>79</v>
      </c>
      <c r="AW412" s="13" t="s">
        <v>33</v>
      </c>
      <c r="AX412" s="13" t="s">
        <v>72</v>
      </c>
      <c r="AY412" s="244" t="s">
        <v>215</v>
      </c>
    </row>
    <row r="413" s="13" customFormat="1">
      <c r="A413" s="13"/>
      <c r="B413" s="234"/>
      <c r="C413" s="235"/>
      <c r="D413" s="236" t="s">
        <v>226</v>
      </c>
      <c r="E413" s="237" t="s">
        <v>19</v>
      </c>
      <c r="F413" s="238" t="s">
        <v>2720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226</v>
      </c>
      <c r="AU413" s="244" t="s">
        <v>81</v>
      </c>
      <c r="AV413" s="13" t="s">
        <v>79</v>
      </c>
      <c r="AW413" s="13" t="s">
        <v>33</v>
      </c>
      <c r="AX413" s="13" t="s">
        <v>72</v>
      </c>
      <c r="AY413" s="244" t="s">
        <v>215</v>
      </c>
    </row>
    <row r="414" s="13" customFormat="1">
      <c r="A414" s="13"/>
      <c r="B414" s="234"/>
      <c r="C414" s="235"/>
      <c r="D414" s="236" t="s">
        <v>226</v>
      </c>
      <c r="E414" s="237" t="s">
        <v>19</v>
      </c>
      <c r="F414" s="238" t="s">
        <v>2721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226</v>
      </c>
      <c r="AU414" s="244" t="s">
        <v>81</v>
      </c>
      <c r="AV414" s="13" t="s">
        <v>79</v>
      </c>
      <c r="AW414" s="13" t="s">
        <v>33</v>
      </c>
      <c r="AX414" s="13" t="s">
        <v>72</v>
      </c>
      <c r="AY414" s="244" t="s">
        <v>215</v>
      </c>
    </row>
    <row r="415" s="13" customFormat="1">
      <c r="A415" s="13"/>
      <c r="B415" s="234"/>
      <c r="C415" s="235"/>
      <c r="D415" s="236" t="s">
        <v>226</v>
      </c>
      <c r="E415" s="237" t="s">
        <v>19</v>
      </c>
      <c r="F415" s="238" t="s">
        <v>446</v>
      </c>
      <c r="G415" s="235"/>
      <c r="H415" s="237" t="s">
        <v>19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226</v>
      </c>
      <c r="AU415" s="244" t="s">
        <v>81</v>
      </c>
      <c r="AV415" s="13" t="s">
        <v>79</v>
      </c>
      <c r="AW415" s="13" t="s">
        <v>33</v>
      </c>
      <c r="AX415" s="13" t="s">
        <v>72</v>
      </c>
      <c r="AY415" s="244" t="s">
        <v>215</v>
      </c>
    </row>
    <row r="416" s="14" customFormat="1">
      <c r="A416" s="14"/>
      <c r="B416" s="245"/>
      <c r="C416" s="246"/>
      <c r="D416" s="236" t="s">
        <v>226</v>
      </c>
      <c r="E416" s="247" t="s">
        <v>19</v>
      </c>
      <c r="F416" s="248" t="s">
        <v>2630</v>
      </c>
      <c r="G416" s="246"/>
      <c r="H416" s="249">
        <v>31.5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226</v>
      </c>
      <c r="AU416" s="255" t="s">
        <v>81</v>
      </c>
      <c r="AV416" s="14" t="s">
        <v>81</v>
      </c>
      <c r="AW416" s="14" t="s">
        <v>33</v>
      </c>
      <c r="AX416" s="14" t="s">
        <v>72</v>
      </c>
      <c r="AY416" s="255" t="s">
        <v>215</v>
      </c>
    </row>
    <row r="417" s="13" customFormat="1">
      <c r="A417" s="13"/>
      <c r="B417" s="234"/>
      <c r="C417" s="235"/>
      <c r="D417" s="236" t="s">
        <v>226</v>
      </c>
      <c r="E417" s="237" t="s">
        <v>19</v>
      </c>
      <c r="F417" s="238" t="s">
        <v>2693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226</v>
      </c>
      <c r="AU417" s="244" t="s">
        <v>81</v>
      </c>
      <c r="AV417" s="13" t="s">
        <v>79</v>
      </c>
      <c r="AW417" s="13" t="s">
        <v>33</v>
      </c>
      <c r="AX417" s="13" t="s">
        <v>72</v>
      </c>
      <c r="AY417" s="244" t="s">
        <v>215</v>
      </c>
    </row>
    <row r="418" s="13" customFormat="1">
      <c r="A418" s="13"/>
      <c r="B418" s="234"/>
      <c r="C418" s="235"/>
      <c r="D418" s="236" t="s">
        <v>226</v>
      </c>
      <c r="E418" s="237" t="s">
        <v>19</v>
      </c>
      <c r="F418" s="238" t="s">
        <v>2719</v>
      </c>
      <c r="G418" s="235"/>
      <c r="H418" s="237" t="s">
        <v>19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226</v>
      </c>
      <c r="AU418" s="244" t="s">
        <v>81</v>
      </c>
      <c r="AV418" s="13" t="s">
        <v>79</v>
      </c>
      <c r="AW418" s="13" t="s">
        <v>33</v>
      </c>
      <c r="AX418" s="13" t="s">
        <v>72</v>
      </c>
      <c r="AY418" s="244" t="s">
        <v>215</v>
      </c>
    </row>
    <row r="419" s="13" customFormat="1">
      <c r="A419" s="13"/>
      <c r="B419" s="234"/>
      <c r="C419" s="235"/>
      <c r="D419" s="236" t="s">
        <v>226</v>
      </c>
      <c r="E419" s="237" t="s">
        <v>19</v>
      </c>
      <c r="F419" s="238" t="s">
        <v>2720</v>
      </c>
      <c r="G419" s="235"/>
      <c r="H419" s="237" t="s">
        <v>19</v>
      </c>
      <c r="I419" s="239"/>
      <c r="J419" s="235"/>
      <c r="K419" s="235"/>
      <c r="L419" s="240"/>
      <c r="M419" s="241"/>
      <c r="N419" s="242"/>
      <c r="O419" s="242"/>
      <c r="P419" s="242"/>
      <c r="Q419" s="242"/>
      <c r="R419" s="242"/>
      <c r="S419" s="242"/>
      <c r="T419" s="24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4" t="s">
        <v>226</v>
      </c>
      <c r="AU419" s="244" t="s">
        <v>81</v>
      </c>
      <c r="AV419" s="13" t="s">
        <v>79</v>
      </c>
      <c r="AW419" s="13" t="s">
        <v>33</v>
      </c>
      <c r="AX419" s="13" t="s">
        <v>72</v>
      </c>
      <c r="AY419" s="244" t="s">
        <v>215</v>
      </c>
    </row>
    <row r="420" s="13" customFormat="1">
      <c r="A420" s="13"/>
      <c r="B420" s="234"/>
      <c r="C420" s="235"/>
      <c r="D420" s="236" t="s">
        <v>226</v>
      </c>
      <c r="E420" s="237" t="s">
        <v>19</v>
      </c>
      <c r="F420" s="238" t="s">
        <v>2721</v>
      </c>
      <c r="G420" s="235"/>
      <c r="H420" s="237" t="s">
        <v>19</v>
      </c>
      <c r="I420" s="239"/>
      <c r="J420" s="235"/>
      <c r="K420" s="235"/>
      <c r="L420" s="240"/>
      <c r="M420" s="241"/>
      <c r="N420" s="242"/>
      <c r="O420" s="242"/>
      <c r="P420" s="242"/>
      <c r="Q420" s="242"/>
      <c r="R420" s="242"/>
      <c r="S420" s="242"/>
      <c r="T420" s="24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4" t="s">
        <v>226</v>
      </c>
      <c r="AU420" s="244" t="s">
        <v>81</v>
      </c>
      <c r="AV420" s="13" t="s">
        <v>79</v>
      </c>
      <c r="AW420" s="13" t="s">
        <v>33</v>
      </c>
      <c r="AX420" s="13" t="s">
        <v>72</v>
      </c>
      <c r="AY420" s="244" t="s">
        <v>215</v>
      </c>
    </row>
    <row r="421" s="13" customFormat="1">
      <c r="A421" s="13"/>
      <c r="B421" s="234"/>
      <c r="C421" s="235"/>
      <c r="D421" s="236" t="s">
        <v>226</v>
      </c>
      <c r="E421" s="237" t="s">
        <v>19</v>
      </c>
      <c r="F421" s="238" t="s">
        <v>448</v>
      </c>
      <c r="G421" s="235"/>
      <c r="H421" s="237" t="s">
        <v>19</v>
      </c>
      <c r="I421" s="239"/>
      <c r="J421" s="235"/>
      <c r="K421" s="235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226</v>
      </c>
      <c r="AU421" s="244" t="s">
        <v>81</v>
      </c>
      <c r="AV421" s="13" t="s">
        <v>79</v>
      </c>
      <c r="AW421" s="13" t="s">
        <v>33</v>
      </c>
      <c r="AX421" s="13" t="s">
        <v>72</v>
      </c>
      <c r="AY421" s="244" t="s">
        <v>215</v>
      </c>
    </row>
    <row r="422" s="14" customFormat="1">
      <c r="A422" s="14"/>
      <c r="B422" s="245"/>
      <c r="C422" s="246"/>
      <c r="D422" s="236" t="s">
        <v>226</v>
      </c>
      <c r="E422" s="247" t="s">
        <v>19</v>
      </c>
      <c r="F422" s="248" t="s">
        <v>72</v>
      </c>
      <c r="G422" s="246"/>
      <c r="H422" s="249">
        <v>0</v>
      </c>
      <c r="I422" s="250"/>
      <c r="J422" s="246"/>
      <c r="K422" s="246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226</v>
      </c>
      <c r="AU422" s="255" t="s">
        <v>81</v>
      </c>
      <c r="AV422" s="14" t="s">
        <v>81</v>
      </c>
      <c r="AW422" s="14" t="s">
        <v>33</v>
      </c>
      <c r="AX422" s="14" t="s">
        <v>72</v>
      </c>
      <c r="AY422" s="255" t="s">
        <v>215</v>
      </c>
    </row>
    <row r="423" s="13" customFormat="1">
      <c r="A423" s="13"/>
      <c r="B423" s="234"/>
      <c r="C423" s="235"/>
      <c r="D423" s="236" t="s">
        <v>226</v>
      </c>
      <c r="E423" s="237" t="s">
        <v>19</v>
      </c>
      <c r="F423" s="238" t="s">
        <v>2693</v>
      </c>
      <c r="G423" s="235"/>
      <c r="H423" s="237" t="s">
        <v>19</v>
      </c>
      <c r="I423" s="239"/>
      <c r="J423" s="235"/>
      <c r="K423" s="235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226</v>
      </c>
      <c r="AU423" s="244" t="s">
        <v>81</v>
      </c>
      <c r="AV423" s="13" t="s">
        <v>79</v>
      </c>
      <c r="AW423" s="13" t="s">
        <v>33</v>
      </c>
      <c r="AX423" s="13" t="s">
        <v>72</v>
      </c>
      <c r="AY423" s="244" t="s">
        <v>215</v>
      </c>
    </row>
    <row r="424" s="13" customFormat="1">
      <c r="A424" s="13"/>
      <c r="B424" s="234"/>
      <c r="C424" s="235"/>
      <c r="D424" s="236" t="s">
        <v>226</v>
      </c>
      <c r="E424" s="237" t="s">
        <v>19</v>
      </c>
      <c r="F424" s="238" t="s">
        <v>2719</v>
      </c>
      <c r="G424" s="235"/>
      <c r="H424" s="237" t="s">
        <v>19</v>
      </c>
      <c r="I424" s="239"/>
      <c r="J424" s="235"/>
      <c r="K424" s="235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226</v>
      </c>
      <c r="AU424" s="244" t="s">
        <v>81</v>
      </c>
      <c r="AV424" s="13" t="s">
        <v>79</v>
      </c>
      <c r="AW424" s="13" t="s">
        <v>33</v>
      </c>
      <c r="AX424" s="13" t="s">
        <v>72</v>
      </c>
      <c r="AY424" s="244" t="s">
        <v>215</v>
      </c>
    </row>
    <row r="425" s="13" customFormat="1">
      <c r="A425" s="13"/>
      <c r="B425" s="234"/>
      <c r="C425" s="235"/>
      <c r="D425" s="236" t="s">
        <v>226</v>
      </c>
      <c r="E425" s="237" t="s">
        <v>19</v>
      </c>
      <c r="F425" s="238" t="s">
        <v>2720</v>
      </c>
      <c r="G425" s="235"/>
      <c r="H425" s="237" t="s">
        <v>19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226</v>
      </c>
      <c r="AU425" s="244" t="s">
        <v>81</v>
      </c>
      <c r="AV425" s="13" t="s">
        <v>79</v>
      </c>
      <c r="AW425" s="13" t="s">
        <v>33</v>
      </c>
      <c r="AX425" s="13" t="s">
        <v>72</v>
      </c>
      <c r="AY425" s="244" t="s">
        <v>215</v>
      </c>
    </row>
    <row r="426" s="13" customFormat="1">
      <c r="A426" s="13"/>
      <c r="B426" s="234"/>
      <c r="C426" s="235"/>
      <c r="D426" s="236" t="s">
        <v>226</v>
      </c>
      <c r="E426" s="237" t="s">
        <v>19</v>
      </c>
      <c r="F426" s="238" t="s">
        <v>2721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226</v>
      </c>
      <c r="AU426" s="244" t="s">
        <v>81</v>
      </c>
      <c r="AV426" s="13" t="s">
        <v>79</v>
      </c>
      <c r="AW426" s="13" t="s">
        <v>33</v>
      </c>
      <c r="AX426" s="13" t="s">
        <v>72</v>
      </c>
      <c r="AY426" s="244" t="s">
        <v>215</v>
      </c>
    </row>
    <row r="427" s="13" customFormat="1">
      <c r="A427" s="13"/>
      <c r="B427" s="234"/>
      <c r="C427" s="235"/>
      <c r="D427" s="236" t="s">
        <v>226</v>
      </c>
      <c r="E427" s="237" t="s">
        <v>19</v>
      </c>
      <c r="F427" s="238" t="s">
        <v>407</v>
      </c>
      <c r="G427" s="235"/>
      <c r="H427" s="237" t="s">
        <v>19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226</v>
      </c>
      <c r="AU427" s="244" t="s">
        <v>81</v>
      </c>
      <c r="AV427" s="13" t="s">
        <v>79</v>
      </c>
      <c r="AW427" s="13" t="s">
        <v>33</v>
      </c>
      <c r="AX427" s="13" t="s">
        <v>72</v>
      </c>
      <c r="AY427" s="244" t="s">
        <v>215</v>
      </c>
    </row>
    <row r="428" s="14" customFormat="1">
      <c r="A428" s="14"/>
      <c r="B428" s="245"/>
      <c r="C428" s="246"/>
      <c r="D428" s="236" t="s">
        <v>226</v>
      </c>
      <c r="E428" s="247" t="s">
        <v>19</v>
      </c>
      <c r="F428" s="248" t="s">
        <v>2722</v>
      </c>
      <c r="G428" s="246"/>
      <c r="H428" s="249">
        <v>270.89999999999998</v>
      </c>
      <c r="I428" s="250"/>
      <c r="J428" s="246"/>
      <c r="K428" s="246"/>
      <c r="L428" s="251"/>
      <c r="M428" s="252"/>
      <c r="N428" s="253"/>
      <c r="O428" s="253"/>
      <c r="P428" s="253"/>
      <c r="Q428" s="253"/>
      <c r="R428" s="253"/>
      <c r="S428" s="253"/>
      <c r="T428" s="25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5" t="s">
        <v>226</v>
      </c>
      <c r="AU428" s="255" t="s">
        <v>81</v>
      </c>
      <c r="AV428" s="14" t="s">
        <v>81</v>
      </c>
      <c r="AW428" s="14" t="s">
        <v>33</v>
      </c>
      <c r="AX428" s="14" t="s">
        <v>72</v>
      </c>
      <c r="AY428" s="255" t="s">
        <v>215</v>
      </c>
    </row>
    <row r="429" s="13" customFormat="1">
      <c r="A429" s="13"/>
      <c r="B429" s="234"/>
      <c r="C429" s="235"/>
      <c r="D429" s="236" t="s">
        <v>226</v>
      </c>
      <c r="E429" s="237" t="s">
        <v>19</v>
      </c>
      <c r="F429" s="238" t="s">
        <v>2693</v>
      </c>
      <c r="G429" s="235"/>
      <c r="H429" s="237" t="s">
        <v>19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226</v>
      </c>
      <c r="AU429" s="244" t="s">
        <v>81</v>
      </c>
      <c r="AV429" s="13" t="s">
        <v>79</v>
      </c>
      <c r="AW429" s="13" t="s">
        <v>33</v>
      </c>
      <c r="AX429" s="13" t="s">
        <v>72</v>
      </c>
      <c r="AY429" s="244" t="s">
        <v>215</v>
      </c>
    </row>
    <row r="430" s="15" customFormat="1">
      <c r="A430" s="15"/>
      <c r="B430" s="256"/>
      <c r="C430" s="257"/>
      <c r="D430" s="236" t="s">
        <v>226</v>
      </c>
      <c r="E430" s="258" t="s">
        <v>19</v>
      </c>
      <c r="F430" s="259" t="s">
        <v>233</v>
      </c>
      <c r="G430" s="257"/>
      <c r="H430" s="260">
        <v>302.39999999999998</v>
      </c>
      <c r="I430" s="261"/>
      <c r="J430" s="257"/>
      <c r="K430" s="257"/>
      <c r="L430" s="262"/>
      <c r="M430" s="263"/>
      <c r="N430" s="264"/>
      <c r="O430" s="264"/>
      <c r="P430" s="264"/>
      <c r="Q430" s="264"/>
      <c r="R430" s="264"/>
      <c r="S430" s="264"/>
      <c r="T430" s="26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6" t="s">
        <v>226</v>
      </c>
      <c r="AU430" s="266" t="s">
        <v>81</v>
      </c>
      <c r="AV430" s="15" t="s">
        <v>223</v>
      </c>
      <c r="AW430" s="15" t="s">
        <v>33</v>
      </c>
      <c r="AX430" s="15" t="s">
        <v>79</v>
      </c>
      <c r="AY430" s="266" t="s">
        <v>215</v>
      </c>
    </row>
    <row r="431" s="2" customFormat="1" ht="33" customHeight="1">
      <c r="A431" s="41"/>
      <c r="B431" s="42"/>
      <c r="C431" s="216" t="s">
        <v>481</v>
      </c>
      <c r="D431" s="216" t="s">
        <v>218</v>
      </c>
      <c r="E431" s="217" t="s">
        <v>2723</v>
      </c>
      <c r="F431" s="218" t="s">
        <v>2724</v>
      </c>
      <c r="G431" s="219" t="s">
        <v>221</v>
      </c>
      <c r="H431" s="220">
        <v>302.39999999999998</v>
      </c>
      <c r="I431" s="221"/>
      <c r="J431" s="222">
        <f>ROUND(I431*H431,2)</f>
        <v>0</v>
      </c>
      <c r="K431" s="218" t="s">
        <v>19</v>
      </c>
      <c r="L431" s="47"/>
      <c r="M431" s="223" t="s">
        <v>19</v>
      </c>
      <c r="N431" s="224" t="s">
        <v>43</v>
      </c>
      <c r="O431" s="87"/>
      <c r="P431" s="225">
        <f>O431*H431</f>
        <v>0</v>
      </c>
      <c r="Q431" s="225">
        <v>0</v>
      </c>
      <c r="R431" s="225">
        <f>Q431*H431</f>
        <v>0</v>
      </c>
      <c r="S431" s="225">
        <v>0</v>
      </c>
      <c r="T431" s="226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27" t="s">
        <v>223</v>
      </c>
      <c r="AT431" s="227" t="s">
        <v>218</v>
      </c>
      <c r="AU431" s="227" t="s">
        <v>81</v>
      </c>
      <c r="AY431" s="20" t="s">
        <v>215</v>
      </c>
      <c r="BE431" s="228">
        <f>IF(N431="základní",J431,0)</f>
        <v>0</v>
      </c>
      <c r="BF431" s="228">
        <f>IF(N431="snížená",J431,0)</f>
        <v>0</v>
      </c>
      <c r="BG431" s="228">
        <f>IF(N431="zákl. přenesená",J431,0)</f>
        <v>0</v>
      </c>
      <c r="BH431" s="228">
        <f>IF(N431="sníž. přenesená",J431,0)</f>
        <v>0</v>
      </c>
      <c r="BI431" s="228">
        <f>IF(N431="nulová",J431,0)</f>
        <v>0</v>
      </c>
      <c r="BJ431" s="20" t="s">
        <v>79</v>
      </c>
      <c r="BK431" s="228">
        <f>ROUND(I431*H431,2)</f>
        <v>0</v>
      </c>
      <c r="BL431" s="20" t="s">
        <v>223</v>
      </c>
      <c r="BM431" s="227" t="s">
        <v>484</v>
      </c>
    </row>
    <row r="432" s="13" customFormat="1">
      <c r="A432" s="13"/>
      <c r="B432" s="234"/>
      <c r="C432" s="235"/>
      <c r="D432" s="236" t="s">
        <v>226</v>
      </c>
      <c r="E432" s="237" t="s">
        <v>19</v>
      </c>
      <c r="F432" s="238" t="s">
        <v>2719</v>
      </c>
      <c r="G432" s="235"/>
      <c r="H432" s="237" t="s">
        <v>19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226</v>
      </c>
      <c r="AU432" s="244" t="s">
        <v>81</v>
      </c>
      <c r="AV432" s="13" t="s">
        <v>79</v>
      </c>
      <c r="AW432" s="13" t="s">
        <v>33</v>
      </c>
      <c r="AX432" s="13" t="s">
        <v>72</v>
      </c>
      <c r="AY432" s="244" t="s">
        <v>215</v>
      </c>
    </row>
    <row r="433" s="13" customFormat="1">
      <c r="A433" s="13"/>
      <c r="B433" s="234"/>
      <c r="C433" s="235"/>
      <c r="D433" s="236" t="s">
        <v>226</v>
      </c>
      <c r="E433" s="237" t="s">
        <v>19</v>
      </c>
      <c r="F433" s="238" t="s">
        <v>2720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226</v>
      </c>
      <c r="AU433" s="244" t="s">
        <v>81</v>
      </c>
      <c r="AV433" s="13" t="s">
        <v>79</v>
      </c>
      <c r="AW433" s="13" t="s">
        <v>33</v>
      </c>
      <c r="AX433" s="13" t="s">
        <v>72</v>
      </c>
      <c r="AY433" s="244" t="s">
        <v>215</v>
      </c>
    </row>
    <row r="434" s="13" customFormat="1">
      <c r="A434" s="13"/>
      <c r="B434" s="234"/>
      <c r="C434" s="235"/>
      <c r="D434" s="236" t="s">
        <v>226</v>
      </c>
      <c r="E434" s="237" t="s">
        <v>19</v>
      </c>
      <c r="F434" s="238" t="s">
        <v>2721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226</v>
      </c>
      <c r="AU434" s="244" t="s">
        <v>81</v>
      </c>
      <c r="AV434" s="13" t="s">
        <v>79</v>
      </c>
      <c r="AW434" s="13" t="s">
        <v>33</v>
      </c>
      <c r="AX434" s="13" t="s">
        <v>72</v>
      </c>
      <c r="AY434" s="244" t="s">
        <v>215</v>
      </c>
    </row>
    <row r="435" s="13" customFormat="1">
      <c r="A435" s="13"/>
      <c r="B435" s="234"/>
      <c r="C435" s="235"/>
      <c r="D435" s="236" t="s">
        <v>226</v>
      </c>
      <c r="E435" s="237" t="s">
        <v>19</v>
      </c>
      <c r="F435" s="238" t="s">
        <v>446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226</v>
      </c>
      <c r="AU435" s="244" t="s">
        <v>81</v>
      </c>
      <c r="AV435" s="13" t="s">
        <v>79</v>
      </c>
      <c r="AW435" s="13" t="s">
        <v>33</v>
      </c>
      <c r="AX435" s="13" t="s">
        <v>72</v>
      </c>
      <c r="AY435" s="244" t="s">
        <v>215</v>
      </c>
    </row>
    <row r="436" s="14" customFormat="1">
      <c r="A436" s="14"/>
      <c r="B436" s="245"/>
      <c r="C436" s="246"/>
      <c r="D436" s="236" t="s">
        <v>226</v>
      </c>
      <c r="E436" s="247" t="s">
        <v>19</v>
      </c>
      <c r="F436" s="248" t="s">
        <v>2630</v>
      </c>
      <c r="G436" s="246"/>
      <c r="H436" s="249">
        <v>31.5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226</v>
      </c>
      <c r="AU436" s="255" t="s">
        <v>81</v>
      </c>
      <c r="AV436" s="14" t="s">
        <v>81</v>
      </c>
      <c r="AW436" s="14" t="s">
        <v>33</v>
      </c>
      <c r="AX436" s="14" t="s">
        <v>72</v>
      </c>
      <c r="AY436" s="255" t="s">
        <v>215</v>
      </c>
    </row>
    <row r="437" s="13" customFormat="1">
      <c r="A437" s="13"/>
      <c r="B437" s="234"/>
      <c r="C437" s="235"/>
      <c r="D437" s="236" t="s">
        <v>226</v>
      </c>
      <c r="E437" s="237" t="s">
        <v>19</v>
      </c>
      <c r="F437" s="238" t="s">
        <v>2693</v>
      </c>
      <c r="G437" s="235"/>
      <c r="H437" s="237" t="s">
        <v>19</v>
      </c>
      <c r="I437" s="239"/>
      <c r="J437" s="235"/>
      <c r="K437" s="235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226</v>
      </c>
      <c r="AU437" s="244" t="s">
        <v>81</v>
      </c>
      <c r="AV437" s="13" t="s">
        <v>79</v>
      </c>
      <c r="AW437" s="13" t="s">
        <v>33</v>
      </c>
      <c r="AX437" s="13" t="s">
        <v>72</v>
      </c>
      <c r="AY437" s="244" t="s">
        <v>215</v>
      </c>
    </row>
    <row r="438" s="13" customFormat="1">
      <c r="A438" s="13"/>
      <c r="B438" s="234"/>
      <c r="C438" s="235"/>
      <c r="D438" s="236" t="s">
        <v>226</v>
      </c>
      <c r="E438" s="237" t="s">
        <v>19</v>
      </c>
      <c r="F438" s="238" t="s">
        <v>2719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226</v>
      </c>
      <c r="AU438" s="244" t="s">
        <v>81</v>
      </c>
      <c r="AV438" s="13" t="s">
        <v>79</v>
      </c>
      <c r="AW438" s="13" t="s">
        <v>33</v>
      </c>
      <c r="AX438" s="13" t="s">
        <v>72</v>
      </c>
      <c r="AY438" s="244" t="s">
        <v>215</v>
      </c>
    </row>
    <row r="439" s="13" customFormat="1">
      <c r="A439" s="13"/>
      <c r="B439" s="234"/>
      <c r="C439" s="235"/>
      <c r="D439" s="236" t="s">
        <v>226</v>
      </c>
      <c r="E439" s="237" t="s">
        <v>19</v>
      </c>
      <c r="F439" s="238" t="s">
        <v>2720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226</v>
      </c>
      <c r="AU439" s="244" t="s">
        <v>81</v>
      </c>
      <c r="AV439" s="13" t="s">
        <v>79</v>
      </c>
      <c r="AW439" s="13" t="s">
        <v>33</v>
      </c>
      <c r="AX439" s="13" t="s">
        <v>72</v>
      </c>
      <c r="AY439" s="244" t="s">
        <v>215</v>
      </c>
    </row>
    <row r="440" s="13" customFormat="1">
      <c r="A440" s="13"/>
      <c r="B440" s="234"/>
      <c r="C440" s="235"/>
      <c r="D440" s="236" t="s">
        <v>226</v>
      </c>
      <c r="E440" s="237" t="s">
        <v>19</v>
      </c>
      <c r="F440" s="238" t="s">
        <v>2721</v>
      </c>
      <c r="G440" s="235"/>
      <c r="H440" s="237" t="s">
        <v>19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226</v>
      </c>
      <c r="AU440" s="244" t="s">
        <v>81</v>
      </c>
      <c r="AV440" s="13" t="s">
        <v>79</v>
      </c>
      <c r="AW440" s="13" t="s">
        <v>33</v>
      </c>
      <c r="AX440" s="13" t="s">
        <v>72</v>
      </c>
      <c r="AY440" s="244" t="s">
        <v>215</v>
      </c>
    </row>
    <row r="441" s="13" customFormat="1">
      <c r="A441" s="13"/>
      <c r="B441" s="234"/>
      <c r="C441" s="235"/>
      <c r="D441" s="236" t="s">
        <v>226</v>
      </c>
      <c r="E441" s="237" t="s">
        <v>19</v>
      </c>
      <c r="F441" s="238" t="s">
        <v>448</v>
      </c>
      <c r="G441" s="235"/>
      <c r="H441" s="237" t="s">
        <v>19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226</v>
      </c>
      <c r="AU441" s="244" t="s">
        <v>81</v>
      </c>
      <c r="AV441" s="13" t="s">
        <v>79</v>
      </c>
      <c r="AW441" s="13" t="s">
        <v>33</v>
      </c>
      <c r="AX441" s="13" t="s">
        <v>72</v>
      </c>
      <c r="AY441" s="244" t="s">
        <v>215</v>
      </c>
    </row>
    <row r="442" s="14" customFormat="1">
      <c r="A442" s="14"/>
      <c r="B442" s="245"/>
      <c r="C442" s="246"/>
      <c r="D442" s="236" t="s">
        <v>226</v>
      </c>
      <c r="E442" s="247" t="s">
        <v>19</v>
      </c>
      <c r="F442" s="248" t="s">
        <v>72</v>
      </c>
      <c r="G442" s="246"/>
      <c r="H442" s="249">
        <v>0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226</v>
      </c>
      <c r="AU442" s="255" t="s">
        <v>81</v>
      </c>
      <c r="AV442" s="14" t="s">
        <v>81</v>
      </c>
      <c r="AW442" s="14" t="s">
        <v>33</v>
      </c>
      <c r="AX442" s="14" t="s">
        <v>72</v>
      </c>
      <c r="AY442" s="255" t="s">
        <v>215</v>
      </c>
    </row>
    <row r="443" s="13" customFormat="1">
      <c r="A443" s="13"/>
      <c r="B443" s="234"/>
      <c r="C443" s="235"/>
      <c r="D443" s="236" t="s">
        <v>226</v>
      </c>
      <c r="E443" s="237" t="s">
        <v>19</v>
      </c>
      <c r="F443" s="238" t="s">
        <v>2693</v>
      </c>
      <c r="G443" s="235"/>
      <c r="H443" s="237" t="s">
        <v>19</v>
      </c>
      <c r="I443" s="239"/>
      <c r="J443" s="235"/>
      <c r="K443" s="235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226</v>
      </c>
      <c r="AU443" s="244" t="s">
        <v>81</v>
      </c>
      <c r="AV443" s="13" t="s">
        <v>79</v>
      </c>
      <c r="AW443" s="13" t="s">
        <v>33</v>
      </c>
      <c r="AX443" s="13" t="s">
        <v>72</v>
      </c>
      <c r="AY443" s="244" t="s">
        <v>215</v>
      </c>
    </row>
    <row r="444" s="13" customFormat="1">
      <c r="A444" s="13"/>
      <c r="B444" s="234"/>
      <c r="C444" s="235"/>
      <c r="D444" s="236" t="s">
        <v>226</v>
      </c>
      <c r="E444" s="237" t="s">
        <v>19</v>
      </c>
      <c r="F444" s="238" t="s">
        <v>2719</v>
      </c>
      <c r="G444" s="235"/>
      <c r="H444" s="237" t="s">
        <v>19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226</v>
      </c>
      <c r="AU444" s="244" t="s">
        <v>81</v>
      </c>
      <c r="AV444" s="13" t="s">
        <v>79</v>
      </c>
      <c r="AW444" s="13" t="s">
        <v>33</v>
      </c>
      <c r="AX444" s="13" t="s">
        <v>72</v>
      </c>
      <c r="AY444" s="244" t="s">
        <v>215</v>
      </c>
    </row>
    <row r="445" s="13" customFormat="1">
      <c r="A445" s="13"/>
      <c r="B445" s="234"/>
      <c r="C445" s="235"/>
      <c r="D445" s="236" t="s">
        <v>226</v>
      </c>
      <c r="E445" s="237" t="s">
        <v>19</v>
      </c>
      <c r="F445" s="238" t="s">
        <v>2720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226</v>
      </c>
      <c r="AU445" s="244" t="s">
        <v>81</v>
      </c>
      <c r="AV445" s="13" t="s">
        <v>79</v>
      </c>
      <c r="AW445" s="13" t="s">
        <v>33</v>
      </c>
      <c r="AX445" s="13" t="s">
        <v>72</v>
      </c>
      <c r="AY445" s="244" t="s">
        <v>215</v>
      </c>
    </row>
    <row r="446" s="13" customFormat="1">
      <c r="A446" s="13"/>
      <c r="B446" s="234"/>
      <c r="C446" s="235"/>
      <c r="D446" s="236" t="s">
        <v>226</v>
      </c>
      <c r="E446" s="237" t="s">
        <v>19</v>
      </c>
      <c r="F446" s="238" t="s">
        <v>2721</v>
      </c>
      <c r="G446" s="235"/>
      <c r="H446" s="237" t="s">
        <v>19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226</v>
      </c>
      <c r="AU446" s="244" t="s">
        <v>81</v>
      </c>
      <c r="AV446" s="13" t="s">
        <v>79</v>
      </c>
      <c r="AW446" s="13" t="s">
        <v>33</v>
      </c>
      <c r="AX446" s="13" t="s">
        <v>72</v>
      </c>
      <c r="AY446" s="244" t="s">
        <v>215</v>
      </c>
    </row>
    <row r="447" s="13" customFormat="1">
      <c r="A447" s="13"/>
      <c r="B447" s="234"/>
      <c r="C447" s="235"/>
      <c r="D447" s="236" t="s">
        <v>226</v>
      </c>
      <c r="E447" s="237" t="s">
        <v>19</v>
      </c>
      <c r="F447" s="238" t="s">
        <v>407</v>
      </c>
      <c r="G447" s="235"/>
      <c r="H447" s="237" t="s">
        <v>19</v>
      </c>
      <c r="I447" s="239"/>
      <c r="J447" s="235"/>
      <c r="K447" s="235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226</v>
      </c>
      <c r="AU447" s="244" t="s">
        <v>81</v>
      </c>
      <c r="AV447" s="13" t="s">
        <v>79</v>
      </c>
      <c r="AW447" s="13" t="s">
        <v>33</v>
      </c>
      <c r="AX447" s="13" t="s">
        <v>72</v>
      </c>
      <c r="AY447" s="244" t="s">
        <v>215</v>
      </c>
    </row>
    <row r="448" s="14" customFormat="1">
      <c r="A448" s="14"/>
      <c r="B448" s="245"/>
      <c r="C448" s="246"/>
      <c r="D448" s="236" t="s">
        <v>226</v>
      </c>
      <c r="E448" s="247" t="s">
        <v>19</v>
      </c>
      <c r="F448" s="248" t="s">
        <v>2722</v>
      </c>
      <c r="G448" s="246"/>
      <c r="H448" s="249">
        <v>270.89999999999998</v>
      </c>
      <c r="I448" s="250"/>
      <c r="J448" s="246"/>
      <c r="K448" s="246"/>
      <c r="L448" s="251"/>
      <c r="M448" s="252"/>
      <c r="N448" s="253"/>
      <c r="O448" s="253"/>
      <c r="P448" s="253"/>
      <c r="Q448" s="253"/>
      <c r="R448" s="253"/>
      <c r="S448" s="253"/>
      <c r="T448" s="25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5" t="s">
        <v>226</v>
      </c>
      <c r="AU448" s="255" t="s">
        <v>81</v>
      </c>
      <c r="AV448" s="14" t="s">
        <v>81</v>
      </c>
      <c r="AW448" s="14" t="s">
        <v>33</v>
      </c>
      <c r="AX448" s="14" t="s">
        <v>72</v>
      </c>
      <c r="AY448" s="255" t="s">
        <v>215</v>
      </c>
    </row>
    <row r="449" s="13" customFormat="1">
      <c r="A449" s="13"/>
      <c r="B449" s="234"/>
      <c r="C449" s="235"/>
      <c r="D449" s="236" t="s">
        <v>226</v>
      </c>
      <c r="E449" s="237" t="s">
        <v>19</v>
      </c>
      <c r="F449" s="238" t="s">
        <v>2693</v>
      </c>
      <c r="G449" s="235"/>
      <c r="H449" s="237" t="s">
        <v>19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226</v>
      </c>
      <c r="AU449" s="244" t="s">
        <v>81</v>
      </c>
      <c r="AV449" s="13" t="s">
        <v>79</v>
      </c>
      <c r="AW449" s="13" t="s">
        <v>33</v>
      </c>
      <c r="AX449" s="13" t="s">
        <v>72</v>
      </c>
      <c r="AY449" s="244" t="s">
        <v>215</v>
      </c>
    </row>
    <row r="450" s="15" customFormat="1">
      <c r="A450" s="15"/>
      <c r="B450" s="256"/>
      <c r="C450" s="257"/>
      <c r="D450" s="236" t="s">
        <v>226</v>
      </c>
      <c r="E450" s="258" t="s">
        <v>19</v>
      </c>
      <c r="F450" s="259" t="s">
        <v>233</v>
      </c>
      <c r="G450" s="257"/>
      <c r="H450" s="260">
        <v>302.39999999999998</v>
      </c>
      <c r="I450" s="261"/>
      <c r="J450" s="257"/>
      <c r="K450" s="257"/>
      <c r="L450" s="262"/>
      <c r="M450" s="263"/>
      <c r="N450" s="264"/>
      <c r="O450" s="264"/>
      <c r="P450" s="264"/>
      <c r="Q450" s="264"/>
      <c r="R450" s="264"/>
      <c r="S450" s="264"/>
      <c r="T450" s="26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66" t="s">
        <v>226</v>
      </c>
      <c r="AU450" s="266" t="s">
        <v>81</v>
      </c>
      <c r="AV450" s="15" t="s">
        <v>223</v>
      </c>
      <c r="AW450" s="15" t="s">
        <v>33</v>
      </c>
      <c r="AX450" s="15" t="s">
        <v>79</v>
      </c>
      <c r="AY450" s="266" t="s">
        <v>215</v>
      </c>
    </row>
    <row r="451" s="2" customFormat="1" ht="16.5" customHeight="1">
      <c r="A451" s="41"/>
      <c r="B451" s="42"/>
      <c r="C451" s="281" t="s">
        <v>487</v>
      </c>
      <c r="D451" s="281" t="s">
        <v>412</v>
      </c>
      <c r="E451" s="282" t="s">
        <v>2725</v>
      </c>
      <c r="F451" s="283" t="s">
        <v>2726</v>
      </c>
      <c r="G451" s="284" t="s">
        <v>331</v>
      </c>
      <c r="H451" s="285">
        <v>6.048</v>
      </c>
      <c r="I451" s="286"/>
      <c r="J451" s="287">
        <f>ROUND(I451*H451,2)</f>
        <v>0</v>
      </c>
      <c r="K451" s="283" t="s">
        <v>19</v>
      </c>
      <c r="L451" s="288"/>
      <c r="M451" s="289" t="s">
        <v>19</v>
      </c>
      <c r="N451" s="290" t="s">
        <v>43</v>
      </c>
      <c r="O451" s="87"/>
      <c r="P451" s="225">
        <f>O451*H451</f>
        <v>0</v>
      </c>
      <c r="Q451" s="225">
        <v>0</v>
      </c>
      <c r="R451" s="225">
        <f>Q451*H451</f>
        <v>0</v>
      </c>
      <c r="S451" s="225">
        <v>0</v>
      </c>
      <c r="T451" s="226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7" t="s">
        <v>298</v>
      </c>
      <c r="AT451" s="227" t="s">
        <v>412</v>
      </c>
      <c r="AU451" s="227" t="s">
        <v>81</v>
      </c>
      <c r="AY451" s="20" t="s">
        <v>215</v>
      </c>
      <c r="BE451" s="228">
        <f>IF(N451="základní",J451,0)</f>
        <v>0</v>
      </c>
      <c r="BF451" s="228">
        <f>IF(N451="snížená",J451,0)</f>
        <v>0</v>
      </c>
      <c r="BG451" s="228">
        <f>IF(N451="zákl. přenesená",J451,0)</f>
        <v>0</v>
      </c>
      <c r="BH451" s="228">
        <f>IF(N451="sníž. přenesená",J451,0)</f>
        <v>0</v>
      </c>
      <c r="BI451" s="228">
        <f>IF(N451="nulová",J451,0)</f>
        <v>0</v>
      </c>
      <c r="BJ451" s="20" t="s">
        <v>79</v>
      </c>
      <c r="BK451" s="228">
        <f>ROUND(I451*H451,2)</f>
        <v>0</v>
      </c>
      <c r="BL451" s="20" t="s">
        <v>223</v>
      </c>
      <c r="BM451" s="227" t="s">
        <v>490</v>
      </c>
    </row>
    <row r="452" s="2" customFormat="1" ht="37.8" customHeight="1">
      <c r="A452" s="41"/>
      <c r="B452" s="42"/>
      <c r="C452" s="216" t="s">
        <v>493</v>
      </c>
      <c r="D452" s="216" t="s">
        <v>218</v>
      </c>
      <c r="E452" s="217" t="s">
        <v>931</v>
      </c>
      <c r="F452" s="218" t="s">
        <v>932</v>
      </c>
      <c r="G452" s="219" t="s">
        <v>331</v>
      </c>
      <c r="H452" s="220">
        <v>6.0430000000000001</v>
      </c>
      <c r="I452" s="221"/>
      <c r="J452" s="222">
        <f>ROUND(I452*H452,2)</f>
        <v>0</v>
      </c>
      <c r="K452" s="218" t="s">
        <v>222</v>
      </c>
      <c r="L452" s="47"/>
      <c r="M452" s="223" t="s">
        <v>19</v>
      </c>
      <c r="N452" s="224" t="s">
        <v>43</v>
      </c>
      <c r="O452" s="87"/>
      <c r="P452" s="225">
        <f>O452*H452</f>
        <v>0</v>
      </c>
      <c r="Q452" s="225">
        <v>0</v>
      </c>
      <c r="R452" s="225">
        <f>Q452*H452</f>
        <v>0</v>
      </c>
      <c r="S452" s="225">
        <v>0</v>
      </c>
      <c r="T452" s="226">
        <f>S452*H452</f>
        <v>0</v>
      </c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R452" s="227" t="s">
        <v>223</v>
      </c>
      <c r="AT452" s="227" t="s">
        <v>218</v>
      </c>
      <c r="AU452" s="227" t="s">
        <v>81</v>
      </c>
      <c r="AY452" s="20" t="s">
        <v>215</v>
      </c>
      <c r="BE452" s="228">
        <f>IF(N452="základní",J452,0)</f>
        <v>0</v>
      </c>
      <c r="BF452" s="228">
        <f>IF(N452="snížená",J452,0)</f>
        <v>0</v>
      </c>
      <c r="BG452" s="228">
        <f>IF(N452="zákl. přenesená",J452,0)</f>
        <v>0</v>
      </c>
      <c r="BH452" s="228">
        <f>IF(N452="sníž. přenesená",J452,0)</f>
        <v>0</v>
      </c>
      <c r="BI452" s="228">
        <f>IF(N452="nulová",J452,0)</f>
        <v>0</v>
      </c>
      <c r="BJ452" s="20" t="s">
        <v>79</v>
      </c>
      <c r="BK452" s="228">
        <f>ROUND(I452*H452,2)</f>
        <v>0</v>
      </c>
      <c r="BL452" s="20" t="s">
        <v>223</v>
      </c>
      <c r="BM452" s="227" t="s">
        <v>496</v>
      </c>
    </row>
    <row r="453" s="2" customFormat="1">
      <c r="A453" s="41"/>
      <c r="B453" s="42"/>
      <c r="C453" s="43"/>
      <c r="D453" s="229" t="s">
        <v>224</v>
      </c>
      <c r="E453" s="43"/>
      <c r="F453" s="230" t="s">
        <v>933</v>
      </c>
      <c r="G453" s="43"/>
      <c r="H453" s="43"/>
      <c r="I453" s="231"/>
      <c r="J453" s="43"/>
      <c r="K453" s="43"/>
      <c r="L453" s="47"/>
      <c r="M453" s="232"/>
      <c r="N453" s="233"/>
      <c r="O453" s="87"/>
      <c r="P453" s="87"/>
      <c r="Q453" s="87"/>
      <c r="R453" s="87"/>
      <c r="S453" s="87"/>
      <c r="T453" s="88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T453" s="20" t="s">
        <v>224</v>
      </c>
      <c r="AU453" s="20" t="s">
        <v>81</v>
      </c>
    </row>
    <row r="454" s="14" customFormat="1">
      <c r="A454" s="14"/>
      <c r="B454" s="245"/>
      <c r="C454" s="246"/>
      <c r="D454" s="236" t="s">
        <v>226</v>
      </c>
      <c r="E454" s="247" t="s">
        <v>19</v>
      </c>
      <c r="F454" s="248" t="s">
        <v>2727</v>
      </c>
      <c r="G454" s="246"/>
      <c r="H454" s="249">
        <v>6.0430000000000001</v>
      </c>
      <c r="I454" s="250"/>
      <c r="J454" s="246"/>
      <c r="K454" s="246"/>
      <c r="L454" s="251"/>
      <c r="M454" s="252"/>
      <c r="N454" s="253"/>
      <c r="O454" s="253"/>
      <c r="P454" s="253"/>
      <c r="Q454" s="253"/>
      <c r="R454" s="253"/>
      <c r="S454" s="253"/>
      <c r="T454" s="25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5" t="s">
        <v>226</v>
      </c>
      <c r="AU454" s="255" t="s">
        <v>81</v>
      </c>
      <c r="AV454" s="14" t="s">
        <v>81</v>
      </c>
      <c r="AW454" s="14" t="s">
        <v>33</v>
      </c>
      <c r="AX454" s="14" t="s">
        <v>72</v>
      </c>
      <c r="AY454" s="255" t="s">
        <v>215</v>
      </c>
    </row>
    <row r="455" s="15" customFormat="1">
      <c r="A455" s="15"/>
      <c r="B455" s="256"/>
      <c r="C455" s="257"/>
      <c r="D455" s="236" t="s">
        <v>226</v>
      </c>
      <c r="E455" s="258" t="s">
        <v>19</v>
      </c>
      <c r="F455" s="259" t="s">
        <v>233</v>
      </c>
      <c r="G455" s="257"/>
      <c r="H455" s="260">
        <v>6.0430000000000001</v>
      </c>
      <c r="I455" s="261"/>
      <c r="J455" s="257"/>
      <c r="K455" s="257"/>
      <c r="L455" s="262"/>
      <c r="M455" s="263"/>
      <c r="N455" s="264"/>
      <c r="O455" s="264"/>
      <c r="P455" s="264"/>
      <c r="Q455" s="264"/>
      <c r="R455" s="264"/>
      <c r="S455" s="264"/>
      <c r="T455" s="26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66" t="s">
        <v>226</v>
      </c>
      <c r="AU455" s="266" t="s">
        <v>81</v>
      </c>
      <c r="AV455" s="15" t="s">
        <v>223</v>
      </c>
      <c r="AW455" s="15" t="s">
        <v>33</v>
      </c>
      <c r="AX455" s="15" t="s">
        <v>79</v>
      </c>
      <c r="AY455" s="266" t="s">
        <v>215</v>
      </c>
    </row>
    <row r="456" s="12" customFormat="1" ht="22.8" customHeight="1">
      <c r="A456" s="12"/>
      <c r="B456" s="200"/>
      <c r="C456" s="201"/>
      <c r="D456" s="202" t="s">
        <v>71</v>
      </c>
      <c r="E456" s="214" t="s">
        <v>2728</v>
      </c>
      <c r="F456" s="214" t="s">
        <v>2729</v>
      </c>
      <c r="G456" s="201"/>
      <c r="H456" s="201"/>
      <c r="I456" s="204"/>
      <c r="J456" s="215">
        <f>BK456</f>
        <v>0</v>
      </c>
      <c r="K456" s="201"/>
      <c r="L456" s="206"/>
      <c r="M456" s="207"/>
      <c r="N456" s="208"/>
      <c r="O456" s="208"/>
      <c r="P456" s="209">
        <f>SUM(P457:P511)</f>
        <v>0</v>
      </c>
      <c r="Q456" s="208"/>
      <c r="R456" s="209">
        <f>SUM(R457:R511)</f>
        <v>19.768000000000001</v>
      </c>
      <c r="S456" s="208"/>
      <c r="T456" s="210">
        <f>SUM(T457:T511)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211" t="s">
        <v>79</v>
      </c>
      <c r="AT456" s="212" t="s">
        <v>71</v>
      </c>
      <c r="AU456" s="212" t="s">
        <v>79</v>
      </c>
      <c r="AY456" s="211" t="s">
        <v>215</v>
      </c>
      <c r="BK456" s="213">
        <f>SUM(BK457:BK511)</f>
        <v>0</v>
      </c>
    </row>
    <row r="457" s="2" customFormat="1" ht="33" customHeight="1">
      <c r="A457" s="41"/>
      <c r="B457" s="42"/>
      <c r="C457" s="216" t="s">
        <v>498</v>
      </c>
      <c r="D457" s="216" t="s">
        <v>218</v>
      </c>
      <c r="E457" s="217" t="s">
        <v>2142</v>
      </c>
      <c r="F457" s="218" t="s">
        <v>2143</v>
      </c>
      <c r="G457" s="219" t="s">
        <v>221</v>
      </c>
      <c r="H457" s="220">
        <v>581.39999999999998</v>
      </c>
      <c r="I457" s="221"/>
      <c r="J457" s="222">
        <f>ROUND(I457*H457,2)</f>
        <v>0</v>
      </c>
      <c r="K457" s="218" t="s">
        <v>222</v>
      </c>
      <c r="L457" s="47"/>
      <c r="M457" s="223" t="s">
        <v>19</v>
      </c>
      <c r="N457" s="224" t="s">
        <v>43</v>
      </c>
      <c r="O457" s="87"/>
      <c r="P457" s="225">
        <f>O457*H457</f>
        <v>0</v>
      </c>
      <c r="Q457" s="225">
        <v>0</v>
      </c>
      <c r="R457" s="225">
        <f>Q457*H457</f>
        <v>0</v>
      </c>
      <c r="S457" s="225">
        <v>0</v>
      </c>
      <c r="T457" s="226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7" t="s">
        <v>223</v>
      </c>
      <c r="AT457" s="227" t="s">
        <v>218</v>
      </c>
      <c r="AU457" s="227" t="s">
        <v>81</v>
      </c>
      <c r="AY457" s="20" t="s">
        <v>215</v>
      </c>
      <c r="BE457" s="228">
        <f>IF(N457="základní",J457,0)</f>
        <v>0</v>
      </c>
      <c r="BF457" s="228">
        <f>IF(N457="snížená",J457,0)</f>
        <v>0</v>
      </c>
      <c r="BG457" s="228">
        <f>IF(N457="zákl. přenesená",J457,0)</f>
        <v>0</v>
      </c>
      <c r="BH457" s="228">
        <f>IF(N457="sníž. přenesená",J457,0)</f>
        <v>0</v>
      </c>
      <c r="BI457" s="228">
        <f>IF(N457="nulová",J457,0)</f>
        <v>0</v>
      </c>
      <c r="BJ457" s="20" t="s">
        <v>79</v>
      </c>
      <c r="BK457" s="228">
        <f>ROUND(I457*H457,2)</f>
        <v>0</v>
      </c>
      <c r="BL457" s="20" t="s">
        <v>223</v>
      </c>
      <c r="BM457" s="227" t="s">
        <v>501</v>
      </c>
    </row>
    <row r="458" s="2" customFormat="1">
      <c r="A458" s="41"/>
      <c r="B458" s="42"/>
      <c r="C458" s="43"/>
      <c r="D458" s="229" t="s">
        <v>224</v>
      </c>
      <c r="E458" s="43"/>
      <c r="F458" s="230" t="s">
        <v>2144</v>
      </c>
      <c r="G458" s="43"/>
      <c r="H458" s="43"/>
      <c r="I458" s="231"/>
      <c r="J458" s="43"/>
      <c r="K458" s="43"/>
      <c r="L458" s="47"/>
      <c r="M458" s="232"/>
      <c r="N458" s="233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224</v>
      </c>
      <c r="AU458" s="20" t="s">
        <v>81</v>
      </c>
    </row>
    <row r="459" s="13" customFormat="1">
      <c r="A459" s="13"/>
      <c r="B459" s="234"/>
      <c r="C459" s="235"/>
      <c r="D459" s="236" t="s">
        <v>226</v>
      </c>
      <c r="E459" s="237" t="s">
        <v>19</v>
      </c>
      <c r="F459" s="238" t="s">
        <v>2730</v>
      </c>
      <c r="G459" s="235"/>
      <c r="H459" s="237" t="s">
        <v>19</v>
      </c>
      <c r="I459" s="239"/>
      <c r="J459" s="235"/>
      <c r="K459" s="235"/>
      <c r="L459" s="240"/>
      <c r="M459" s="241"/>
      <c r="N459" s="242"/>
      <c r="O459" s="242"/>
      <c r="P459" s="242"/>
      <c r="Q459" s="242"/>
      <c r="R459" s="242"/>
      <c r="S459" s="242"/>
      <c r="T459" s="24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4" t="s">
        <v>226</v>
      </c>
      <c r="AU459" s="244" t="s">
        <v>81</v>
      </c>
      <c r="AV459" s="13" t="s">
        <v>79</v>
      </c>
      <c r="AW459" s="13" t="s">
        <v>33</v>
      </c>
      <c r="AX459" s="13" t="s">
        <v>72</v>
      </c>
      <c r="AY459" s="244" t="s">
        <v>215</v>
      </c>
    </row>
    <row r="460" s="13" customFormat="1">
      <c r="A460" s="13"/>
      <c r="B460" s="234"/>
      <c r="C460" s="235"/>
      <c r="D460" s="236" t="s">
        <v>226</v>
      </c>
      <c r="E460" s="237" t="s">
        <v>19</v>
      </c>
      <c r="F460" s="238" t="s">
        <v>2731</v>
      </c>
      <c r="G460" s="235"/>
      <c r="H460" s="237" t="s">
        <v>19</v>
      </c>
      <c r="I460" s="239"/>
      <c r="J460" s="235"/>
      <c r="K460" s="235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226</v>
      </c>
      <c r="AU460" s="244" t="s">
        <v>81</v>
      </c>
      <c r="AV460" s="13" t="s">
        <v>79</v>
      </c>
      <c r="AW460" s="13" t="s">
        <v>33</v>
      </c>
      <c r="AX460" s="13" t="s">
        <v>72</v>
      </c>
      <c r="AY460" s="244" t="s">
        <v>215</v>
      </c>
    </row>
    <row r="461" s="13" customFormat="1">
      <c r="A461" s="13"/>
      <c r="B461" s="234"/>
      <c r="C461" s="235"/>
      <c r="D461" s="236" t="s">
        <v>226</v>
      </c>
      <c r="E461" s="237" t="s">
        <v>19</v>
      </c>
      <c r="F461" s="238" t="s">
        <v>2732</v>
      </c>
      <c r="G461" s="235"/>
      <c r="H461" s="237" t="s">
        <v>19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226</v>
      </c>
      <c r="AU461" s="244" t="s">
        <v>81</v>
      </c>
      <c r="AV461" s="13" t="s">
        <v>79</v>
      </c>
      <c r="AW461" s="13" t="s">
        <v>33</v>
      </c>
      <c r="AX461" s="13" t="s">
        <v>72</v>
      </c>
      <c r="AY461" s="244" t="s">
        <v>215</v>
      </c>
    </row>
    <row r="462" s="13" customFormat="1">
      <c r="A462" s="13"/>
      <c r="B462" s="234"/>
      <c r="C462" s="235"/>
      <c r="D462" s="236" t="s">
        <v>226</v>
      </c>
      <c r="E462" s="237" t="s">
        <v>19</v>
      </c>
      <c r="F462" s="238" t="s">
        <v>446</v>
      </c>
      <c r="G462" s="235"/>
      <c r="H462" s="237" t="s">
        <v>19</v>
      </c>
      <c r="I462" s="239"/>
      <c r="J462" s="235"/>
      <c r="K462" s="235"/>
      <c r="L462" s="240"/>
      <c r="M462" s="241"/>
      <c r="N462" s="242"/>
      <c r="O462" s="242"/>
      <c r="P462" s="242"/>
      <c r="Q462" s="242"/>
      <c r="R462" s="242"/>
      <c r="S462" s="242"/>
      <c r="T462" s="24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4" t="s">
        <v>226</v>
      </c>
      <c r="AU462" s="244" t="s">
        <v>81</v>
      </c>
      <c r="AV462" s="13" t="s">
        <v>79</v>
      </c>
      <c r="AW462" s="13" t="s">
        <v>33</v>
      </c>
      <c r="AX462" s="13" t="s">
        <v>72</v>
      </c>
      <c r="AY462" s="244" t="s">
        <v>215</v>
      </c>
    </row>
    <row r="463" s="14" customFormat="1">
      <c r="A463" s="14"/>
      <c r="B463" s="245"/>
      <c r="C463" s="246"/>
      <c r="D463" s="236" t="s">
        <v>226</v>
      </c>
      <c r="E463" s="247" t="s">
        <v>19</v>
      </c>
      <c r="F463" s="248" t="s">
        <v>2733</v>
      </c>
      <c r="G463" s="246"/>
      <c r="H463" s="249">
        <v>378.19999999999999</v>
      </c>
      <c r="I463" s="250"/>
      <c r="J463" s="246"/>
      <c r="K463" s="246"/>
      <c r="L463" s="251"/>
      <c r="M463" s="252"/>
      <c r="N463" s="253"/>
      <c r="O463" s="253"/>
      <c r="P463" s="253"/>
      <c r="Q463" s="253"/>
      <c r="R463" s="253"/>
      <c r="S463" s="253"/>
      <c r="T463" s="25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5" t="s">
        <v>226</v>
      </c>
      <c r="AU463" s="255" t="s">
        <v>81</v>
      </c>
      <c r="AV463" s="14" t="s">
        <v>81</v>
      </c>
      <c r="AW463" s="14" t="s">
        <v>33</v>
      </c>
      <c r="AX463" s="14" t="s">
        <v>72</v>
      </c>
      <c r="AY463" s="255" t="s">
        <v>215</v>
      </c>
    </row>
    <row r="464" s="13" customFormat="1">
      <c r="A464" s="13"/>
      <c r="B464" s="234"/>
      <c r="C464" s="235"/>
      <c r="D464" s="236" t="s">
        <v>226</v>
      </c>
      <c r="E464" s="237" t="s">
        <v>19</v>
      </c>
      <c r="F464" s="238" t="s">
        <v>2693</v>
      </c>
      <c r="G464" s="235"/>
      <c r="H464" s="237" t="s">
        <v>19</v>
      </c>
      <c r="I464" s="239"/>
      <c r="J464" s="235"/>
      <c r="K464" s="235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226</v>
      </c>
      <c r="AU464" s="244" t="s">
        <v>81</v>
      </c>
      <c r="AV464" s="13" t="s">
        <v>79</v>
      </c>
      <c r="AW464" s="13" t="s">
        <v>33</v>
      </c>
      <c r="AX464" s="13" t="s">
        <v>72</v>
      </c>
      <c r="AY464" s="244" t="s">
        <v>215</v>
      </c>
    </row>
    <row r="465" s="13" customFormat="1">
      <c r="A465" s="13"/>
      <c r="B465" s="234"/>
      <c r="C465" s="235"/>
      <c r="D465" s="236" t="s">
        <v>226</v>
      </c>
      <c r="E465" s="237" t="s">
        <v>19</v>
      </c>
      <c r="F465" s="238" t="s">
        <v>2734</v>
      </c>
      <c r="G465" s="235"/>
      <c r="H465" s="237" t="s">
        <v>19</v>
      </c>
      <c r="I465" s="239"/>
      <c r="J465" s="235"/>
      <c r="K465" s="235"/>
      <c r="L465" s="240"/>
      <c r="M465" s="241"/>
      <c r="N465" s="242"/>
      <c r="O465" s="242"/>
      <c r="P465" s="242"/>
      <c r="Q465" s="242"/>
      <c r="R465" s="242"/>
      <c r="S465" s="242"/>
      <c r="T465" s="24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4" t="s">
        <v>226</v>
      </c>
      <c r="AU465" s="244" t="s">
        <v>81</v>
      </c>
      <c r="AV465" s="13" t="s">
        <v>79</v>
      </c>
      <c r="AW465" s="13" t="s">
        <v>33</v>
      </c>
      <c r="AX465" s="13" t="s">
        <v>72</v>
      </c>
      <c r="AY465" s="244" t="s">
        <v>215</v>
      </c>
    </row>
    <row r="466" s="13" customFormat="1">
      <c r="A466" s="13"/>
      <c r="B466" s="234"/>
      <c r="C466" s="235"/>
      <c r="D466" s="236" t="s">
        <v>226</v>
      </c>
      <c r="E466" s="237" t="s">
        <v>19</v>
      </c>
      <c r="F466" s="238" t="s">
        <v>2731</v>
      </c>
      <c r="G466" s="235"/>
      <c r="H466" s="237" t="s">
        <v>19</v>
      </c>
      <c r="I466" s="239"/>
      <c r="J466" s="235"/>
      <c r="K466" s="235"/>
      <c r="L466" s="240"/>
      <c r="M466" s="241"/>
      <c r="N466" s="242"/>
      <c r="O466" s="242"/>
      <c r="P466" s="242"/>
      <c r="Q466" s="242"/>
      <c r="R466" s="242"/>
      <c r="S466" s="242"/>
      <c r="T466" s="24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4" t="s">
        <v>226</v>
      </c>
      <c r="AU466" s="244" t="s">
        <v>81</v>
      </c>
      <c r="AV466" s="13" t="s">
        <v>79</v>
      </c>
      <c r="AW466" s="13" t="s">
        <v>33</v>
      </c>
      <c r="AX466" s="13" t="s">
        <v>72</v>
      </c>
      <c r="AY466" s="244" t="s">
        <v>215</v>
      </c>
    </row>
    <row r="467" s="13" customFormat="1">
      <c r="A467" s="13"/>
      <c r="B467" s="234"/>
      <c r="C467" s="235"/>
      <c r="D467" s="236" t="s">
        <v>226</v>
      </c>
      <c r="E467" s="237" t="s">
        <v>19</v>
      </c>
      <c r="F467" s="238" t="s">
        <v>2732</v>
      </c>
      <c r="G467" s="235"/>
      <c r="H467" s="237" t="s">
        <v>19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226</v>
      </c>
      <c r="AU467" s="244" t="s">
        <v>81</v>
      </c>
      <c r="AV467" s="13" t="s">
        <v>79</v>
      </c>
      <c r="AW467" s="13" t="s">
        <v>33</v>
      </c>
      <c r="AX467" s="13" t="s">
        <v>72</v>
      </c>
      <c r="AY467" s="244" t="s">
        <v>215</v>
      </c>
    </row>
    <row r="468" s="13" customFormat="1">
      <c r="A468" s="13"/>
      <c r="B468" s="234"/>
      <c r="C468" s="235"/>
      <c r="D468" s="236" t="s">
        <v>226</v>
      </c>
      <c r="E468" s="237" t="s">
        <v>19</v>
      </c>
      <c r="F468" s="238" t="s">
        <v>448</v>
      </c>
      <c r="G468" s="235"/>
      <c r="H468" s="237" t="s">
        <v>19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226</v>
      </c>
      <c r="AU468" s="244" t="s">
        <v>81</v>
      </c>
      <c r="AV468" s="13" t="s">
        <v>79</v>
      </c>
      <c r="AW468" s="13" t="s">
        <v>33</v>
      </c>
      <c r="AX468" s="13" t="s">
        <v>72</v>
      </c>
      <c r="AY468" s="244" t="s">
        <v>215</v>
      </c>
    </row>
    <row r="469" s="14" customFormat="1">
      <c r="A469" s="14"/>
      <c r="B469" s="245"/>
      <c r="C469" s="246"/>
      <c r="D469" s="236" t="s">
        <v>226</v>
      </c>
      <c r="E469" s="247" t="s">
        <v>19</v>
      </c>
      <c r="F469" s="248" t="s">
        <v>1566</v>
      </c>
      <c r="G469" s="246"/>
      <c r="H469" s="249">
        <v>198</v>
      </c>
      <c r="I469" s="250"/>
      <c r="J469" s="246"/>
      <c r="K469" s="246"/>
      <c r="L469" s="251"/>
      <c r="M469" s="252"/>
      <c r="N469" s="253"/>
      <c r="O469" s="253"/>
      <c r="P469" s="253"/>
      <c r="Q469" s="253"/>
      <c r="R469" s="253"/>
      <c r="S469" s="253"/>
      <c r="T469" s="25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5" t="s">
        <v>226</v>
      </c>
      <c r="AU469" s="255" t="s">
        <v>81</v>
      </c>
      <c r="AV469" s="14" t="s">
        <v>81</v>
      </c>
      <c r="AW469" s="14" t="s">
        <v>33</v>
      </c>
      <c r="AX469" s="14" t="s">
        <v>72</v>
      </c>
      <c r="AY469" s="255" t="s">
        <v>215</v>
      </c>
    </row>
    <row r="470" s="13" customFormat="1">
      <c r="A470" s="13"/>
      <c r="B470" s="234"/>
      <c r="C470" s="235"/>
      <c r="D470" s="236" t="s">
        <v>226</v>
      </c>
      <c r="E470" s="237" t="s">
        <v>19</v>
      </c>
      <c r="F470" s="238" t="s">
        <v>2693</v>
      </c>
      <c r="G470" s="235"/>
      <c r="H470" s="237" t="s">
        <v>19</v>
      </c>
      <c r="I470" s="239"/>
      <c r="J470" s="235"/>
      <c r="K470" s="235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226</v>
      </c>
      <c r="AU470" s="244" t="s">
        <v>81</v>
      </c>
      <c r="AV470" s="13" t="s">
        <v>79</v>
      </c>
      <c r="AW470" s="13" t="s">
        <v>33</v>
      </c>
      <c r="AX470" s="13" t="s">
        <v>72</v>
      </c>
      <c r="AY470" s="244" t="s">
        <v>215</v>
      </c>
    </row>
    <row r="471" s="13" customFormat="1">
      <c r="A471" s="13"/>
      <c r="B471" s="234"/>
      <c r="C471" s="235"/>
      <c r="D471" s="236" t="s">
        <v>226</v>
      </c>
      <c r="E471" s="237" t="s">
        <v>19</v>
      </c>
      <c r="F471" s="238" t="s">
        <v>2735</v>
      </c>
      <c r="G471" s="235"/>
      <c r="H471" s="237" t="s">
        <v>19</v>
      </c>
      <c r="I471" s="239"/>
      <c r="J471" s="235"/>
      <c r="K471" s="235"/>
      <c r="L471" s="240"/>
      <c r="M471" s="241"/>
      <c r="N471" s="242"/>
      <c r="O471" s="242"/>
      <c r="P471" s="242"/>
      <c r="Q471" s="242"/>
      <c r="R471" s="242"/>
      <c r="S471" s="242"/>
      <c r="T471" s="24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4" t="s">
        <v>226</v>
      </c>
      <c r="AU471" s="244" t="s">
        <v>81</v>
      </c>
      <c r="AV471" s="13" t="s">
        <v>79</v>
      </c>
      <c r="AW471" s="13" t="s">
        <v>33</v>
      </c>
      <c r="AX471" s="13" t="s">
        <v>72</v>
      </c>
      <c r="AY471" s="244" t="s">
        <v>215</v>
      </c>
    </row>
    <row r="472" s="13" customFormat="1">
      <c r="A472" s="13"/>
      <c r="B472" s="234"/>
      <c r="C472" s="235"/>
      <c r="D472" s="236" t="s">
        <v>226</v>
      </c>
      <c r="E472" s="237" t="s">
        <v>19</v>
      </c>
      <c r="F472" s="238" t="s">
        <v>2731</v>
      </c>
      <c r="G472" s="235"/>
      <c r="H472" s="237" t="s">
        <v>19</v>
      </c>
      <c r="I472" s="239"/>
      <c r="J472" s="235"/>
      <c r="K472" s="235"/>
      <c r="L472" s="240"/>
      <c r="M472" s="241"/>
      <c r="N472" s="242"/>
      <c r="O472" s="242"/>
      <c r="P472" s="242"/>
      <c r="Q472" s="242"/>
      <c r="R472" s="242"/>
      <c r="S472" s="242"/>
      <c r="T472" s="24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4" t="s">
        <v>226</v>
      </c>
      <c r="AU472" s="244" t="s">
        <v>81</v>
      </c>
      <c r="AV472" s="13" t="s">
        <v>79</v>
      </c>
      <c r="AW472" s="13" t="s">
        <v>33</v>
      </c>
      <c r="AX472" s="13" t="s">
        <v>72</v>
      </c>
      <c r="AY472" s="244" t="s">
        <v>215</v>
      </c>
    </row>
    <row r="473" s="13" customFormat="1">
      <c r="A473" s="13"/>
      <c r="B473" s="234"/>
      <c r="C473" s="235"/>
      <c r="D473" s="236" t="s">
        <v>226</v>
      </c>
      <c r="E473" s="237" t="s">
        <v>19</v>
      </c>
      <c r="F473" s="238" t="s">
        <v>2732</v>
      </c>
      <c r="G473" s="235"/>
      <c r="H473" s="237" t="s">
        <v>19</v>
      </c>
      <c r="I473" s="239"/>
      <c r="J473" s="235"/>
      <c r="K473" s="235"/>
      <c r="L473" s="240"/>
      <c r="M473" s="241"/>
      <c r="N473" s="242"/>
      <c r="O473" s="242"/>
      <c r="P473" s="242"/>
      <c r="Q473" s="242"/>
      <c r="R473" s="242"/>
      <c r="S473" s="242"/>
      <c r="T473" s="24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4" t="s">
        <v>226</v>
      </c>
      <c r="AU473" s="244" t="s">
        <v>81</v>
      </c>
      <c r="AV473" s="13" t="s">
        <v>79</v>
      </c>
      <c r="AW473" s="13" t="s">
        <v>33</v>
      </c>
      <c r="AX473" s="13" t="s">
        <v>72</v>
      </c>
      <c r="AY473" s="244" t="s">
        <v>215</v>
      </c>
    </row>
    <row r="474" s="13" customFormat="1">
      <c r="A474" s="13"/>
      <c r="B474" s="234"/>
      <c r="C474" s="235"/>
      <c r="D474" s="236" t="s">
        <v>226</v>
      </c>
      <c r="E474" s="237" t="s">
        <v>19</v>
      </c>
      <c r="F474" s="238" t="s">
        <v>407</v>
      </c>
      <c r="G474" s="235"/>
      <c r="H474" s="237" t="s">
        <v>19</v>
      </c>
      <c r="I474" s="239"/>
      <c r="J474" s="235"/>
      <c r="K474" s="235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226</v>
      </c>
      <c r="AU474" s="244" t="s">
        <v>81</v>
      </c>
      <c r="AV474" s="13" t="s">
        <v>79</v>
      </c>
      <c r="AW474" s="13" t="s">
        <v>33</v>
      </c>
      <c r="AX474" s="13" t="s">
        <v>72</v>
      </c>
      <c r="AY474" s="244" t="s">
        <v>215</v>
      </c>
    </row>
    <row r="475" s="14" customFormat="1">
      <c r="A475" s="14"/>
      <c r="B475" s="245"/>
      <c r="C475" s="246"/>
      <c r="D475" s="236" t="s">
        <v>226</v>
      </c>
      <c r="E475" s="247" t="s">
        <v>19</v>
      </c>
      <c r="F475" s="248" t="s">
        <v>2327</v>
      </c>
      <c r="G475" s="246"/>
      <c r="H475" s="249">
        <v>5.2000000000000002</v>
      </c>
      <c r="I475" s="250"/>
      <c r="J475" s="246"/>
      <c r="K475" s="246"/>
      <c r="L475" s="251"/>
      <c r="M475" s="252"/>
      <c r="N475" s="253"/>
      <c r="O475" s="253"/>
      <c r="P475" s="253"/>
      <c r="Q475" s="253"/>
      <c r="R475" s="253"/>
      <c r="S475" s="253"/>
      <c r="T475" s="25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5" t="s">
        <v>226</v>
      </c>
      <c r="AU475" s="255" t="s">
        <v>81</v>
      </c>
      <c r="AV475" s="14" t="s">
        <v>81</v>
      </c>
      <c r="AW475" s="14" t="s">
        <v>33</v>
      </c>
      <c r="AX475" s="14" t="s">
        <v>72</v>
      </c>
      <c r="AY475" s="255" t="s">
        <v>215</v>
      </c>
    </row>
    <row r="476" s="13" customFormat="1">
      <c r="A476" s="13"/>
      <c r="B476" s="234"/>
      <c r="C476" s="235"/>
      <c r="D476" s="236" t="s">
        <v>226</v>
      </c>
      <c r="E476" s="237" t="s">
        <v>19</v>
      </c>
      <c r="F476" s="238" t="s">
        <v>2693</v>
      </c>
      <c r="G476" s="235"/>
      <c r="H476" s="237" t="s">
        <v>19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226</v>
      </c>
      <c r="AU476" s="244" t="s">
        <v>81</v>
      </c>
      <c r="AV476" s="13" t="s">
        <v>79</v>
      </c>
      <c r="AW476" s="13" t="s">
        <v>33</v>
      </c>
      <c r="AX476" s="13" t="s">
        <v>72</v>
      </c>
      <c r="AY476" s="244" t="s">
        <v>215</v>
      </c>
    </row>
    <row r="477" s="15" customFormat="1">
      <c r="A477" s="15"/>
      <c r="B477" s="256"/>
      <c r="C477" s="257"/>
      <c r="D477" s="236" t="s">
        <v>226</v>
      </c>
      <c r="E477" s="258" t="s">
        <v>19</v>
      </c>
      <c r="F477" s="259" t="s">
        <v>233</v>
      </c>
      <c r="G477" s="257"/>
      <c r="H477" s="260">
        <v>581.40000000000009</v>
      </c>
      <c r="I477" s="261"/>
      <c r="J477" s="257"/>
      <c r="K477" s="257"/>
      <c r="L477" s="262"/>
      <c r="M477" s="263"/>
      <c r="N477" s="264"/>
      <c r="O477" s="264"/>
      <c r="P477" s="264"/>
      <c r="Q477" s="264"/>
      <c r="R477" s="264"/>
      <c r="S477" s="264"/>
      <c r="T477" s="26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66" t="s">
        <v>226</v>
      </c>
      <c r="AU477" s="266" t="s">
        <v>81</v>
      </c>
      <c r="AV477" s="15" t="s">
        <v>223</v>
      </c>
      <c r="AW477" s="15" t="s">
        <v>33</v>
      </c>
      <c r="AX477" s="15" t="s">
        <v>79</v>
      </c>
      <c r="AY477" s="266" t="s">
        <v>215</v>
      </c>
    </row>
    <row r="478" s="2" customFormat="1" ht="37.8" customHeight="1">
      <c r="A478" s="41"/>
      <c r="B478" s="42"/>
      <c r="C478" s="216" t="s">
        <v>504</v>
      </c>
      <c r="D478" s="216" t="s">
        <v>218</v>
      </c>
      <c r="E478" s="217" t="s">
        <v>2736</v>
      </c>
      <c r="F478" s="218" t="s">
        <v>2737</v>
      </c>
      <c r="G478" s="219" t="s">
        <v>221</v>
      </c>
      <c r="H478" s="220">
        <v>5.2000000000000002</v>
      </c>
      <c r="I478" s="221"/>
      <c r="J478" s="222">
        <f>ROUND(I478*H478,2)</f>
        <v>0</v>
      </c>
      <c r="K478" s="218" t="s">
        <v>19</v>
      </c>
      <c r="L478" s="47"/>
      <c r="M478" s="223" t="s">
        <v>19</v>
      </c>
      <c r="N478" s="224" t="s">
        <v>43</v>
      </c>
      <c r="O478" s="87"/>
      <c r="P478" s="225">
        <f>O478*H478</f>
        <v>0</v>
      </c>
      <c r="Q478" s="225">
        <v>0</v>
      </c>
      <c r="R478" s="225">
        <f>Q478*H478</f>
        <v>0</v>
      </c>
      <c r="S478" s="225">
        <v>0</v>
      </c>
      <c r="T478" s="226">
        <f>S478*H478</f>
        <v>0</v>
      </c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R478" s="227" t="s">
        <v>223</v>
      </c>
      <c r="AT478" s="227" t="s">
        <v>218</v>
      </c>
      <c r="AU478" s="227" t="s">
        <v>81</v>
      </c>
      <c r="AY478" s="20" t="s">
        <v>215</v>
      </c>
      <c r="BE478" s="228">
        <f>IF(N478="základní",J478,0)</f>
        <v>0</v>
      </c>
      <c r="BF478" s="228">
        <f>IF(N478="snížená",J478,0)</f>
        <v>0</v>
      </c>
      <c r="BG478" s="228">
        <f>IF(N478="zákl. přenesená",J478,0)</f>
        <v>0</v>
      </c>
      <c r="BH478" s="228">
        <f>IF(N478="sníž. přenesená",J478,0)</f>
        <v>0</v>
      </c>
      <c r="BI478" s="228">
        <f>IF(N478="nulová",J478,0)</f>
        <v>0</v>
      </c>
      <c r="BJ478" s="20" t="s">
        <v>79</v>
      </c>
      <c r="BK478" s="228">
        <f>ROUND(I478*H478,2)</f>
        <v>0</v>
      </c>
      <c r="BL478" s="20" t="s">
        <v>223</v>
      </c>
      <c r="BM478" s="227" t="s">
        <v>507</v>
      </c>
    </row>
    <row r="479" s="13" customFormat="1">
      <c r="A479" s="13"/>
      <c r="B479" s="234"/>
      <c r="C479" s="235"/>
      <c r="D479" s="236" t="s">
        <v>226</v>
      </c>
      <c r="E479" s="237" t="s">
        <v>19</v>
      </c>
      <c r="F479" s="238" t="s">
        <v>2735</v>
      </c>
      <c r="G479" s="235"/>
      <c r="H479" s="237" t="s">
        <v>19</v>
      </c>
      <c r="I479" s="239"/>
      <c r="J479" s="235"/>
      <c r="K479" s="235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226</v>
      </c>
      <c r="AU479" s="244" t="s">
        <v>81</v>
      </c>
      <c r="AV479" s="13" t="s">
        <v>79</v>
      </c>
      <c r="AW479" s="13" t="s">
        <v>33</v>
      </c>
      <c r="AX479" s="13" t="s">
        <v>72</v>
      </c>
      <c r="AY479" s="244" t="s">
        <v>215</v>
      </c>
    </row>
    <row r="480" s="13" customFormat="1">
      <c r="A480" s="13"/>
      <c r="B480" s="234"/>
      <c r="C480" s="235"/>
      <c r="D480" s="236" t="s">
        <v>226</v>
      </c>
      <c r="E480" s="237" t="s">
        <v>19</v>
      </c>
      <c r="F480" s="238" t="s">
        <v>2731</v>
      </c>
      <c r="G480" s="235"/>
      <c r="H480" s="237" t="s">
        <v>19</v>
      </c>
      <c r="I480" s="239"/>
      <c r="J480" s="235"/>
      <c r="K480" s="235"/>
      <c r="L480" s="240"/>
      <c r="M480" s="241"/>
      <c r="N480" s="242"/>
      <c r="O480" s="242"/>
      <c r="P480" s="242"/>
      <c r="Q480" s="242"/>
      <c r="R480" s="242"/>
      <c r="S480" s="242"/>
      <c r="T480" s="24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4" t="s">
        <v>226</v>
      </c>
      <c r="AU480" s="244" t="s">
        <v>81</v>
      </c>
      <c r="AV480" s="13" t="s">
        <v>79</v>
      </c>
      <c r="AW480" s="13" t="s">
        <v>33</v>
      </c>
      <c r="AX480" s="13" t="s">
        <v>72</v>
      </c>
      <c r="AY480" s="244" t="s">
        <v>215</v>
      </c>
    </row>
    <row r="481" s="13" customFormat="1">
      <c r="A481" s="13"/>
      <c r="B481" s="234"/>
      <c r="C481" s="235"/>
      <c r="D481" s="236" t="s">
        <v>226</v>
      </c>
      <c r="E481" s="237" t="s">
        <v>19</v>
      </c>
      <c r="F481" s="238" t="s">
        <v>2732</v>
      </c>
      <c r="G481" s="235"/>
      <c r="H481" s="237" t="s">
        <v>19</v>
      </c>
      <c r="I481" s="239"/>
      <c r="J481" s="235"/>
      <c r="K481" s="235"/>
      <c r="L481" s="240"/>
      <c r="M481" s="241"/>
      <c r="N481" s="242"/>
      <c r="O481" s="242"/>
      <c r="P481" s="242"/>
      <c r="Q481" s="242"/>
      <c r="R481" s="242"/>
      <c r="S481" s="242"/>
      <c r="T481" s="24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4" t="s">
        <v>226</v>
      </c>
      <c r="AU481" s="244" t="s">
        <v>81</v>
      </c>
      <c r="AV481" s="13" t="s">
        <v>79</v>
      </c>
      <c r="AW481" s="13" t="s">
        <v>33</v>
      </c>
      <c r="AX481" s="13" t="s">
        <v>72</v>
      </c>
      <c r="AY481" s="244" t="s">
        <v>215</v>
      </c>
    </row>
    <row r="482" s="13" customFormat="1">
      <c r="A482" s="13"/>
      <c r="B482" s="234"/>
      <c r="C482" s="235"/>
      <c r="D482" s="236" t="s">
        <v>226</v>
      </c>
      <c r="E482" s="237" t="s">
        <v>19</v>
      </c>
      <c r="F482" s="238" t="s">
        <v>407</v>
      </c>
      <c r="G482" s="235"/>
      <c r="H482" s="237" t="s">
        <v>19</v>
      </c>
      <c r="I482" s="239"/>
      <c r="J482" s="235"/>
      <c r="K482" s="235"/>
      <c r="L482" s="240"/>
      <c r="M482" s="241"/>
      <c r="N482" s="242"/>
      <c r="O482" s="242"/>
      <c r="P482" s="242"/>
      <c r="Q482" s="242"/>
      <c r="R482" s="242"/>
      <c r="S482" s="242"/>
      <c r="T482" s="24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4" t="s">
        <v>226</v>
      </c>
      <c r="AU482" s="244" t="s">
        <v>81</v>
      </c>
      <c r="AV482" s="13" t="s">
        <v>79</v>
      </c>
      <c r="AW482" s="13" t="s">
        <v>33</v>
      </c>
      <c r="AX482" s="13" t="s">
        <v>72</v>
      </c>
      <c r="AY482" s="244" t="s">
        <v>215</v>
      </c>
    </row>
    <row r="483" s="14" customFormat="1">
      <c r="A483" s="14"/>
      <c r="B483" s="245"/>
      <c r="C483" s="246"/>
      <c r="D483" s="236" t="s">
        <v>226</v>
      </c>
      <c r="E483" s="247" t="s">
        <v>19</v>
      </c>
      <c r="F483" s="248" t="s">
        <v>2327</v>
      </c>
      <c r="G483" s="246"/>
      <c r="H483" s="249">
        <v>5.2000000000000002</v>
      </c>
      <c r="I483" s="250"/>
      <c r="J483" s="246"/>
      <c r="K483" s="246"/>
      <c r="L483" s="251"/>
      <c r="M483" s="252"/>
      <c r="N483" s="253"/>
      <c r="O483" s="253"/>
      <c r="P483" s="253"/>
      <c r="Q483" s="253"/>
      <c r="R483" s="253"/>
      <c r="S483" s="253"/>
      <c r="T483" s="25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5" t="s">
        <v>226</v>
      </c>
      <c r="AU483" s="255" t="s">
        <v>81</v>
      </c>
      <c r="AV483" s="14" t="s">
        <v>81</v>
      </c>
      <c r="AW483" s="14" t="s">
        <v>33</v>
      </c>
      <c r="AX483" s="14" t="s">
        <v>72</v>
      </c>
      <c r="AY483" s="255" t="s">
        <v>215</v>
      </c>
    </row>
    <row r="484" s="13" customFormat="1">
      <c r="A484" s="13"/>
      <c r="B484" s="234"/>
      <c r="C484" s="235"/>
      <c r="D484" s="236" t="s">
        <v>226</v>
      </c>
      <c r="E484" s="237" t="s">
        <v>19</v>
      </c>
      <c r="F484" s="238" t="s">
        <v>2693</v>
      </c>
      <c r="G484" s="235"/>
      <c r="H484" s="237" t="s">
        <v>19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226</v>
      </c>
      <c r="AU484" s="244" t="s">
        <v>81</v>
      </c>
      <c r="AV484" s="13" t="s">
        <v>79</v>
      </c>
      <c r="AW484" s="13" t="s">
        <v>33</v>
      </c>
      <c r="AX484" s="13" t="s">
        <v>72</v>
      </c>
      <c r="AY484" s="244" t="s">
        <v>215</v>
      </c>
    </row>
    <row r="485" s="15" customFormat="1">
      <c r="A485" s="15"/>
      <c r="B485" s="256"/>
      <c r="C485" s="257"/>
      <c r="D485" s="236" t="s">
        <v>226</v>
      </c>
      <c r="E485" s="258" t="s">
        <v>19</v>
      </c>
      <c r="F485" s="259" t="s">
        <v>233</v>
      </c>
      <c r="G485" s="257"/>
      <c r="H485" s="260">
        <v>5.2000000000000002</v>
      </c>
      <c r="I485" s="261"/>
      <c r="J485" s="257"/>
      <c r="K485" s="257"/>
      <c r="L485" s="262"/>
      <c r="M485" s="263"/>
      <c r="N485" s="264"/>
      <c r="O485" s="264"/>
      <c r="P485" s="264"/>
      <c r="Q485" s="264"/>
      <c r="R485" s="264"/>
      <c r="S485" s="264"/>
      <c r="T485" s="26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66" t="s">
        <v>226</v>
      </c>
      <c r="AU485" s="266" t="s">
        <v>81</v>
      </c>
      <c r="AV485" s="15" t="s">
        <v>223</v>
      </c>
      <c r="AW485" s="15" t="s">
        <v>33</v>
      </c>
      <c r="AX485" s="15" t="s">
        <v>79</v>
      </c>
      <c r="AY485" s="266" t="s">
        <v>215</v>
      </c>
    </row>
    <row r="486" s="2" customFormat="1" ht="37.8" customHeight="1">
      <c r="A486" s="41"/>
      <c r="B486" s="42"/>
      <c r="C486" s="216" t="s">
        <v>379</v>
      </c>
      <c r="D486" s="216" t="s">
        <v>218</v>
      </c>
      <c r="E486" s="217" t="s">
        <v>2738</v>
      </c>
      <c r="F486" s="218" t="s">
        <v>2739</v>
      </c>
      <c r="G486" s="219" t="s">
        <v>221</v>
      </c>
      <c r="H486" s="220">
        <v>576.20000000000005</v>
      </c>
      <c r="I486" s="221"/>
      <c r="J486" s="222">
        <f>ROUND(I486*H486,2)</f>
        <v>0</v>
      </c>
      <c r="K486" s="218" t="s">
        <v>222</v>
      </c>
      <c r="L486" s="47"/>
      <c r="M486" s="223" t="s">
        <v>19</v>
      </c>
      <c r="N486" s="224" t="s">
        <v>43</v>
      </c>
      <c r="O486" s="87"/>
      <c r="P486" s="225">
        <f>O486*H486</f>
        <v>0</v>
      </c>
      <c r="Q486" s="225">
        <v>0</v>
      </c>
      <c r="R486" s="225">
        <f>Q486*H486</f>
        <v>0</v>
      </c>
      <c r="S486" s="225">
        <v>0</v>
      </c>
      <c r="T486" s="226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227" t="s">
        <v>223</v>
      </c>
      <c r="AT486" s="227" t="s">
        <v>218</v>
      </c>
      <c r="AU486" s="227" t="s">
        <v>81</v>
      </c>
      <c r="AY486" s="20" t="s">
        <v>215</v>
      </c>
      <c r="BE486" s="228">
        <f>IF(N486="základní",J486,0)</f>
        <v>0</v>
      </c>
      <c r="BF486" s="228">
        <f>IF(N486="snížená",J486,0)</f>
        <v>0</v>
      </c>
      <c r="BG486" s="228">
        <f>IF(N486="zákl. přenesená",J486,0)</f>
        <v>0</v>
      </c>
      <c r="BH486" s="228">
        <f>IF(N486="sníž. přenesená",J486,0)</f>
        <v>0</v>
      </c>
      <c r="BI486" s="228">
        <f>IF(N486="nulová",J486,0)</f>
        <v>0</v>
      </c>
      <c r="BJ486" s="20" t="s">
        <v>79</v>
      </c>
      <c r="BK486" s="228">
        <f>ROUND(I486*H486,2)</f>
        <v>0</v>
      </c>
      <c r="BL486" s="20" t="s">
        <v>223</v>
      </c>
      <c r="BM486" s="227" t="s">
        <v>514</v>
      </c>
    </row>
    <row r="487" s="2" customFormat="1">
      <c r="A487" s="41"/>
      <c r="B487" s="42"/>
      <c r="C487" s="43"/>
      <c r="D487" s="229" t="s">
        <v>224</v>
      </c>
      <c r="E487" s="43"/>
      <c r="F487" s="230" t="s">
        <v>2740</v>
      </c>
      <c r="G487" s="43"/>
      <c r="H487" s="43"/>
      <c r="I487" s="231"/>
      <c r="J487" s="43"/>
      <c r="K487" s="43"/>
      <c r="L487" s="47"/>
      <c r="M487" s="232"/>
      <c r="N487" s="233"/>
      <c r="O487" s="87"/>
      <c r="P487" s="87"/>
      <c r="Q487" s="87"/>
      <c r="R487" s="87"/>
      <c r="S487" s="87"/>
      <c r="T487" s="88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20" t="s">
        <v>224</v>
      </c>
      <c r="AU487" s="20" t="s">
        <v>81</v>
      </c>
    </row>
    <row r="488" s="13" customFormat="1">
      <c r="A488" s="13"/>
      <c r="B488" s="234"/>
      <c r="C488" s="235"/>
      <c r="D488" s="236" t="s">
        <v>226</v>
      </c>
      <c r="E488" s="237" t="s">
        <v>19</v>
      </c>
      <c r="F488" s="238" t="s">
        <v>2730</v>
      </c>
      <c r="G488" s="235"/>
      <c r="H488" s="237" t="s">
        <v>19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226</v>
      </c>
      <c r="AU488" s="244" t="s">
        <v>81</v>
      </c>
      <c r="AV488" s="13" t="s">
        <v>79</v>
      </c>
      <c r="AW488" s="13" t="s">
        <v>33</v>
      </c>
      <c r="AX488" s="13" t="s">
        <v>72</v>
      </c>
      <c r="AY488" s="244" t="s">
        <v>215</v>
      </c>
    </row>
    <row r="489" s="13" customFormat="1">
      <c r="A489" s="13"/>
      <c r="B489" s="234"/>
      <c r="C489" s="235"/>
      <c r="D489" s="236" t="s">
        <v>226</v>
      </c>
      <c r="E489" s="237" t="s">
        <v>19</v>
      </c>
      <c r="F489" s="238" t="s">
        <v>2731</v>
      </c>
      <c r="G489" s="235"/>
      <c r="H489" s="237" t="s">
        <v>19</v>
      </c>
      <c r="I489" s="239"/>
      <c r="J489" s="235"/>
      <c r="K489" s="235"/>
      <c r="L489" s="240"/>
      <c r="M489" s="241"/>
      <c r="N489" s="242"/>
      <c r="O489" s="242"/>
      <c r="P489" s="242"/>
      <c r="Q489" s="242"/>
      <c r="R489" s="242"/>
      <c r="S489" s="242"/>
      <c r="T489" s="24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4" t="s">
        <v>226</v>
      </c>
      <c r="AU489" s="244" t="s">
        <v>81</v>
      </c>
      <c r="AV489" s="13" t="s">
        <v>79</v>
      </c>
      <c r="AW489" s="13" t="s">
        <v>33</v>
      </c>
      <c r="AX489" s="13" t="s">
        <v>72</v>
      </c>
      <c r="AY489" s="244" t="s">
        <v>215</v>
      </c>
    </row>
    <row r="490" s="13" customFormat="1">
      <c r="A490" s="13"/>
      <c r="B490" s="234"/>
      <c r="C490" s="235"/>
      <c r="D490" s="236" t="s">
        <v>226</v>
      </c>
      <c r="E490" s="237" t="s">
        <v>19</v>
      </c>
      <c r="F490" s="238" t="s">
        <v>2732</v>
      </c>
      <c r="G490" s="235"/>
      <c r="H490" s="237" t="s">
        <v>19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226</v>
      </c>
      <c r="AU490" s="244" t="s">
        <v>81</v>
      </c>
      <c r="AV490" s="13" t="s">
        <v>79</v>
      </c>
      <c r="AW490" s="13" t="s">
        <v>33</v>
      </c>
      <c r="AX490" s="13" t="s">
        <v>72</v>
      </c>
      <c r="AY490" s="244" t="s">
        <v>215</v>
      </c>
    </row>
    <row r="491" s="13" customFormat="1">
      <c r="A491" s="13"/>
      <c r="B491" s="234"/>
      <c r="C491" s="235"/>
      <c r="D491" s="236" t="s">
        <v>226</v>
      </c>
      <c r="E491" s="237" t="s">
        <v>19</v>
      </c>
      <c r="F491" s="238" t="s">
        <v>446</v>
      </c>
      <c r="G491" s="235"/>
      <c r="H491" s="237" t="s">
        <v>19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226</v>
      </c>
      <c r="AU491" s="244" t="s">
        <v>81</v>
      </c>
      <c r="AV491" s="13" t="s">
        <v>79</v>
      </c>
      <c r="AW491" s="13" t="s">
        <v>33</v>
      </c>
      <c r="AX491" s="13" t="s">
        <v>72</v>
      </c>
      <c r="AY491" s="244" t="s">
        <v>215</v>
      </c>
    </row>
    <row r="492" s="14" customFormat="1">
      <c r="A492" s="14"/>
      <c r="B492" s="245"/>
      <c r="C492" s="246"/>
      <c r="D492" s="236" t="s">
        <v>226</v>
      </c>
      <c r="E492" s="247" t="s">
        <v>19</v>
      </c>
      <c r="F492" s="248" t="s">
        <v>2733</v>
      </c>
      <c r="G492" s="246"/>
      <c r="H492" s="249">
        <v>378.19999999999999</v>
      </c>
      <c r="I492" s="250"/>
      <c r="J492" s="246"/>
      <c r="K492" s="246"/>
      <c r="L492" s="251"/>
      <c r="M492" s="252"/>
      <c r="N492" s="253"/>
      <c r="O492" s="253"/>
      <c r="P492" s="253"/>
      <c r="Q492" s="253"/>
      <c r="R492" s="253"/>
      <c r="S492" s="253"/>
      <c r="T492" s="25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5" t="s">
        <v>226</v>
      </c>
      <c r="AU492" s="255" t="s">
        <v>81</v>
      </c>
      <c r="AV492" s="14" t="s">
        <v>81</v>
      </c>
      <c r="AW492" s="14" t="s">
        <v>33</v>
      </c>
      <c r="AX492" s="14" t="s">
        <v>72</v>
      </c>
      <c r="AY492" s="255" t="s">
        <v>215</v>
      </c>
    </row>
    <row r="493" s="13" customFormat="1">
      <c r="A493" s="13"/>
      <c r="B493" s="234"/>
      <c r="C493" s="235"/>
      <c r="D493" s="236" t="s">
        <v>226</v>
      </c>
      <c r="E493" s="237" t="s">
        <v>19</v>
      </c>
      <c r="F493" s="238" t="s">
        <v>2693</v>
      </c>
      <c r="G493" s="235"/>
      <c r="H493" s="237" t="s">
        <v>19</v>
      </c>
      <c r="I493" s="239"/>
      <c r="J493" s="235"/>
      <c r="K493" s="235"/>
      <c r="L493" s="240"/>
      <c r="M493" s="241"/>
      <c r="N493" s="242"/>
      <c r="O493" s="242"/>
      <c r="P493" s="242"/>
      <c r="Q493" s="242"/>
      <c r="R493" s="242"/>
      <c r="S493" s="242"/>
      <c r="T493" s="24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4" t="s">
        <v>226</v>
      </c>
      <c r="AU493" s="244" t="s">
        <v>81</v>
      </c>
      <c r="AV493" s="13" t="s">
        <v>79</v>
      </c>
      <c r="AW493" s="13" t="s">
        <v>33</v>
      </c>
      <c r="AX493" s="13" t="s">
        <v>72</v>
      </c>
      <c r="AY493" s="244" t="s">
        <v>215</v>
      </c>
    </row>
    <row r="494" s="13" customFormat="1">
      <c r="A494" s="13"/>
      <c r="B494" s="234"/>
      <c r="C494" s="235"/>
      <c r="D494" s="236" t="s">
        <v>226</v>
      </c>
      <c r="E494" s="237" t="s">
        <v>19</v>
      </c>
      <c r="F494" s="238" t="s">
        <v>2734</v>
      </c>
      <c r="G494" s="235"/>
      <c r="H494" s="237" t="s">
        <v>19</v>
      </c>
      <c r="I494" s="239"/>
      <c r="J494" s="235"/>
      <c r="K494" s="235"/>
      <c r="L494" s="240"/>
      <c r="M494" s="241"/>
      <c r="N494" s="242"/>
      <c r="O494" s="242"/>
      <c r="P494" s="242"/>
      <c r="Q494" s="242"/>
      <c r="R494" s="242"/>
      <c r="S494" s="242"/>
      <c r="T494" s="24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4" t="s">
        <v>226</v>
      </c>
      <c r="AU494" s="244" t="s">
        <v>81</v>
      </c>
      <c r="AV494" s="13" t="s">
        <v>79</v>
      </c>
      <c r="AW494" s="13" t="s">
        <v>33</v>
      </c>
      <c r="AX494" s="13" t="s">
        <v>72</v>
      </c>
      <c r="AY494" s="244" t="s">
        <v>215</v>
      </c>
    </row>
    <row r="495" s="13" customFormat="1">
      <c r="A495" s="13"/>
      <c r="B495" s="234"/>
      <c r="C495" s="235"/>
      <c r="D495" s="236" t="s">
        <v>226</v>
      </c>
      <c r="E495" s="237" t="s">
        <v>19</v>
      </c>
      <c r="F495" s="238" t="s">
        <v>2731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226</v>
      </c>
      <c r="AU495" s="244" t="s">
        <v>81</v>
      </c>
      <c r="AV495" s="13" t="s">
        <v>79</v>
      </c>
      <c r="AW495" s="13" t="s">
        <v>33</v>
      </c>
      <c r="AX495" s="13" t="s">
        <v>72</v>
      </c>
      <c r="AY495" s="244" t="s">
        <v>215</v>
      </c>
    </row>
    <row r="496" s="13" customFormat="1">
      <c r="A496" s="13"/>
      <c r="B496" s="234"/>
      <c r="C496" s="235"/>
      <c r="D496" s="236" t="s">
        <v>226</v>
      </c>
      <c r="E496" s="237" t="s">
        <v>19</v>
      </c>
      <c r="F496" s="238" t="s">
        <v>2732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226</v>
      </c>
      <c r="AU496" s="244" t="s">
        <v>81</v>
      </c>
      <c r="AV496" s="13" t="s">
        <v>79</v>
      </c>
      <c r="AW496" s="13" t="s">
        <v>33</v>
      </c>
      <c r="AX496" s="13" t="s">
        <v>72</v>
      </c>
      <c r="AY496" s="244" t="s">
        <v>215</v>
      </c>
    </row>
    <row r="497" s="13" customFormat="1">
      <c r="A497" s="13"/>
      <c r="B497" s="234"/>
      <c r="C497" s="235"/>
      <c r="D497" s="236" t="s">
        <v>226</v>
      </c>
      <c r="E497" s="237" t="s">
        <v>19</v>
      </c>
      <c r="F497" s="238" t="s">
        <v>448</v>
      </c>
      <c r="G497" s="235"/>
      <c r="H497" s="237" t="s">
        <v>19</v>
      </c>
      <c r="I497" s="239"/>
      <c r="J497" s="235"/>
      <c r="K497" s="235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226</v>
      </c>
      <c r="AU497" s="244" t="s">
        <v>81</v>
      </c>
      <c r="AV497" s="13" t="s">
        <v>79</v>
      </c>
      <c r="AW497" s="13" t="s">
        <v>33</v>
      </c>
      <c r="AX497" s="13" t="s">
        <v>72</v>
      </c>
      <c r="AY497" s="244" t="s">
        <v>215</v>
      </c>
    </row>
    <row r="498" s="14" customFormat="1">
      <c r="A498" s="14"/>
      <c r="B498" s="245"/>
      <c r="C498" s="246"/>
      <c r="D498" s="236" t="s">
        <v>226</v>
      </c>
      <c r="E498" s="247" t="s">
        <v>19</v>
      </c>
      <c r="F498" s="248" t="s">
        <v>1566</v>
      </c>
      <c r="G498" s="246"/>
      <c r="H498" s="249">
        <v>198</v>
      </c>
      <c r="I498" s="250"/>
      <c r="J498" s="246"/>
      <c r="K498" s="246"/>
      <c r="L498" s="251"/>
      <c r="M498" s="252"/>
      <c r="N498" s="253"/>
      <c r="O498" s="253"/>
      <c r="P498" s="253"/>
      <c r="Q498" s="253"/>
      <c r="R498" s="253"/>
      <c r="S498" s="253"/>
      <c r="T498" s="25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5" t="s">
        <v>226</v>
      </c>
      <c r="AU498" s="255" t="s">
        <v>81</v>
      </c>
      <c r="AV498" s="14" t="s">
        <v>81</v>
      </c>
      <c r="AW498" s="14" t="s">
        <v>33</v>
      </c>
      <c r="AX498" s="14" t="s">
        <v>72</v>
      </c>
      <c r="AY498" s="255" t="s">
        <v>215</v>
      </c>
    </row>
    <row r="499" s="13" customFormat="1">
      <c r="A499" s="13"/>
      <c r="B499" s="234"/>
      <c r="C499" s="235"/>
      <c r="D499" s="236" t="s">
        <v>226</v>
      </c>
      <c r="E499" s="237" t="s">
        <v>19</v>
      </c>
      <c r="F499" s="238" t="s">
        <v>2693</v>
      </c>
      <c r="G499" s="235"/>
      <c r="H499" s="237" t="s">
        <v>19</v>
      </c>
      <c r="I499" s="239"/>
      <c r="J499" s="235"/>
      <c r="K499" s="235"/>
      <c r="L499" s="240"/>
      <c r="M499" s="241"/>
      <c r="N499" s="242"/>
      <c r="O499" s="242"/>
      <c r="P499" s="242"/>
      <c r="Q499" s="242"/>
      <c r="R499" s="242"/>
      <c r="S499" s="242"/>
      <c r="T499" s="24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4" t="s">
        <v>226</v>
      </c>
      <c r="AU499" s="244" t="s">
        <v>81</v>
      </c>
      <c r="AV499" s="13" t="s">
        <v>79</v>
      </c>
      <c r="AW499" s="13" t="s">
        <v>33</v>
      </c>
      <c r="AX499" s="13" t="s">
        <v>72</v>
      </c>
      <c r="AY499" s="244" t="s">
        <v>215</v>
      </c>
    </row>
    <row r="500" s="15" customFormat="1">
      <c r="A500" s="15"/>
      <c r="B500" s="256"/>
      <c r="C500" s="257"/>
      <c r="D500" s="236" t="s">
        <v>226</v>
      </c>
      <c r="E500" s="258" t="s">
        <v>19</v>
      </c>
      <c r="F500" s="259" t="s">
        <v>233</v>
      </c>
      <c r="G500" s="257"/>
      <c r="H500" s="260">
        <v>576.20000000000005</v>
      </c>
      <c r="I500" s="261"/>
      <c r="J500" s="257"/>
      <c r="K500" s="257"/>
      <c r="L500" s="262"/>
      <c r="M500" s="263"/>
      <c r="N500" s="264"/>
      <c r="O500" s="264"/>
      <c r="P500" s="264"/>
      <c r="Q500" s="264"/>
      <c r="R500" s="264"/>
      <c r="S500" s="264"/>
      <c r="T500" s="26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66" t="s">
        <v>226</v>
      </c>
      <c r="AU500" s="266" t="s">
        <v>81</v>
      </c>
      <c r="AV500" s="15" t="s">
        <v>223</v>
      </c>
      <c r="AW500" s="15" t="s">
        <v>33</v>
      </c>
      <c r="AX500" s="15" t="s">
        <v>79</v>
      </c>
      <c r="AY500" s="266" t="s">
        <v>215</v>
      </c>
    </row>
    <row r="501" s="2" customFormat="1" ht="21.75" customHeight="1">
      <c r="A501" s="41"/>
      <c r="B501" s="42"/>
      <c r="C501" s="216" t="s">
        <v>519</v>
      </c>
      <c r="D501" s="216" t="s">
        <v>218</v>
      </c>
      <c r="E501" s="217" t="s">
        <v>2741</v>
      </c>
      <c r="F501" s="218" t="s">
        <v>2742</v>
      </c>
      <c r="G501" s="219" t="s">
        <v>278</v>
      </c>
      <c r="H501" s="220">
        <v>1.04</v>
      </c>
      <c r="I501" s="221"/>
      <c r="J501" s="222">
        <f>ROUND(I501*H501,2)</f>
        <v>0</v>
      </c>
      <c r="K501" s="218" t="s">
        <v>19</v>
      </c>
      <c r="L501" s="47"/>
      <c r="M501" s="223" t="s">
        <v>19</v>
      </c>
      <c r="N501" s="224" t="s">
        <v>43</v>
      </c>
      <c r="O501" s="87"/>
      <c r="P501" s="225">
        <f>O501*H501</f>
        <v>0</v>
      </c>
      <c r="Q501" s="225">
        <v>0</v>
      </c>
      <c r="R501" s="225">
        <f>Q501*H501</f>
        <v>0</v>
      </c>
      <c r="S501" s="225">
        <v>0</v>
      </c>
      <c r="T501" s="226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227" t="s">
        <v>223</v>
      </c>
      <c r="AT501" s="227" t="s">
        <v>218</v>
      </c>
      <c r="AU501" s="227" t="s">
        <v>81</v>
      </c>
      <c r="AY501" s="20" t="s">
        <v>215</v>
      </c>
      <c r="BE501" s="228">
        <f>IF(N501="základní",J501,0)</f>
        <v>0</v>
      </c>
      <c r="BF501" s="228">
        <f>IF(N501="snížená",J501,0)</f>
        <v>0</v>
      </c>
      <c r="BG501" s="228">
        <f>IF(N501="zákl. přenesená",J501,0)</f>
        <v>0</v>
      </c>
      <c r="BH501" s="228">
        <f>IF(N501="sníž. přenesená",J501,0)</f>
        <v>0</v>
      </c>
      <c r="BI501" s="228">
        <f>IF(N501="nulová",J501,0)</f>
        <v>0</v>
      </c>
      <c r="BJ501" s="20" t="s">
        <v>79</v>
      </c>
      <c r="BK501" s="228">
        <f>ROUND(I501*H501,2)</f>
        <v>0</v>
      </c>
      <c r="BL501" s="20" t="s">
        <v>223</v>
      </c>
      <c r="BM501" s="227" t="s">
        <v>522</v>
      </c>
    </row>
    <row r="502" s="2" customFormat="1" ht="16.5" customHeight="1">
      <c r="A502" s="41"/>
      <c r="B502" s="42"/>
      <c r="C502" s="281" t="s">
        <v>525</v>
      </c>
      <c r="D502" s="281" t="s">
        <v>412</v>
      </c>
      <c r="E502" s="282" t="s">
        <v>2725</v>
      </c>
      <c r="F502" s="283" t="s">
        <v>2726</v>
      </c>
      <c r="G502" s="284" t="s">
        <v>331</v>
      </c>
      <c r="H502" s="285">
        <v>0.16600000000000001</v>
      </c>
      <c r="I502" s="286"/>
      <c r="J502" s="287">
        <f>ROUND(I502*H502,2)</f>
        <v>0</v>
      </c>
      <c r="K502" s="283" t="s">
        <v>19</v>
      </c>
      <c r="L502" s="288"/>
      <c r="M502" s="289" t="s">
        <v>19</v>
      </c>
      <c r="N502" s="290" t="s">
        <v>43</v>
      </c>
      <c r="O502" s="87"/>
      <c r="P502" s="225">
        <f>O502*H502</f>
        <v>0</v>
      </c>
      <c r="Q502" s="225">
        <v>0</v>
      </c>
      <c r="R502" s="225">
        <f>Q502*H502</f>
        <v>0</v>
      </c>
      <c r="S502" s="225">
        <v>0</v>
      </c>
      <c r="T502" s="226">
        <f>S502*H502</f>
        <v>0</v>
      </c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R502" s="227" t="s">
        <v>298</v>
      </c>
      <c r="AT502" s="227" t="s">
        <v>412</v>
      </c>
      <c r="AU502" s="227" t="s">
        <v>81</v>
      </c>
      <c r="AY502" s="20" t="s">
        <v>215</v>
      </c>
      <c r="BE502" s="228">
        <f>IF(N502="základní",J502,0)</f>
        <v>0</v>
      </c>
      <c r="BF502" s="228">
        <f>IF(N502="snížená",J502,0)</f>
        <v>0</v>
      </c>
      <c r="BG502" s="228">
        <f>IF(N502="zákl. přenesená",J502,0)</f>
        <v>0</v>
      </c>
      <c r="BH502" s="228">
        <f>IF(N502="sníž. přenesená",J502,0)</f>
        <v>0</v>
      </c>
      <c r="BI502" s="228">
        <f>IF(N502="nulová",J502,0)</f>
        <v>0</v>
      </c>
      <c r="BJ502" s="20" t="s">
        <v>79</v>
      </c>
      <c r="BK502" s="228">
        <f>ROUND(I502*H502,2)</f>
        <v>0</v>
      </c>
      <c r="BL502" s="20" t="s">
        <v>223</v>
      </c>
      <c r="BM502" s="227" t="s">
        <v>526</v>
      </c>
    </row>
    <row r="503" s="2" customFormat="1" ht="16.5" customHeight="1">
      <c r="A503" s="41"/>
      <c r="B503" s="42"/>
      <c r="C503" s="281" t="s">
        <v>528</v>
      </c>
      <c r="D503" s="281" t="s">
        <v>412</v>
      </c>
      <c r="E503" s="282" t="s">
        <v>2743</v>
      </c>
      <c r="F503" s="283" t="s">
        <v>2744</v>
      </c>
      <c r="G503" s="284" t="s">
        <v>331</v>
      </c>
      <c r="H503" s="285">
        <v>0.17699999999999999</v>
      </c>
      <c r="I503" s="286"/>
      <c r="J503" s="287">
        <f>ROUND(I503*H503,2)</f>
        <v>0</v>
      </c>
      <c r="K503" s="283" t="s">
        <v>222</v>
      </c>
      <c r="L503" s="288"/>
      <c r="M503" s="289" t="s">
        <v>19</v>
      </c>
      <c r="N503" s="290" t="s">
        <v>43</v>
      </c>
      <c r="O503" s="87"/>
      <c r="P503" s="225">
        <f>O503*H503</f>
        <v>0</v>
      </c>
      <c r="Q503" s="225">
        <v>1</v>
      </c>
      <c r="R503" s="225">
        <f>Q503*H503</f>
        <v>0.17699999999999999</v>
      </c>
      <c r="S503" s="225">
        <v>0</v>
      </c>
      <c r="T503" s="226">
        <f>S503*H503</f>
        <v>0</v>
      </c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R503" s="227" t="s">
        <v>298</v>
      </c>
      <c r="AT503" s="227" t="s">
        <v>412</v>
      </c>
      <c r="AU503" s="227" t="s">
        <v>81</v>
      </c>
      <c r="AY503" s="20" t="s">
        <v>215</v>
      </c>
      <c r="BE503" s="228">
        <f>IF(N503="základní",J503,0)</f>
        <v>0</v>
      </c>
      <c r="BF503" s="228">
        <f>IF(N503="snížená",J503,0)</f>
        <v>0</v>
      </c>
      <c r="BG503" s="228">
        <f>IF(N503="zákl. přenesená",J503,0)</f>
        <v>0</v>
      </c>
      <c r="BH503" s="228">
        <f>IF(N503="sníž. přenesená",J503,0)</f>
        <v>0</v>
      </c>
      <c r="BI503" s="228">
        <f>IF(N503="nulová",J503,0)</f>
        <v>0</v>
      </c>
      <c r="BJ503" s="20" t="s">
        <v>79</v>
      </c>
      <c r="BK503" s="228">
        <f>ROUND(I503*H503,2)</f>
        <v>0</v>
      </c>
      <c r="BL503" s="20" t="s">
        <v>223</v>
      </c>
      <c r="BM503" s="227" t="s">
        <v>529</v>
      </c>
    </row>
    <row r="504" s="2" customFormat="1" ht="33" customHeight="1">
      <c r="A504" s="41"/>
      <c r="B504" s="42"/>
      <c r="C504" s="216" t="s">
        <v>531</v>
      </c>
      <c r="D504" s="216" t="s">
        <v>218</v>
      </c>
      <c r="E504" s="217" t="s">
        <v>2745</v>
      </c>
      <c r="F504" s="218" t="s">
        <v>2746</v>
      </c>
      <c r="G504" s="219" t="s">
        <v>278</v>
      </c>
      <c r="H504" s="220">
        <v>115.24</v>
      </c>
      <c r="I504" s="221"/>
      <c r="J504" s="222">
        <f>ROUND(I504*H504,2)</f>
        <v>0</v>
      </c>
      <c r="K504" s="218" t="s">
        <v>222</v>
      </c>
      <c r="L504" s="47"/>
      <c r="M504" s="223" t="s">
        <v>19</v>
      </c>
      <c r="N504" s="224" t="s">
        <v>43</v>
      </c>
      <c r="O504" s="87"/>
      <c r="P504" s="225">
        <f>O504*H504</f>
        <v>0</v>
      </c>
      <c r="Q504" s="225">
        <v>0</v>
      </c>
      <c r="R504" s="225">
        <f>Q504*H504</f>
        <v>0</v>
      </c>
      <c r="S504" s="225">
        <v>0</v>
      </c>
      <c r="T504" s="226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227" t="s">
        <v>223</v>
      </c>
      <c r="AT504" s="227" t="s">
        <v>218</v>
      </c>
      <c r="AU504" s="227" t="s">
        <v>81</v>
      </c>
      <c r="AY504" s="20" t="s">
        <v>215</v>
      </c>
      <c r="BE504" s="228">
        <f>IF(N504="základní",J504,0)</f>
        <v>0</v>
      </c>
      <c r="BF504" s="228">
        <f>IF(N504="snížená",J504,0)</f>
        <v>0</v>
      </c>
      <c r="BG504" s="228">
        <f>IF(N504="zákl. přenesená",J504,0)</f>
        <v>0</v>
      </c>
      <c r="BH504" s="228">
        <f>IF(N504="sníž. přenesená",J504,0)</f>
        <v>0</v>
      </c>
      <c r="BI504" s="228">
        <f>IF(N504="nulová",J504,0)</f>
        <v>0</v>
      </c>
      <c r="BJ504" s="20" t="s">
        <v>79</v>
      </c>
      <c r="BK504" s="228">
        <f>ROUND(I504*H504,2)</f>
        <v>0</v>
      </c>
      <c r="BL504" s="20" t="s">
        <v>223</v>
      </c>
      <c r="BM504" s="227" t="s">
        <v>271</v>
      </c>
    </row>
    <row r="505" s="2" customFormat="1">
      <c r="A505" s="41"/>
      <c r="B505" s="42"/>
      <c r="C505" s="43"/>
      <c r="D505" s="229" t="s">
        <v>224</v>
      </c>
      <c r="E505" s="43"/>
      <c r="F505" s="230" t="s">
        <v>2747</v>
      </c>
      <c r="G505" s="43"/>
      <c r="H505" s="43"/>
      <c r="I505" s="231"/>
      <c r="J505" s="43"/>
      <c r="K505" s="43"/>
      <c r="L505" s="47"/>
      <c r="M505" s="232"/>
      <c r="N505" s="233"/>
      <c r="O505" s="87"/>
      <c r="P505" s="87"/>
      <c r="Q505" s="87"/>
      <c r="R505" s="87"/>
      <c r="S505" s="87"/>
      <c r="T505" s="88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20" t="s">
        <v>224</v>
      </c>
      <c r="AU505" s="20" t="s">
        <v>81</v>
      </c>
    </row>
    <row r="506" s="2" customFormat="1" ht="16.5" customHeight="1">
      <c r="A506" s="41"/>
      <c r="B506" s="42"/>
      <c r="C506" s="281" t="s">
        <v>532</v>
      </c>
      <c r="D506" s="281" t="s">
        <v>412</v>
      </c>
      <c r="E506" s="282" t="s">
        <v>2725</v>
      </c>
      <c r="F506" s="283" t="s">
        <v>2726</v>
      </c>
      <c r="G506" s="284" t="s">
        <v>331</v>
      </c>
      <c r="H506" s="285">
        <v>18.437999999999999</v>
      </c>
      <c r="I506" s="286"/>
      <c r="J506" s="287">
        <f>ROUND(I506*H506,2)</f>
        <v>0</v>
      </c>
      <c r="K506" s="283" t="s">
        <v>19</v>
      </c>
      <c r="L506" s="288"/>
      <c r="M506" s="289" t="s">
        <v>19</v>
      </c>
      <c r="N506" s="290" t="s">
        <v>43</v>
      </c>
      <c r="O506" s="87"/>
      <c r="P506" s="225">
        <f>O506*H506</f>
        <v>0</v>
      </c>
      <c r="Q506" s="225">
        <v>0</v>
      </c>
      <c r="R506" s="225">
        <f>Q506*H506</f>
        <v>0</v>
      </c>
      <c r="S506" s="225">
        <v>0</v>
      </c>
      <c r="T506" s="226">
        <f>S506*H506</f>
        <v>0</v>
      </c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R506" s="227" t="s">
        <v>298</v>
      </c>
      <c r="AT506" s="227" t="s">
        <v>412</v>
      </c>
      <c r="AU506" s="227" t="s">
        <v>81</v>
      </c>
      <c r="AY506" s="20" t="s">
        <v>215</v>
      </c>
      <c r="BE506" s="228">
        <f>IF(N506="základní",J506,0)</f>
        <v>0</v>
      </c>
      <c r="BF506" s="228">
        <f>IF(N506="snížená",J506,0)</f>
        <v>0</v>
      </c>
      <c r="BG506" s="228">
        <f>IF(N506="zákl. přenesená",J506,0)</f>
        <v>0</v>
      </c>
      <c r="BH506" s="228">
        <f>IF(N506="sníž. přenesená",J506,0)</f>
        <v>0</v>
      </c>
      <c r="BI506" s="228">
        <f>IF(N506="nulová",J506,0)</f>
        <v>0</v>
      </c>
      <c r="BJ506" s="20" t="s">
        <v>79</v>
      </c>
      <c r="BK506" s="228">
        <f>ROUND(I506*H506,2)</f>
        <v>0</v>
      </c>
      <c r="BL506" s="20" t="s">
        <v>223</v>
      </c>
      <c r="BM506" s="227" t="s">
        <v>533</v>
      </c>
    </row>
    <row r="507" s="2" customFormat="1" ht="16.5" customHeight="1">
      <c r="A507" s="41"/>
      <c r="B507" s="42"/>
      <c r="C507" s="281" t="s">
        <v>443</v>
      </c>
      <c r="D507" s="281" t="s">
        <v>412</v>
      </c>
      <c r="E507" s="282" t="s">
        <v>2743</v>
      </c>
      <c r="F507" s="283" t="s">
        <v>2744</v>
      </c>
      <c r="G507" s="284" t="s">
        <v>331</v>
      </c>
      <c r="H507" s="285">
        <v>19.591000000000001</v>
      </c>
      <c r="I507" s="286"/>
      <c r="J507" s="287">
        <f>ROUND(I507*H507,2)</f>
        <v>0</v>
      </c>
      <c r="K507" s="283" t="s">
        <v>222</v>
      </c>
      <c r="L507" s="288"/>
      <c r="M507" s="289" t="s">
        <v>19</v>
      </c>
      <c r="N507" s="290" t="s">
        <v>43</v>
      </c>
      <c r="O507" s="87"/>
      <c r="P507" s="225">
        <f>O507*H507</f>
        <v>0</v>
      </c>
      <c r="Q507" s="225">
        <v>1</v>
      </c>
      <c r="R507" s="225">
        <f>Q507*H507</f>
        <v>19.591000000000001</v>
      </c>
      <c r="S507" s="225">
        <v>0</v>
      </c>
      <c r="T507" s="226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7" t="s">
        <v>298</v>
      </c>
      <c r="AT507" s="227" t="s">
        <v>412</v>
      </c>
      <c r="AU507" s="227" t="s">
        <v>81</v>
      </c>
      <c r="AY507" s="20" t="s">
        <v>215</v>
      </c>
      <c r="BE507" s="228">
        <f>IF(N507="základní",J507,0)</f>
        <v>0</v>
      </c>
      <c r="BF507" s="228">
        <f>IF(N507="snížená",J507,0)</f>
        <v>0</v>
      </c>
      <c r="BG507" s="228">
        <f>IF(N507="zákl. přenesená",J507,0)</f>
        <v>0</v>
      </c>
      <c r="BH507" s="228">
        <f>IF(N507="sníž. přenesená",J507,0)</f>
        <v>0</v>
      </c>
      <c r="BI507" s="228">
        <f>IF(N507="nulová",J507,0)</f>
        <v>0</v>
      </c>
      <c r="BJ507" s="20" t="s">
        <v>79</v>
      </c>
      <c r="BK507" s="228">
        <f>ROUND(I507*H507,2)</f>
        <v>0</v>
      </c>
      <c r="BL507" s="20" t="s">
        <v>223</v>
      </c>
      <c r="BM507" s="227" t="s">
        <v>536</v>
      </c>
    </row>
    <row r="508" s="2" customFormat="1" ht="24.15" customHeight="1">
      <c r="A508" s="41"/>
      <c r="B508" s="42"/>
      <c r="C508" s="216" t="s">
        <v>540</v>
      </c>
      <c r="D508" s="216" t="s">
        <v>218</v>
      </c>
      <c r="E508" s="217" t="s">
        <v>2748</v>
      </c>
      <c r="F508" s="218" t="s">
        <v>2749</v>
      </c>
      <c r="G508" s="219" t="s">
        <v>331</v>
      </c>
      <c r="H508" s="220">
        <v>38.372</v>
      </c>
      <c r="I508" s="221"/>
      <c r="J508" s="222">
        <f>ROUND(I508*H508,2)</f>
        <v>0</v>
      </c>
      <c r="K508" s="218" t="s">
        <v>222</v>
      </c>
      <c r="L508" s="47"/>
      <c r="M508" s="223" t="s">
        <v>19</v>
      </c>
      <c r="N508" s="224" t="s">
        <v>43</v>
      </c>
      <c r="O508" s="87"/>
      <c r="P508" s="225">
        <f>O508*H508</f>
        <v>0</v>
      </c>
      <c r="Q508" s="225">
        <v>0</v>
      </c>
      <c r="R508" s="225">
        <f>Q508*H508</f>
        <v>0</v>
      </c>
      <c r="S508" s="225">
        <v>0</v>
      </c>
      <c r="T508" s="226">
        <f>S508*H508</f>
        <v>0</v>
      </c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R508" s="227" t="s">
        <v>223</v>
      </c>
      <c r="AT508" s="227" t="s">
        <v>218</v>
      </c>
      <c r="AU508" s="227" t="s">
        <v>81</v>
      </c>
      <c r="AY508" s="20" t="s">
        <v>215</v>
      </c>
      <c r="BE508" s="228">
        <f>IF(N508="základní",J508,0)</f>
        <v>0</v>
      </c>
      <c r="BF508" s="228">
        <f>IF(N508="snížená",J508,0)</f>
        <v>0</v>
      </c>
      <c r="BG508" s="228">
        <f>IF(N508="zákl. přenesená",J508,0)</f>
        <v>0</v>
      </c>
      <c r="BH508" s="228">
        <f>IF(N508="sníž. přenesená",J508,0)</f>
        <v>0</v>
      </c>
      <c r="BI508" s="228">
        <f>IF(N508="nulová",J508,0)</f>
        <v>0</v>
      </c>
      <c r="BJ508" s="20" t="s">
        <v>79</v>
      </c>
      <c r="BK508" s="228">
        <f>ROUND(I508*H508,2)</f>
        <v>0</v>
      </c>
      <c r="BL508" s="20" t="s">
        <v>223</v>
      </c>
      <c r="BM508" s="227" t="s">
        <v>541</v>
      </c>
    </row>
    <row r="509" s="2" customFormat="1">
      <c r="A509" s="41"/>
      <c r="B509" s="42"/>
      <c r="C509" s="43"/>
      <c r="D509" s="229" t="s">
        <v>224</v>
      </c>
      <c r="E509" s="43"/>
      <c r="F509" s="230" t="s">
        <v>2750</v>
      </c>
      <c r="G509" s="43"/>
      <c r="H509" s="43"/>
      <c r="I509" s="231"/>
      <c r="J509" s="43"/>
      <c r="K509" s="43"/>
      <c r="L509" s="47"/>
      <c r="M509" s="232"/>
      <c r="N509" s="233"/>
      <c r="O509" s="87"/>
      <c r="P509" s="87"/>
      <c r="Q509" s="87"/>
      <c r="R509" s="87"/>
      <c r="S509" s="87"/>
      <c r="T509" s="88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T509" s="20" t="s">
        <v>224</v>
      </c>
      <c r="AU509" s="20" t="s">
        <v>81</v>
      </c>
    </row>
    <row r="510" s="14" customFormat="1">
      <c r="A510" s="14"/>
      <c r="B510" s="245"/>
      <c r="C510" s="246"/>
      <c r="D510" s="236" t="s">
        <v>226</v>
      </c>
      <c r="E510" s="247" t="s">
        <v>19</v>
      </c>
      <c r="F510" s="248" t="s">
        <v>2751</v>
      </c>
      <c r="G510" s="246"/>
      <c r="H510" s="249">
        <v>38.372</v>
      </c>
      <c r="I510" s="250"/>
      <c r="J510" s="246"/>
      <c r="K510" s="246"/>
      <c r="L510" s="251"/>
      <c r="M510" s="252"/>
      <c r="N510" s="253"/>
      <c r="O510" s="253"/>
      <c r="P510" s="253"/>
      <c r="Q510" s="253"/>
      <c r="R510" s="253"/>
      <c r="S510" s="253"/>
      <c r="T510" s="25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5" t="s">
        <v>226</v>
      </c>
      <c r="AU510" s="255" t="s">
        <v>81</v>
      </c>
      <c r="AV510" s="14" t="s">
        <v>81</v>
      </c>
      <c r="AW510" s="14" t="s">
        <v>33</v>
      </c>
      <c r="AX510" s="14" t="s">
        <v>72</v>
      </c>
      <c r="AY510" s="255" t="s">
        <v>215</v>
      </c>
    </row>
    <row r="511" s="15" customFormat="1">
      <c r="A511" s="15"/>
      <c r="B511" s="256"/>
      <c r="C511" s="257"/>
      <c r="D511" s="236" t="s">
        <v>226</v>
      </c>
      <c r="E511" s="258" t="s">
        <v>19</v>
      </c>
      <c r="F511" s="259" t="s">
        <v>233</v>
      </c>
      <c r="G511" s="257"/>
      <c r="H511" s="260">
        <v>38.372</v>
      </c>
      <c r="I511" s="261"/>
      <c r="J511" s="257"/>
      <c r="K511" s="257"/>
      <c r="L511" s="262"/>
      <c r="M511" s="263"/>
      <c r="N511" s="264"/>
      <c r="O511" s="264"/>
      <c r="P511" s="264"/>
      <c r="Q511" s="264"/>
      <c r="R511" s="264"/>
      <c r="S511" s="264"/>
      <c r="T511" s="26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66" t="s">
        <v>226</v>
      </c>
      <c r="AU511" s="266" t="s">
        <v>81</v>
      </c>
      <c r="AV511" s="15" t="s">
        <v>223</v>
      </c>
      <c r="AW511" s="15" t="s">
        <v>33</v>
      </c>
      <c r="AX511" s="15" t="s">
        <v>79</v>
      </c>
      <c r="AY511" s="266" t="s">
        <v>215</v>
      </c>
    </row>
    <row r="512" s="12" customFormat="1" ht="22.8" customHeight="1">
      <c r="A512" s="12"/>
      <c r="B512" s="200"/>
      <c r="C512" s="201"/>
      <c r="D512" s="202" t="s">
        <v>71</v>
      </c>
      <c r="E512" s="214" t="s">
        <v>2752</v>
      </c>
      <c r="F512" s="214" t="s">
        <v>2753</v>
      </c>
      <c r="G512" s="201"/>
      <c r="H512" s="201"/>
      <c r="I512" s="204"/>
      <c r="J512" s="215">
        <f>BK512</f>
        <v>0</v>
      </c>
      <c r="K512" s="201"/>
      <c r="L512" s="206"/>
      <c r="M512" s="207"/>
      <c r="N512" s="208"/>
      <c r="O512" s="208"/>
      <c r="P512" s="209">
        <f>SUM(P513:P537)</f>
        <v>0</v>
      </c>
      <c r="Q512" s="208"/>
      <c r="R512" s="209">
        <f>SUM(R513:R537)</f>
        <v>0</v>
      </c>
      <c r="S512" s="208"/>
      <c r="T512" s="210">
        <f>SUM(T513:T537)</f>
        <v>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11" t="s">
        <v>79</v>
      </c>
      <c r="AT512" s="212" t="s">
        <v>71</v>
      </c>
      <c r="AU512" s="212" t="s">
        <v>79</v>
      </c>
      <c r="AY512" s="211" t="s">
        <v>215</v>
      </c>
      <c r="BK512" s="213">
        <f>SUM(BK513:BK537)</f>
        <v>0</v>
      </c>
    </row>
    <row r="513" s="2" customFormat="1" ht="33" customHeight="1">
      <c r="A513" s="41"/>
      <c r="B513" s="42"/>
      <c r="C513" s="216" t="s">
        <v>452</v>
      </c>
      <c r="D513" s="216" t="s">
        <v>218</v>
      </c>
      <c r="E513" s="217" t="s">
        <v>2142</v>
      </c>
      <c r="F513" s="218" t="s">
        <v>2143</v>
      </c>
      <c r="G513" s="219" t="s">
        <v>221</v>
      </c>
      <c r="H513" s="220">
        <v>287.80000000000001</v>
      </c>
      <c r="I513" s="221"/>
      <c r="J513" s="222">
        <f>ROUND(I513*H513,2)</f>
        <v>0</v>
      </c>
      <c r="K513" s="218" t="s">
        <v>222</v>
      </c>
      <c r="L513" s="47"/>
      <c r="M513" s="223" t="s">
        <v>19</v>
      </c>
      <c r="N513" s="224" t="s">
        <v>43</v>
      </c>
      <c r="O513" s="87"/>
      <c r="P513" s="225">
        <f>O513*H513</f>
        <v>0</v>
      </c>
      <c r="Q513" s="225">
        <v>0</v>
      </c>
      <c r="R513" s="225">
        <f>Q513*H513</f>
        <v>0</v>
      </c>
      <c r="S513" s="225">
        <v>0</v>
      </c>
      <c r="T513" s="226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27" t="s">
        <v>223</v>
      </c>
      <c r="AT513" s="227" t="s">
        <v>218</v>
      </c>
      <c r="AU513" s="227" t="s">
        <v>81</v>
      </c>
      <c r="AY513" s="20" t="s">
        <v>215</v>
      </c>
      <c r="BE513" s="228">
        <f>IF(N513="základní",J513,0)</f>
        <v>0</v>
      </c>
      <c r="BF513" s="228">
        <f>IF(N513="snížená",J513,0)</f>
        <v>0</v>
      </c>
      <c r="BG513" s="228">
        <f>IF(N513="zákl. přenesená",J513,0)</f>
        <v>0</v>
      </c>
      <c r="BH513" s="228">
        <f>IF(N513="sníž. přenesená",J513,0)</f>
        <v>0</v>
      </c>
      <c r="BI513" s="228">
        <f>IF(N513="nulová",J513,0)</f>
        <v>0</v>
      </c>
      <c r="BJ513" s="20" t="s">
        <v>79</v>
      </c>
      <c r="BK513" s="228">
        <f>ROUND(I513*H513,2)</f>
        <v>0</v>
      </c>
      <c r="BL513" s="20" t="s">
        <v>223</v>
      </c>
      <c r="BM513" s="227" t="s">
        <v>542</v>
      </c>
    </row>
    <row r="514" s="2" customFormat="1">
      <c r="A514" s="41"/>
      <c r="B514" s="42"/>
      <c r="C514" s="43"/>
      <c r="D514" s="229" t="s">
        <v>224</v>
      </c>
      <c r="E514" s="43"/>
      <c r="F514" s="230" t="s">
        <v>2144</v>
      </c>
      <c r="G514" s="43"/>
      <c r="H514" s="43"/>
      <c r="I514" s="231"/>
      <c r="J514" s="43"/>
      <c r="K514" s="43"/>
      <c r="L514" s="47"/>
      <c r="M514" s="232"/>
      <c r="N514" s="233"/>
      <c r="O514" s="87"/>
      <c r="P514" s="87"/>
      <c r="Q514" s="87"/>
      <c r="R514" s="87"/>
      <c r="S514" s="87"/>
      <c r="T514" s="88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T514" s="20" t="s">
        <v>224</v>
      </c>
      <c r="AU514" s="20" t="s">
        <v>81</v>
      </c>
    </row>
    <row r="515" s="13" customFormat="1">
      <c r="A515" s="13"/>
      <c r="B515" s="234"/>
      <c r="C515" s="235"/>
      <c r="D515" s="236" t="s">
        <v>226</v>
      </c>
      <c r="E515" s="237" t="s">
        <v>19</v>
      </c>
      <c r="F515" s="238" t="s">
        <v>2734</v>
      </c>
      <c r="G515" s="235"/>
      <c r="H515" s="237" t="s">
        <v>19</v>
      </c>
      <c r="I515" s="239"/>
      <c r="J515" s="235"/>
      <c r="K515" s="235"/>
      <c r="L515" s="240"/>
      <c r="M515" s="241"/>
      <c r="N515" s="242"/>
      <c r="O515" s="242"/>
      <c r="P515" s="242"/>
      <c r="Q515" s="242"/>
      <c r="R515" s="242"/>
      <c r="S515" s="242"/>
      <c r="T515" s="24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4" t="s">
        <v>226</v>
      </c>
      <c r="AU515" s="244" t="s">
        <v>81</v>
      </c>
      <c r="AV515" s="13" t="s">
        <v>79</v>
      </c>
      <c r="AW515" s="13" t="s">
        <v>33</v>
      </c>
      <c r="AX515" s="13" t="s">
        <v>72</v>
      </c>
      <c r="AY515" s="244" t="s">
        <v>215</v>
      </c>
    </row>
    <row r="516" s="13" customFormat="1">
      <c r="A516" s="13"/>
      <c r="B516" s="234"/>
      <c r="C516" s="235"/>
      <c r="D516" s="236" t="s">
        <v>226</v>
      </c>
      <c r="E516" s="237" t="s">
        <v>19</v>
      </c>
      <c r="F516" s="238" t="s">
        <v>2754</v>
      </c>
      <c r="G516" s="235"/>
      <c r="H516" s="237" t="s">
        <v>19</v>
      </c>
      <c r="I516" s="239"/>
      <c r="J516" s="235"/>
      <c r="K516" s="235"/>
      <c r="L516" s="240"/>
      <c r="M516" s="241"/>
      <c r="N516" s="242"/>
      <c r="O516" s="242"/>
      <c r="P516" s="242"/>
      <c r="Q516" s="242"/>
      <c r="R516" s="242"/>
      <c r="S516" s="242"/>
      <c r="T516" s="24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4" t="s">
        <v>226</v>
      </c>
      <c r="AU516" s="244" t="s">
        <v>81</v>
      </c>
      <c r="AV516" s="13" t="s">
        <v>79</v>
      </c>
      <c r="AW516" s="13" t="s">
        <v>33</v>
      </c>
      <c r="AX516" s="13" t="s">
        <v>72</v>
      </c>
      <c r="AY516" s="244" t="s">
        <v>215</v>
      </c>
    </row>
    <row r="517" s="13" customFormat="1">
      <c r="A517" s="13"/>
      <c r="B517" s="234"/>
      <c r="C517" s="235"/>
      <c r="D517" s="236" t="s">
        <v>226</v>
      </c>
      <c r="E517" s="237" t="s">
        <v>19</v>
      </c>
      <c r="F517" s="238" t="s">
        <v>2755</v>
      </c>
      <c r="G517" s="235"/>
      <c r="H517" s="237" t="s">
        <v>19</v>
      </c>
      <c r="I517" s="239"/>
      <c r="J517" s="235"/>
      <c r="K517" s="235"/>
      <c r="L517" s="240"/>
      <c r="M517" s="241"/>
      <c r="N517" s="242"/>
      <c r="O517" s="242"/>
      <c r="P517" s="242"/>
      <c r="Q517" s="242"/>
      <c r="R517" s="242"/>
      <c r="S517" s="242"/>
      <c r="T517" s="24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4" t="s">
        <v>226</v>
      </c>
      <c r="AU517" s="244" t="s">
        <v>81</v>
      </c>
      <c r="AV517" s="13" t="s">
        <v>79</v>
      </c>
      <c r="AW517" s="13" t="s">
        <v>33</v>
      </c>
      <c r="AX517" s="13" t="s">
        <v>72</v>
      </c>
      <c r="AY517" s="244" t="s">
        <v>215</v>
      </c>
    </row>
    <row r="518" s="13" customFormat="1">
      <c r="A518" s="13"/>
      <c r="B518" s="234"/>
      <c r="C518" s="235"/>
      <c r="D518" s="236" t="s">
        <v>226</v>
      </c>
      <c r="E518" s="237" t="s">
        <v>19</v>
      </c>
      <c r="F518" s="238" t="s">
        <v>407</v>
      </c>
      <c r="G518" s="235"/>
      <c r="H518" s="237" t="s">
        <v>19</v>
      </c>
      <c r="I518" s="239"/>
      <c r="J518" s="235"/>
      <c r="K518" s="235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226</v>
      </c>
      <c r="AU518" s="244" t="s">
        <v>81</v>
      </c>
      <c r="AV518" s="13" t="s">
        <v>79</v>
      </c>
      <c r="AW518" s="13" t="s">
        <v>33</v>
      </c>
      <c r="AX518" s="13" t="s">
        <v>72</v>
      </c>
      <c r="AY518" s="244" t="s">
        <v>215</v>
      </c>
    </row>
    <row r="519" s="14" customFormat="1">
      <c r="A519" s="14"/>
      <c r="B519" s="245"/>
      <c r="C519" s="246"/>
      <c r="D519" s="236" t="s">
        <v>226</v>
      </c>
      <c r="E519" s="247" t="s">
        <v>19</v>
      </c>
      <c r="F519" s="248" t="s">
        <v>2235</v>
      </c>
      <c r="G519" s="246"/>
      <c r="H519" s="249">
        <v>287.80000000000001</v>
      </c>
      <c r="I519" s="250"/>
      <c r="J519" s="246"/>
      <c r="K519" s="246"/>
      <c r="L519" s="251"/>
      <c r="M519" s="252"/>
      <c r="N519" s="253"/>
      <c r="O519" s="253"/>
      <c r="P519" s="253"/>
      <c r="Q519" s="253"/>
      <c r="R519" s="253"/>
      <c r="S519" s="253"/>
      <c r="T519" s="25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5" t="s">
        <v>226</v>
      </c>
      <c r="AU519" s="255" t="s">
        <v>81</v>
      </c>
      <c r="AV519" s="14" t="s">
        <v>81</v>
      </c>
      <c r="AW519" s="14" t="s">
        <v>33</v>
      </c>
      <c r="AX519" s="14" t="s">
        <v>72</v>
      </c>
      <c r="AY519" s="255" t="s">
        <v>215</v>
      </c>
    </row>
    <row r="520" s="13" customFormat="1">
      <c r="A520" s="13"/>
      <c r="B520" s="234"/>
      <c r="C520" s="235"/>
      <c r="D520" s="236" t="s">
        <v>226</v>
      </c>
      <c r="E520" s="237" t="s">
        <v>19</v>
      </c>
      <c r="F520" s="238" t="s">
        <v>2693</v>
      </c>
      <c r="G520" s="235"/>
      <c r="H520" s="237" t="s">
        <v>19</v>
      </c>
      <c r="I520" s="239"/>
      <c r="J520" s="235"/>
      <c r="K520" s="235"/>
      <c r="L520" s="240"/>
      <c r="M520" s="241"/>
      <c r="N520" s="242"/>
      <c r="O520" s="242"/>
      <c r="P520" s="242"/>
      <c r="Q520" s="242"/>
      <c r="R520" s="242"/>
      <c r="S520" s="242"/>
      <c r="T520" s="24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4" t="s">
        <v>226</v>
      </c>
      <c r="AU520" s="244" t="s">
        <v>81</v>
      </c>
      <c r="AV520" s="13" t="s">
        <v>79</v>
      </c>
      <c r="AW520" s="13" t="s">
        <v>33</v>
      </c>
      <c r="AX520" s="13" t="s">
        <v>72</v>
      </c>
      <c r="AY520" s="244" t="s">
        <v>215</v>
      </c>
    </row>
    <row r="521" s="15" customFormat="1">
      <c r="A521" s="15"/>
      <c r="B521" s="256"/>
      <c r="C521" s="257"/>
      <c r="D521" s="236" t="s">
        <v>226</v>
      </c>
      <c r="E521" s="258" t="s">
        <v>19</v>
      </c>
      <c r="F521" s="259" t="s">
        <v>233</v>
      </c>
      <c r="G521" s="257"/>
      <c r="H521" s="260">
        <v>287.80000000000001</v>
      </c>
      <c r="I521" s="261"/>
      <c r="J521" s="257"/>
      <c r="K521" s="257"/>
      <c r="L521" s="262"/>
      <c r="M521" s="263"/>
      <c r="N521" s="264"/>
      <c r="O521" s="264"/>
      <c r="P521" s="264"/>
      <c r="Q521" s="264"/>
      <c r="R521" s="264"/>
      <c r="S521" s="264"/>
      <c r="T521" s="26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66" t="s">
        <v>226</v>
      </c>
      <c r="AU521" s="266" t="s">
        <v>81</v>
      </c>
      <c r="AV521" s="15" t="s">
        <v>223</v>
      </c>
      <c r="AW521" s="15" t="s">
        <v>33</v>
      </c>
      <c r="AX521" s="15" t="s">
        <v>79</v>
      </c>
      <c r="AY521" s="266" t="s">
        <v>215</v>
      </c>
    </row>
    <row r="522" s="2" customFormat="1" ht="37.8" customHeight="1">
      <c r="A522" s="41"/>
      <c r="B522" s="42"/>
      <c r="C522" s="216" t="s">
        <v>543</v>
      </c>
      <c r="D522" s="216" t="s">
        <v>218</v>
      </c>
      <c r="E522" s="217" t="s">
        <v>2738</v>
      </c>
      <c r="F522" s="218" t="s">
        <v>2739</v>
      </c>
      <c r="G522" s="219" t="s">
        <v>221</v>
      </c>
      <c r="H522" s="220">
        <v>287.80000000000001</v>
      </c>
      <c r="I522" s="221"/>
      <c r="J522" s="222">
        <f>ROUND(I522*H522,2)</f>
        <v>0</v>
      </c>
      <c r="K522" s="218" t="s">
        <v>222</v>
      </c>
      <c r="L522" s="47"/>
      <c r="M522" s="223" t="s">
        <v>19</v>
      </c>
      <c r="N522" s="224" t="s">
        <v>43</v>
      </c>
      <c r="O522" s="87"/>
      <c r="P522" s="225">
        <f>O522*H522</f>
        <v>0</v>
      </c>
      <c r="Q522" s="225">
        <v>0</v>
      </c>
      <c r="R522" s="225">
        <f>Q522*H522</f>
        <v>0</v>
      </c>
      <c r="S522" s="225">
        <v>0</v>
      </c>
      <c r="T522" s="226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227" t="s">
        <v>223</v>
      </c>
      <c r="AT522" s="227" t="s">
        <v>218</v>
      </c>
      <c r="AU522" s="227" t="s">
        <v>81</v>
      </c>
      <c r="AY522" s="20" t="s">
        <v>215</v>
      </c>
      <c r="BE522" s="228">
        <f>IF(N522="základní",J522,0)</f>
        <v>0</v>
      </c>
      <c r="BF522" s="228">
        <f>IF(N522="snížená",J522,0)</f>
        <v>0</v>
      </c>
      <c r="BG522" s="228">
        <f>IF(N522="zákl. přenesená",J522,0)</f>
        <v>0</v>
      </c>
      <c r="BH522" s="228">
        <f>IF(N522="sníž. přenesená",J522,0)</f>
        <v>0</v>
      </c>
      <c r="BI522" s="228">
        <f>IF(N522="nulová",J522,0)</f>
        <v>0</v>
      </c>
      <c r="BJ522" s="20" t="s">
        <v>79</v>
      </c>
      <c r="BK522" s="228">
        <f>ROUND(I522*H522,2)</f>
        <v>0</v>
      </c>
      <c r="BL522" s="20" t="s">
        <v>223</v>
      </c>
      <c r="BM522" s="227" t="s">
        <v>544</v>
      </c>
    </row>
    <row r="523" s="2" customFormat="1">
      <c r="A523" s="41"/>
      <c r="B523" s="42"/>
      <c r="C523" s="43"/>
      <c r="D523" s="229" t="s">
        <v>224</v>
      </c>
      <c r="E523" s="43"/>
      <c r="F523" s="230" t="s">
        <v>2740</v>
      </c>
      <c r="G523" s="43"/>
      <c r="H523" s="43"/>
      <c r="I523" s="231"/>
      <c r="J523" s="43"/>
      <c r="K523" s="43"/>
      <c r="L523" s="47"/>
      <c r="M523" s="232"/>
      <c r="N523" s="233"/>
      <c r="O523" s="87"/>
      <c r="P523" s="87"/>
      <c r="Q523" s="87"/>
      <c r="R523" s="87"/>
      <c r="S523" s="87"/>
      <c r="T523" s="88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0" t="s">
        <v>224</v>
      </c>
      <c r="AU523" s="20" t="s">
        <v>81</v>
      </c>
    </row>
    <row r="524" s="13" customFormat="1">
      <c r="A524" s="13"/>
      <c r="B524" s="234"/>
      <c r="C524" s="235"/>
      <c r="D524" s="236" t="s">
        <v>226</v>
      </c>
      <c r="E524" s="237" t="s">
        <v>19</v>
      </c>
      <c r="F524" s="238" t="s">
        <v>2734</v>
      </c>
      <c r="G524" s="235"/>
      <c r="H524" s="237" t="s">
        <v>19</v>
      </c>
      <c r="I524" s="239"/>
      <c r="J524" s="235"/>
      <c r="K524" s="235"/>
      <c r="L524" s="240"/>
      <c r="M524" s="241"/>
      <c r="N524" s="242"/>
      <c r="O524" s="242"/>
      <c r="P524" s="242"/>
      <c r="Q524" s="242"/>
      <c r="R524" s="242"/>
      <c r="S524" s="242"/>
      <c r="T524" s="24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4" t="s">
        <v>226</v>
      </c>
      <c r="AU524" s="244" t="s">
        <v>81</v>
      </c>
      <c r="AV524" s="13" t="s">
        <v>79</v>
      </c>
      <c r="AW524" s="13" t="s">
        <v>33</v>
      </c>
      <c r="AX524" s="13" t="s">
        <v>72</v>
      </c>
      <c r="AY524" s="244" t="s">
        <v>215</v>
      </c>
    </row>
    <row r="525" s="13" customFormat="1">
      <c r="A525" s="13"/>
      <c r="B525" s="234"/>
      <c r="C525" s="235"/>
      <c r="D525" s="236" t="s">
        <v>226</v>
      </c>
      <c r="E525" s="237" t="s">
        <v>19</v>
      </c>
      <c r="F525" s="238" t="s">
        <v>2754</v>
      </c>
      <c r="G525" s="235"/>
      <c r="H525" s="237" t="s">
        <v>19</v>
      </c>
      <c r="I525" s="239"/>
      <c r="J525" s="235"/>
      <c r="K525" s="235"/>
      <c r="L525" s="240"/>
      <c r="M525" s="241"/>
      <c r="N525" s="242"/>
      <c r="O525" s="242"/>
      <c r="P525" s="242"/>
      <c r="Q525" s="242"/>
      <c r="R525" s="242"/>
      <c r="S525" s="242"/>
      <c r="T525" s="24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4" t="s">
        <v>226</v>
      </c>
      <c r="AU525" s="244" t="s">
        <v>81</v>
      </c>
      <c r="AV525" s="13" t="s">
        <v>79</v>
      </c>
      <c r="AW525" s="13" t="s">
        <v>33</v>
      </c>
      <c r="AX525" s="13" t="s">
        <v>72</v>
      </c>
      <c r="AY525" s="244" t="s">
        <v>215</v>
      </c>
    </row>
    <row r="526" s="13" customFormat="1">
      <c r="A526" s="13"/>
      <c r="B526" s="234"/>
      <c r="C526" s="235"/>
      <c r="D526" s="236" t="s">
        <v>226</v>
      </c>
      <c r="E526" s="237" t="s">
        <v>19</v>
      </c>
      <c r="F526" s="238" t="s">
        <v>2755</v>
      </c>
      <c r="G526" s="235"/>
      <c r="H526" s="237" t="s">
        <v>19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226</v>
      </c>
      <c r="AU526" s="244" t="s">
        <v>81</v>
      </c>
      <c r="AV526" s="13" t="s">
        <v>79</v>
      </c>
      <c r="AW526" s="13" t="s">
        <v>33</v>
      </c>
      <c r="AX526" s="13" t="s">
        <v>72</v>
      </c>
      <c r="AY526" s="244" t="s">
        <v>215</v>
      </c>
    </row>
    <row r="527" s="13" customFormat="1">
      <c r="A527" s="13"/>
      <c r="B527" s="234"/>
      <c r="C527" s="235"/>
      <c r="D527" s="236" t="s">
        <v>226</v>
      </c>
      <c r="E527" s="237" t="s">
        <v>19</v>
      </c>
      <c r="F527" s="238" t="s">
        <v>407</v>
      </c>
      <c r="G527" s="235"/>
      <c r="H527" s="237" t="s">
        <v>19</v>
      </c>
      <c r="I527" s="239"/>
      <c r="J527" s="235"/>
      <c r="K527" s="235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226</v>
      </c>
      <c r="AU527" s="244" t="s">
        <v>81</v>
      </c>
      <c r="AV527" s="13" t="s">
        <v>79</v>
      </c>
      <c r="AW527" s="13" t="s">
        <v>33</v>
      </c>
      <c r="AX527" s="13" t="s">
        <v>72</v>
      </c>
      <c r="AY527" s="244" t="s">
        <v>215</v>
      </c>
    </row>
    <row r="528" s="14" customFormat="1">
      <c r="A528" s="14"/>
      <c r="B528" s="245"/>
      <c r="C528" s="246"/>
      <c r="D528" s="236" t="s">
        <v>226</v>
      </c>
      <c r="E528" s="247" t="s">
        <v>19</v>
      </c>
      <c r="F528" s="248" t="s">
        <v>2235</v>
      </c>
      <c r="G528" s="246"/>
      <c r="H528" s="249">
        <v>287.80000000000001</v>
      </c>
      <c r="I528" s="250"/>
      <c r="J528" s="246"/>
      <c r="K528" s="246"/>
      <c r="L528" s="251"/>
      <c r="M528" s="252"/>
      <c r="N528" s="253"/>
      <c r="O528" s="253"/>
      <c r="P528" s="253"/>
      <c r="Q528" s="253"/>
      <c r="R528" s="253"/>
      <c r="S528" s="253"/>
      <c r="T528" s="25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5" t="s">
        <v>226</v>
      </c>
      <c r="AU528" s="255" t="s">
        <v>81</v>
      </c>
      <c r="AV528" s="14" t="s">
        <v>81</v>
      </c>
      <c r="AW528" s="14" t="s">
        <v>33</v>
      </c>
      <c r="AX528" s="14" t="s">
        <v>72</v>
      </c>
      <c r="AY528" s="255" t="s">
        <v>215</v>
      </c>
    </row>
    <row r="529" s="13" customFormat="1">
      <c r="A529" s="13"/>
      <c r="B529" s="234"/>
      <c r="C529" s="235"/>
      <c r="D529" s="236" t="s">
        <v>226</v>
      </c>
      <c r="E529" s="237" t="s">
        <v>19</v>
      </c>
      <c r="F529" s="238" t="s">
        <v>2693</v>
      </c>
      <c r="G529" s="235"/>
      <c r="H529" s="237" t="s">
        <v>19</v>
      </c>
      <c r="I529" s="239"/>
      <c r="J529" s="235"/>
      <c r="K529" s="235"/>
      <c r="L529" s="240"/>
      <c r="M529" s="241"/>
      <c r="N529" s="242"/>
      <c r="O529" s="242"/>
      <c r="P529" s="242"/>
      <c r="Q529" s="242"/>
      <c r="R529" s="242"/>
      <c r="S529" s="242"/>
      <c r="T529" s="24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4" t="s">
        <v>226</v>
      </c>
      <c r="AU529" s="244" t="s">
        <v>81</v>
      </c>
      <c r="AV529" s="13" t="s">
        <v>79</v>
      </c>
      <c r="AW529" s="13" t="s">
        <v>33</v>
      </c>
      <c r="AX529" s="13" t="s">
        <v>72</v>
      </c>
      <c r="AY529" s="244" t="s">
        <v>215</v>
      </c>
    </row>
    <row r="530" s="15" customFormat="1">
      <c r="A530" s="15"/>
      <c r="B530" s="256"/>
      <c r="C530" s="257"/>
      <c r="D530" s="236" t="s">
        <v>226</v>
      </c>
      <c r="E530" s="258" t="s">
        <v>19</v>
      </c>
      <c r="F530" s="259" t="s">
        <v>233</v>
      </c>
      <c r="G530" s="257"/>
      <c r="H530" s="260">
        <v>287.80000000000001</v>
      </c>
      <c r="I530" s="261"/>
      <c r="J530" s="257"/>
      <c r="K530" s="257"/>
      <c r="L530" s="262"/>
      <c r="M530" s="263"/>
      <c r="N530" s="264"/>
      <c r="O530" s="264"/>
      <c r="P530" s="264"/>
      <c r="Q530" s="264"/>
      <c r="R530" s="264"/>
      <c r="S530" s="264"/>
      <c r="T530" s="26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66" t="s">
        <v>226</v>
      </c>
      <c r="AU530" s="266" t="s">
        <v>81</v>
      </c>
      <c r="AV530" s="15" t="s">
        <v>223</v>
      </c>
      <c r="AW530" s="15" t="s">
        <v>33</v>
      </c>
      <c r="AX530" s="15" t="s">
        <v>79</v>
      </c>
      <c r="AY530" s="266" t="s">
        <v>215</v>
      </c>
    </row>
    <row r="531" s="2" customFormat="1" ht="33" customHeight="1">
      <c r="A531" s="41"/>
      <c r="B531" s="42"/>
      <c r="C531" s="216" t="s">
        <v>457</v>
      </c>
      <c r="D531" s="216" t="s">
        <v>218</v>
      </c>
      <c r="E531" s="217" t="s">
        <v>2745</v>
      </c>
      <c r="F531" s="218" t="s">
        <v>2746</v>
      </c>
      <c r="G531" s="219" t="s">
        <v>278</v>
      </c>
      <c r="H531" s="220">
        <v>57.560000000000002</v>
      </c>
      <c r="I531" s="221"/>
      <c r="J531" s="222">
        <f>ROUND(I531*H531,2)</f>
        <v>0</v>
      </c>
      <c r="K531" s="218" t="s">
        <v>222</v>
      </c>
      <c r="L531" s="47"/>
      <c r="M531" s="223" t="s">
        <v>19</v>
      </c>
      <c r="N531" s="224" t="s">
        <v>43</v>
      </c>
      <c r="O531" s="87"/>
      <c r="P531" s="225">
        <f>O531*H531</f>
        <v>0</v>
      </c>
      <c r="Q531" s="225">
        <v>0</v>
      </c>
      <c r="R531" s="225">
        <f>Q531*H531</f>
        <v>0</v>
      </c>
      <c r="S531" s="225">
        <v>0</v>
      </c>
      <c r="T531" s="226">
        <f>S531*H531</f>
        <v>0</v>
      </c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R531" s="227" t="s">
        <v>223</v>
      </c>
      <c r="AT531" s="227" t="s">
        <v>218</v>
      </c>
      <c r="AU531" s="227" t="s">
        <v>81</v>
      </c>
      <c r="AY531" s="20" t="s">
        <v>215</v>
      </c>
      <c r="BE531" s="228">
        <f>IF(N531="základní",J531,0)</f>
        <v>0</v>
      </c>
      <c r="BF531" s="228">
        <f>IF(N531="snížená",J531,0)</f>
        <v>0</v>
      </c>
      <c r="BG531" s="228">
        <f>IF(N531="zákl. přenesená",J531,0)</f>
        <v>0</v>
      </c>
      <c r="BH531" s="228">
        <f>IF(N531="sníž. přenesená",J531,0)</f>
        <v>0</v>
      </c>
      <c r="BI531" s="228">
        <f>IF(N531="nulová",J531,0)</f>
        <v>0</v>
      </c>
      <c r="BJ531" s="20" t="s">
        <v>79</v>
      </c>
      <c r="BK531" s="228">
        <f>ROUND(I531*H531,2)</f>
        <v>0</v>
      </c>
      <c r="BL531" s="20" t="s">
        <v>223</v>
      </c>
      <c r="BM531" s="227" t="s">
        <v>1198</v>
      </c>
    </row>
    <row r="532" s="2" customFormat="1">
      <c r="A532" s="41"/>
      <c r="B532" s="42"/>
      <c r="C532" s="43"/>
      <c r="D532" s="229" t="s">
        <v>224</v>
      </c>
      <c r="E532" s="43"/>
      <c r="F532" s="230" t="s">
        <v>2747</v>
      </c>
      <c r="G532" s="43"/>
      <c r="H532" s="43"/>
      <c r="I532" s="231"/>
      <c r="J532" s="43"/>
      <c r="K532" s="43"/>
      <c r="L532" s="47"/>
      <c r="M532" s="232"/>
      <c r="N532" s="233"/>
      <c r="O532" s="87"/>
      <c r="P532" s="87"/>
      <c r="Q532" s="87"/>
      <c r="R532" s="87"/>
      <c r="S532" s="87"/>
      <c r="T532" s="88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T532" s="20" t="s">
        <v>224</v>
      </c>
      <c r="AU532" s="20" t="s">
        <v>81</v>
      </c>
    </row>
    <row r="533" s="2" customFormat="1" ht="16.5" customHeight="1">
      <c r="A533" s="41"/>
      <c r="B533" s="42"/>
      <c r="C533" s="281" t="s">
        <v>1200</v>
      </c>
      <c r="D533" s="281" t="s">
        <v>412</v>
      </c>
      <c r="E533" s="282" t="s">
        <v>2725</v>
      </c>
      <c r="F533" s="283" t="s">
        <v>2726</v>
      </c>
      <c r="G533" s="284" t="s">
        <v>331</v>
      </c>
      <c r="H533" s="285">
        <v>18.419</v>
      </c>
      <c r="I533" s="286"/>
      <c r="J533" s="287">
        <f>ROUND(I533*H533,2)</f>
        <v>0</v>
      </c>
      <c r="K533" s="283" t="s">
        <v>19</v>
      </c>
      <c r="L533" s="288"/>
      <c r="M533" s="289" t="s">
        <v>19</v>
      </c>
      <c r="N533" s="290" t="s">
        <v>43</v>
      </c>
      <c r="O533" s="87"/>
      <c r="P533" s="225">
        <f>O533*H533</f>
        <v>0</v>
      </c>
      <c r="Q533" s="225">
        <v>0</v>
      </c>
      <c r="R533" s="225">
        <f>Q533*H533</f>
        <v>0</v>
      </c>
      <c r="S533" s="225">
        <v>0</v>
      </c>
      <c r="T533" s="226">
        <f>S533*H533</f>
        <v>0</v>
      </c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R533" s="227" t="s">
        <v>298</v>
      </c>
      <c r="AT533" s="227" t="s">
        <v>412</v>
      </c>
      <c r="AU533" s="227" t="s">
        <v>81</v>
      </c>
      <c r="AY533" s="20" t="s">
        <v>215</v>
      </c>
      <c r="BE533" s="228">
        <f>IF(N533="základní",J533,0)</f>
        <v>0</v>
      </c>
      <c r="BF533" s="228">
        <f>IF(N533="snížená",J533,0)</f>
        <v>0</v>
      </c>
      <c r="BG533" s="228">
        <f>IF(N533="zákl. přenesená",J533,0)</f>
        <v>0</v>
      </c>
      <c r="BH533" s="228">
        <f>IF(N533="sníž. přenesená",J533,0)</f>
        <v>0</v>
      </c>
      <c r="BI533" s="228">
        <f>IF(N533="nulová",J533,0)</f>
        <v>0</v>
      </c>
      <c r="BJ533" s="20" t="s">
        <v>79</v>
      </c>
      <c r="BK533" s="228">
        <f>ROUND(I533*H533,2)</f>
        <v>0</v>
      </c>
      <c r="BL533" s="20" t="s">
        <v>223</v>
      </c>
      <c r="BM533" s="227" t="s">
        <v>1203</v>
      </c>
    </row>
    <row r="534" s="2" customFormat="1" ht="24.15" customHeight="1">
      <c r="A534" s="41"/>
      <c r="B534" s="42"/>
      <c r="C534" s="216" t="s">
        <v>462</v>
      </c>
      <c r="D534" s="216" t="s">
        <v>218</v>
      </c>
      <c r="E534" s="217" t="s">
        <v>2748</v>
      </c>
      <c r="F534" s="218" t="s">
        <v>2749</v>
      </c>
      <c r="G534" s="219" t="s">
        <v>331</v>
      </c>
      <c r="H534" s="220">
        <v>18.419</v>
      </c>
      <c r="I534" s="221"/>
      <c r="J534" s="222">
        <f>ROUND(I534*H534,2)</f>
        <v>0</v>
      </c>
      <c r="K534" s="218" t="s">
        <v>222</v>
      </c>
      <c r="L534" s="47"/>
      <c r="M534" s="223" t="s">
        <v>19</v>
      </c>
      <c r="N534" s="224" t="s">
        <v>43</v>
      </c>
      <c r="O534" s="87"/>
      <c r="P534" s="225">
        <f>O534*H534</f>
        <v>0</v>
      </c>
      <c r="Q534" s="225">
        <v>0</v>
      </c>
      <c r="R534" s="225">
        <f>Q534*H534</f>
        <v>0</v>
      </c>
      <c r="S534" s="225">
        <v>0</v>
      </c>
      <c r="T534" s="226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227" t="s">
        <v>223</v>
      </c>
      <c r="AT534" s="227" t="s">
        <v>218</v>
      </c>
      <c r="AU534" s="227" t="s">
        <v>81</v>
      </c>
      <c r="AY534" s="20" t="s">
        <v>215</v>
      </c>
      <c r="BE534" s="228">
        <f>IF(N534="základní",J534,0)</f>
        <v>0</v>
      </c>
      <c r="BF534" s="228">
        <f>IF(N534="snížená",J534,0)</f>
        <v>0</v>
      </c>
      <c r="BG534" s="228">
        <f>IF(N534="zákl. přenesená",J534,0)</f>
        <v>0</v>
      </c>
      <c r="BH534" s="228">
        <f>IF(N534="sníž. přenesená",J534,0)</f>
        <v>0</v>
      </c>
      <c r="BI534" s="228">
        <f>IF(N534="nulová",J534,0)</f>
        <v>0</v>
      </c>
      <c r="BJ534" s="20" t="s">
        <v>79</v>
      </c>
      <c r="BK534" s="228">
        <f>ROUND(I534*H534,2)</f>
        <v>0</v>
      </c>
      <c r="BL534" s="20" t="s">
        <v>223</v>
      </c>
      <c r="BM534" s="227" t="s">
        <v>1206</v>
      </c>
    </row>
    <row r="535" s="2" customFormat="1">
      <c r="A535" s="41"/>
      <c r="B535" s="42"/>
      <c r="C535" s="43"/>
      <c r="D535" s="229" t="s">
        <v>224</v>
      </c>
      <c r="E535" s="43"/>
      <c r="F535" s="230" t="s">
        <v>2750</v>
      </c>
      <c r="G535" s="43"/>
      <c r="H535" s="43"/>
      <c r="I535" s="231"/>
      <c r="J535" s="43"/>
      <c r="K535" s="43"/>
      <c r="L535" s="47"/>
      <c r="M535" s="232"/>
      <c r="N535" s="233"/>
      <c r="O535" s="87"/>
      <c r="P535" s="87"/>
      <c r="Q535" s="87"/>
      <c r="R535" s="87"/>
      <c r="S535" s="87"/>
      <c r="T535" s="88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0" t="s">
        <v>224</v>
      </c>
      <c r="AU535" s="20" t="s">
        <v>81</v>
      </c>
    </row>
    <row r="536" s="14" customFormat="1">
      <c r="A536" s="14"/>
      <c r="B536" s="245"/>
      <c r="C536" s="246"/>
      <c r="D536" s="236" t="s">
        <v>226</v>
      </c>
      <c r="E536" s="247" t="s">
        <v>19</v>
      </c>
      <c r="F536" s="248" t="s">
        <v>2756</v>
      </c>
      <c r="G536" s="246"/>
      <c r="H536" s="249">
        <v>18.419</v>
      </c>
      <c r="I536" s="250"/>
      <c r="J536" s="246"/>
      <c r="K536" s="246"/>
      <c r="L536" s="251"/>
      <c r="M536" s="252"/>
      <c r="N536" s="253"/>
      <c r="O536" s="253"/>
      <c r="P536" s="253"/>
      <c r="Q536" s="253"/>
      <c r="R536" s="253"/>
      <c r="S536" s="253"/>
      <c r="T536" s="25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5" t="s">
        <v>226</v>
      </c>
      <c r="AU536" s="255" t="s">
        <v>81</v>
      </c>
      <c r="AV536" s="14" t="s">
        <v>81</v>
      </c>
      <c r="AW536" s="14" t="s">
        <v>33</v>
      </c>
      <c r="AX536" s="14" t="s">
        <v>72</v>
      </c>
      <c r="AY536" s="255" t="s">
        <v>215</v>
      </c>
    </row>
    <row r="537" s="15" customFormat="1">
      <c r="A537" s="15"/>
      <c r="B537" s="256"/>
      <c r="C537" s="257"/>
      <c r="D537" s="236" t="s">
        <v>226</v>
      </c>
      <c r="E537" s="258" t="s">
        <v>19</v>
      </c>
      <c r="F537" s="259" t="s">
        <v>233</v>
      </c>
      <c r="G537" s="257"/>
      <c r="H537" s="260">
        <v>18.419</v>
      </c>
      <c r="I537" s="261"/>
      <c r="J537" s="257"/>
      <c r="K537" s="257"/>
      <c r="L537" s="262"/>
      <c r="M537" s="263"/>
      <c r="N537" s="264"/>
      <c r="O537" s="264"/>
      <c r="P537" s="264"/>
      <c r="Q537" s="264"/>
      <c r="R537" s="264"/>
      <c r="S537" s="264"/>
      <c r="T537" s="26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266" t="s">
        <v>226</v>
      </c>
      <c r="AU537" s="266" t="s">
        <v>81</v>
      </c>
      <c r="AV537" s="15" t="s">
        <v>223</v>
      </c>
      <c r="AW537" s="15" t="s">
        <v>33</v>
      </c>
      <c r="AX537" s="15" t="s">
        <v>79</v>
      </c>
      <c r="AY537" s="266" t="s">
        <v>215</v>
      </c>
    </row>
    <row r="538" s="12" customFormat="1" ht="22.8" customHeight="1">
      <c r="A538" s="12"/>
      <c r="B538" s="200"/>
      <c r="C538" s="201"/>
      <c r="D538" s="202" t="s">
        <v>71</v>
      </c>
      <c r="E538" s="214" t="s">
        <v>2757</v>
      </c>
      <c r="F538" s="214" t="s">
        <v>2758</v>
      </c>
      <c r="G538" s="201"/>
      <c r="H538" s="201"/>
      <c r="I538" s="204"/>
      <c r="J538" s="215">
        <f>BK538</f>
        <v>0</v>
      </c>
      <c r="K538" s="201"/>
      <c r="L538" s="206"/>
      <c r="M538" s="207"/>
      <c r="N538" s="208"/>
      <c r="O538" s="208"/>
      <c r="P538" s="209">
        <f>SUM(P539:P593)</f>
        <v>0</v>
      </c>
      <c r="Q538" s="208"/>
      <c r="R538" s="209">
        <f>SUM(R539:R593)</f>
        <v>25.107999999999997</v>
      </c>
      <c r="S538" s="208"/>
      <c r="T538" s="210">
        <f>SUM(T539:T593)</f>
        <v>0</v>
      </c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R538" s="211" t="s">
        <v>79</v>
      </c>
      <c r="AT538" s="212" t="s">
        <v>71</v>
      </c>
      <c r="AU538" s="212" t="s">
        <v>79</v>
      </c>
      <c r="AY538" s="211" t="s">
        <v>215</v>
      </c>
      <c r="BK538" s="213">
        <f>SUM(BK539:BK593)</f>
        <v>0</v>
      </c>
    </row>
    <row r="539" s="2" customFormat="1" ht="33" customHeight="1">
      <c r="A539" s="41"/>
      <c r="B539" s="42"/>
      <c r="C539" s="216" t="s">
        <v>1208</v>
      </c>
      <c r="D539" s="216" t="s">
        <v>218</v>
      </c>
      <c r="E539" s="217" t="s">
        <v>2142</v>
      </c>
      <c r="F539" s="218" t="s">
        <v>2143</v>
      </c>
      <c r="G539" s="219" t="s">
        <v>221</v>
      </c>
      <c r="H539" s="220">
        <v>58.799999999999997</v>
      </c>
      <c r="I539" s="221"/>
      <c r="J539" s="222">
        <f>ROUND(I539*H539,2)</f>
        <v>0</v>
      </c>
      <c r="K539" s="218" t="s">
        <v>222</v>
      </c>
      <c r="L539" s="47"/>
      <c r="M539" s="223" t="s">
        <v>19</v>
      </c>
      <c r="N539" s="224" t="s">
        <v>43</v>
      </c>
      <c r="O539" s="87"/>
      <c r="P539" s="225">
        <f>O539*H539</f>
        <v>0</v>
      </c>
      <c r="Q539" s="225">
        <v>0</v>
      </c>
      <c r="R539" s="225">
        <f>Q539*H539</f>
        <v>0</v>
      </c>
      <c r="S539" s="225">
        <v>0</v>
      </c>
      <c r="T539" s="226">
        <f>S539*H539</f>
        <v>0</v>
      </c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R539" s="227" t="s">
        <v>223</v>
      </c>
      <c r="AT539" s="227" t="s">
        <v>218</v>
      </c>
      <c r="AU539" s="227" t="s">
        <v>81</v>
      </c>
      <c r="AY539" s="20" t="s">
        <v>215</v>
      </c>
      <c r="BE539" s="228">
        <f>IF(N539="základní",J539,0)</f>
        <v>0</v>
      </c>
      <c r="BF539" s="228">
        <f>IF(N539="snížená",J539,0)</f>
        <v>0</v>
      </c>
      <c r="BG539" s="228">
        <f>IF(N539="zákl. přenesená",J539,0)</f>
        <v>0</v>
      </c>
      <c r="BH539" s="228">
        <f>IF(N539="sníž. přenesená",J539,0)</f>
        <v>0</v>
      </c>
      <c r="BI539" s="228">
        <f>IF(N539="nulová",J539,0)</f>
        <v>0</v>
      </c>
      <c r="BJ539" s="20" t="s">
        <v>79</v>
      </c>
      <c r="BK539" s="228">
        <f>ROUND(I539*H539,2)</f>
        <v>0</v>
      </c>
      <c r="BL539" s="20" t="s">
        <v>223</v>
      </c>
      <c r="BM539" s="227" t="s">
        <v>1211</v>
      </c>
    </row>
    <row r="540" s="2" customFormat="1">
      <c r="A540" s="41"/>
      <c r="B540" s="42"/>
      <c r="C540" s="43"/>
      <c r="D540" s="229" t="s">
        <v>224</v>
      </c>
      <c r="E540" s="43"/>
      <c r="F540" s="230" t="s">
        <v>2144</v>
      </c>
      <c r="G540" s="43"/>
      <c r="H540" s="43"/>
      <c r="I540" s="231"/>
      <c r="J540" s="43"/>
      <c r="K540" s="43"/>
      <c r="L540" s="47"/>
      <c r="M540" s="232"/>
      <c r="N540" s="233"/>
      <c r="O540" s="87"/>
      <c r="P540" s="87"/>
      <c r="Q540" s="87"/>
      <c r="R540" s="87"/>
      <c r="S540" s="87"/>
      <c r="T540" s="88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T540" s="20" t="s">
        <v>224</v>
      </c>
      <c r="AU540" s="20" t="s">
        <v>81</v>
      </c>
    </row>
    <row r="541" s="13" customFormat="1">
      <c r="A541" s="13"/>
      <c r="B541" s="234"/>
      <c r="C541" s="235"/>
      <c r="D541" s="236" t="s">
        <v>226</v>
      </c>
      <c r="E541" s="237" t="s">
        <v>19</v>
      </c>
      <c r="F541" s="238" t="s">
        <v>2735</v>
      </c>
      <c r="G541" s="235"/>
      <c r="H541" s="237" t="s">
        <v>19</v>
      </c>
      <c r="I541" s="239"/>
      <c r="J541" s="235"/>
      <c r="K541" s="235"/>
      <c r="L541" s="240"/>
      <c r="M541" s="241"/>
      <c r="N541" s="242"/>
      <c r="O541" s="242"/>
      <c r="P541" s="242"/>
      <c r="Q541" s="242"/>
      <c r="R541" s="242"/>
      <c r="S541" s="242"/>
      <c r="T541" s="24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4" t="s">
        <v>226</v>
      </c>
      <c r="AU541" s="244" t="s">
        <v>81</v>
      </c>
      <c r="AV541" s="13" t="s">
        <v>79</v>
      </c>
      <c r="AW541" s="13" t="s">
        <v>33</v>
      </c>
      <c r="AX541" s="13" t="s">
        <v>72</v>
      </c>
      <c r="AY541" s="244" t="s">
        <v>215</v>
      </c>
    </row>
    <row r="542" s="13" customFormat="1">
      <c r="A542" s="13"/>
      <c r="B542" s="234"/>
      <c r="C542" s="235"/>
      <c r="D542" s="236" t="s">
        <v>226</v>
      </c>
      <c r="E542" s="237" t="s">
        <v>19</v>
      </c>
      <c r="F542" s="238" t="s">
        <v>2759</v>
      </c>
      <c r="G542" s="235"/>
      <c r="H542" s="237" t="s">
        <v>19</v>
      </c>
      <c r="I542" s="239"/>
      <c r="J542" s="235"/>
      <c r="K542" s="235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226</v>
      </c>
      <c r="AU542" s="244" t="s">
        <v>81</v>
      </c>
      <c r="AV542" s="13" t="s">
        <v>79</v>
      </c>
      <c r="AW542" s="13" t="s">
        <v>33</v>
      </c>
      <c r="AX542" s="13" t="s">
        <v>72</v>
      </c>
      <c r="AY542" s="244" t="s">
        <v>215</v>
      </c>
    </row>
    <row r="543" s="13" customFormat="1">
      <c r="A543" s="13"/>
      <c r="B543" s="234"/>
      <c r="C543" s="235"/>
      <c r="D543" s="236" t="s">
        <v>226</v>
      </c>
      <c r="E543" s="237" t="s">
        <v>19</v>
      </c>
      <c r="F543" s="238" t="s">
        <v>2760</v>
      </c>
      <c r="G543" s="235"/>
      <c r="H543" s="237" t="s">
        <v>19</v>
      </c>
      <c r="I543" s="239"/>
      <c r="J543" s="235"/>
      <c r="K543" s="235"/>
      <c r="L543" s="240"/>
      <c r="M543" s="241"/>
      <c r="N543" s="242"/>
      <c r="O543" s="242"/>
      <c r="P543" s="242"/>
      <c r="Q543" s="242"/>
      <c r="R543" s="242"/>
      <c r="S543" s="242"/>
      <c r="T543" s="24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4" t="s">
        <v>226</v>
      </c>
      <c r="AU543" s="244" t="s">
        <v>81</v>
      </c>
      <c r="AV543" s="13" t="s">
        <v>79</v>
      </c>
      <c r="AW543" s="13" t="s">
        <v>33</v>
      </c>
      <c r="AX543" s="13" t="s">
        <v>72</v>
      </c>
      <c r="AY543" s="244" t="s">
        <v>215</v>
      </c>
    </row>
    <row r="544" s="13" customFormat="1">
      <c r="A544" s="13"/>
      <c r="B544" s="234"/>
      <c r="C544" s="235"/>
      <c r="D544" s="236" t="s">
        <v>226</v>
      </c>
      <c r="E544" s="237" t="s">
        <v>19</v>
      </c>
      <c r="F544" s="238" t="s">
        <v>407</v>
      </c>
      <c r="G544" s="235"/>
      <c r="H544" s="237" t="s">
        <v>19</v>
      </c>
      <c r="I544" s="239"/>
      <c r="J544" s="235"/>
      <c r="K544" s="235"/>
      <c r="L544" s="240"/>
      <c r="M544" s="241"/>
      <c r="N544" s="242"/>
      <c r="O544" s="242"/>
      <c r="P544" s="242"/>
      <c r="Q544" s="242"/>
      <c r="R544" s="242"/>
      <c r="S544" s="242"/>
      <c r="T544" s="24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4" t="s">
        <v>226</v>
      </c>
      <c r="AU544" s="244" t="s">
        <v>81</v>
      </c>
      <c r="AV544" s="13" t="s">
        <v>79</v>
      </c>
      <c r="AW544" s="13" t="s">
        <v>33</v>
      </c>
      <c r="AX544" s="13" t="s">
        <v>72</v>
      </c>
      <c r="AY544" s="244" t="s">
        <v>215</v>
      </c>
    </row>
    <row r="545" s="14" customFormat="1">
      <c r="A545" s="14"/>
      <c r="B545" s="245"/>
      <c r="C545" s="246"/>
      <c r="D545" s="236" t="s">
        <v>226</v>
      </c>
      <c r="E545" s="247" t="s">
        <v>19</v>
      </c>
      <c r="F545" s="248" t="s">
        <v>2305</v>
      </c>
      <c r="G545" s="246"/>
      <c r="H545" s="249">
        <v>58.799999999999997</v>
      </c>
      <c r="I545" s="250"/>
      <c r="J545" s="246"/>
      <c r="K545" s="246"/>
      <c r="L545" s="251"/>
      <c r="M545" s="252"/>
      <c r="N545" s="253"/>
      <c r="O545" s="253"/>
      <c r="P545" s="253"/>
      <c r="Q545" s="253"/>
      <c r="R545" s="253"/>
      <c r="S545" s="253"/>
      <c r="T545" s="25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5" t="s">
        <v>226</v>
      </c>
      <c r="AU545" s="255" t="s">
        <v>81</v>
      </c>
      <c r="AV545" s="14" t="s">
        <v>81</v>
      </c>
      <c r="AW545" s="14" t="s">
        <v>33</v>
      </c>
      <c r="AX545" s="14" t="s">
        <v>72</v>
      </c>
      <c r="AY545" s="255" t="s">
        <v>215</v>
      </c>
    </row>
    <row r="546" s="13" customFormat="1">
      <c r="A546" s="13"/>
      <c r="B546" s="234"/>
      <c r="C546" s="235"/>
      <c r="D546" s="236" t="s">
        <v>226</v>
      </c>
      <c r="E546" s="237" t="s">
        <v>19</v>
      </c>
      <c r="F546" s="238" t="s">
        <v>2693</v>
      </c>
      <c r="G546" s="235"/>
      <c r="H546" s="237" t="s">
        <v>19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226</v>
      </c>
      <c r="AU546" s="244" t="s">
        <v>81</v>
      </c>
      <c r="AV546" s="13" t="s">
        <v>79</v>
      </c>
      <c r="AW546" s="13" t="s">
        <v>33</v>
      </c>
      <c r="AX546" s="13" t="s">
        <v>72</v>
      </c>
      <c r="AY546" s="244" t="s">
        <v>215</v>
      </c>
    </row>
    <row r="547" s="15" customFormat="1">
      <c r="A547" s="15"/>
      <c r="B547" s="256"/>
      <c r="C547" s="257"/>
      <c r="D547" s="236" t="s">
        <v>226</v>
      </c>
      <c r="E547" s="258" t="s">
        <v>19</v>
      </c>
      <c r="F547" s="259" t="s">
        <v>233</v>
      </c>
      <c r="G547" s="257"/>
      <c r="H547" s="260">
        <v>58.799999999999997</v>
      </c>
      <c r="I547" s="261"/>
      <c r="J547" s="257"/>
      <c r="K547" s="257"/>
      <c r="L547" s="262"/>
      <c r="M547" s="263"/>
      <c r="N547" s="264"/>
      <c r="O547" s="264"/>
      <c r="P547" s="264"/>
      <c r="Q547" s="264"/>
      <c r="R547" s="264"/>
      <c r="S547" s="264"/>
      <c r="T547" s="26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6" t="s">
        <v>226</v>
      </c>
      <c r="AU547" s="266" t="s">
        <v>81</v>
      </c>
      <c r="AV547" s="15" t="s">
        <v>223</v>
      </c>
      <c r="AW547" s="15" t="s">
        <v>33</v>
      </c>
      <c r="AX547" s="15" t="s">
        <v>79</v>
      </c>
      <c r="AY547" s="266" t="s">
        <v>215</v>
      </c>
    </row>
    <row r="548" s="2" customFormat="1" ht="37.8" customHeight="1">
      <c r="A548" s="41"/>
      <c r="B548" s="42"/>
      <c r="C548" s="216" t="s">
        <v>466</v>
      </c>
      <c r="D548" s="216" t="s">
        <v>218</v>
      </c>
      <c r="E548" s="217" t="s">
        <v>2761</v>
      </c>
      <c r="F548" s="218" t="s">
        <v>2762</v>
      </c>
      <c r="G548" s="219" t="s">
        <v>278</v>
      </c>
      <c r="H548" s="220">
        <v>15.875999999999999</v>
      </c>
      <c r="I548" s="221"/>
      <c r="J548" s="222">
        <f>ROUND(I548*H548,2)</f>
        <v>0</v>
      </c>
      <c r="K548" s="218" t="s">
        <v>222</v>
      </c>
      <c r="L548" s="47"/>
      <c r="M548" s="223" t="s">
        <v>19</v>
      </c>
      <c r="N548" s="224" t="s">
        <v>43</v>
      </c>
      <c r="O548" s="87"/>
      <c r="P548" s="225">
        <f>O548*H548</f>
        <v>0</v>
      </c>
      <c r="Q548" s="225">
        <v>0</v>
      </c>
      <c r="R548" s="225">
        <f>Q548*H548</f>
        <v>0</v>
      </c>
      <c r="S548" s="225">
        <v>0</v>
      </c>
      <c r="T548" s="226">
        <f>S548*H548</f>
        <v>0</v>
      </c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R548" s="227" t="s">
        <v>223</v>
      </c>
      <c r="AT548" s="227" t="s">
        <v>218</v>
      </c>
      <c r="AU548" s="227" t="s">
        <v>81</v>
      </c>
      <c r="AY548" s="20" t="s">
        <v>215</v>
      </c>
      <c r="BE548" s="228">
        <f>IF(N548="základní",J548,0)</f>
        <v>0</v>
      </c>
      <c r="BF548" s="228">
        <f>IF(N548="snížená",J548,0)</f>
        <v>0</v>
      </c>
      <c r="BG548" s="228">
        <f>IF(N548="zákl. přenesená",J548,0)</f>
        <v>0</v>
      </c>
      <c r="BH548" s="228">
        <f>IF(N548="sníž. přenesená",J548,0)</f>
        <v>0</v>
      </c>
      <c r="BI548" s="228">
        <f>IF(N548="nulová",J548,0)</f>
        <v>0</v>
      </c>
      <c r="BJ548" s="20" t="s">
        <v>79</v>
      </c>
      <c r="BK548" s="228">
        <f>ROUND(I548*H548,2)</f>
        <v>0</v>
      </c>
      <c r="BL548" s="20" t="s">
        <v>223</v>
      </c>
      <c r="BM548" s="227" t="s">
        <v>1215</v>
      </c>
    </row>
    <row r="549" s="2" customFormat="1">
      <c r="A549" s="41"/>
      <c r="B549" s="42"/>
      <c r="C549" s="43"/>
      <c r="D549" s="229" t="s">
        <v>224</v>
      </c>
      <c r="E549" s="43"/>
      <c r="F549" s="230" t="s">
        <v>2763</v>
      </c>
      <c r="G549" s="43"/>
      <c r="H549" s="43"/>
      <c r="I549" s="231"/>
      <c r="J549" s="43"/>
      <c r="K549" s="43"/>
      <c r="L549" s="47"/>
      <c r="M549" s="232"/>
      <c r="N549" s="233"/>
      <c r="O549" s="87"/>
      <c r="P549" s="87"/>
      <c r="Q549" s="87"/>
      <c r="R549" s="87"/>
      <c r="S549" s="87"/>
      <c r="T549" s="88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T549" s="20" t="s">
        <v>224</v>
      </c>
      <c r="AU549" s="20" t="s">
        <v>81</v>
      </c>
    </row>
    <row r="550" s="13" customFormat="1">
      <c r="A550" s="13"/>
      <c r="B550" s="234"/>
      <c r="C550" s="235"/>
      <c r="D550" s="236" t="s">
        <v>226</v>
      </c>
      <c r="E550" s="237" t="s">
        <v>19</v>
      </c>
      <c r="F550" s="238" t="s">
        <v>2735</v>
      </c>
      <c r="G550" s="235"/>
      <c r="H550" s="237" t="s">
        <v>19</v>
      </c>
      <c r="I550" s="239"/>
      <c r="J550" s="235"/>
      <c r="K550" s="235"/>
      <c r="L550" s="240"/>
      <c r="M550" s="241"/>
      <c r="N550" s="242"/>
      <c r="O550" s="242"/>
      <c r="P550" s="242"/>
      <c r="Q550" s="242"/>
      <c r="R550" s="242"/>
      <c r="S550" s="242"/>
      <c r="T550" s="24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4" t="s">
        <v>226</v>
      </c>
      <c r="AU550" s="244" t="s">
        <v>81</v>
      </c>
      <c r="AV550" s="13" t="s">
        <v>79</v>
      </c>
      <c r="AW550" s="13" t="s">
        <v>33</v>
      </c>
      <c r="AX550" s="13" t="s">
        <v>72</v>
      </c>
      <c r="AY550" s="244" t="s">
        <v>215</v>
      </c>
    </row>
    <row r="551" s="13" customFormat="1">
      <c r="A551" s="13"/>
      <c r="B551" s="234"/>
      <c r="C551" s="235"/>
      <c r="D551" s="236" t="s">
        <v>226</v>
      </c>
      <c r="E551" s="237" t="s">
        <v>19</v>
      </c>
      <c r="F551" s="238" t="s">
        <v>2759</v>
      </c>
      <c r="G551" s="235"/>
      <c r="H551" s="237" t="s">
        <v>19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226</v>
      </c>
      <c r="AU551" s="244" t="s">
        <v>81</v>
      </c>
      <c r="AV551" s="13" t="s">
        <v>79</v>
      </c>
      <c r="AW551" s="13" t="s">
        <v>33</v>
      </c>
      <c r="AX551" s="13" t="s">
        <v>72</v>
      </c>
      <c r="AY551" s="244" t="s">
        <v>215</v>
      </c>
    </row>
    <row r="552" s="13" customFormat="1">
      <c r="A552" s="13"/>
      <c r="B552" s="234"/>
      <c r="C552" s="235"/>
      <c r="D552" s="236" t="s">
        <v>226</v>
      </c>
      <c r="E552" s="237" t="s">
        <v>19</v>
      </c>
      <c r="F552" s="238" t="s">
        <v>2760</v>
      </c>
      <c r="G552" s="235"/>
      <c r="H552" s="237" t="s">
        <v>19</v>
      </c>
      <c r="I552" s="239"/>
      <c r="J552" s="235"/>
      <c r="K552" s="235"/>
      <c r="L552" s="240"/>
      <c r="M552" s="241"/>
      <c r="N552" s="242"/>
      <c r="O552" s="242"/>
      <c r="P552" s="242"/>
      <c r="Q552" s="242"/>
      <c r="R552" s="242"/>
      <c r="S552" s="242"/>
      <c r="T552" s="24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4" t="s">
        <v>226</v>
      </c>
      <c r="AU552" s="244" t="s">
        <v>81</v>
      </c>
      <c r="AV552" s="13" t="s">
        <v>79</v>
      </c>
      <c r="AW552" s="13" t="s">
        <v>33</v>
      </c>
      <c r="AX552" s="13" t="s">
        <v>72</v>
      </c>
      <c r="AY552" s="244" t="s">
        <v>215</v>
      </c>
    </row>
    <row r="553" s="13" customFormat="1">
      <c r="A553" s="13"/>
      <c r="B553" s="234"/>
      <c r="C553" s="235"/>
      <c r="D553" s="236" t="s">
        <v>226</v>
      </c>
      <c r="E553" s="237" t="s">
        <v>19</v>
      </c>
      <c r="F553" s="238" t="s">
        <v>407</v>
      </c>
      <c r="G553" s="235"/>
      <c r="H553" s="237" t="s">
        <v>19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226</v>
      </c>
      <c r="AU553" s="244" t="s">
        <v>81</v>
      </c>
      <c r="AV553" s="13" t="s">
        <v>79</v>
      </c>
      <c r="AW553" s="13" t="s">
        <v>33</v>
      </c>
      <c r="AX553" s="13" t="s">
        <v>72</v>
      </c>
      <c r="AY553" s="244" t="s">
        <v>215</v>
      </c>
    </row>
    <row r="554" s="14" customFormat="1">
      <c r="A554" s="14"/>
      <c r="B554" s="245"/>
      <c r="C554" s="246"/>
      <c r="D554" s="236" t="s">
        <v>226</v>
      </c>
      <c r="E554" s="247" t="s">
        <v>19</v>
      </c>
      <c r="F554" s="248" t="s">
        <v>2764</v>
      </c>
      <c r="G554" s="246"/>
      <c r="H554" s="249">
        <v>15.875999999999999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226</v>
      </c>
      <c r="AU554" s="255" t="s">
        <v>81</v>
      </c>
      <c r="AV554" s="14" t="s">
        <v>81</v>
      </c>
      <c r="AW554" s="14" t="s">
        <v>33</v>
      </c>
      <c r="AX554" s="14" t="s">
        <v>72</v>
      </c>
      <c r="AY554" s="255" t="s">
        <v>215</v>
      </c>
    </row>
    <row r="555" s="13" customFormat="1">
      <c r="A555" s="13"/>
      <c r="B555" s="234"/>
      <c r="C555" s="235"/>
      <c r="D555" s="236" t="s">
        <v>226</v>
      </c>
      <c r="E555" s="237" t="s">
        <v>19</v>
      </c>
      <c r="F555" s="238" t="s">
        <v>2693</v>
      </c>
      <c r="G555" s="235"/>
      <c r="H555" s="237" t="s">
        <v>19</v>
      </c>
      <c r="I555" s="239"/>
      <c r="J555" s="235"/>
      <c r="K555" s="235"/>
      <c r="L555" s="240"/>
      <c r="M555" s="241"/>
      <c r="N555" s="242"/>
      <c r="O555" s="242"/>
      <c r="P555" s="242"/>
      <c r="Q555" s="242"/>
      <c r="R555" s="242"/>
      <c r="S555" s="242"/>
      <c r="T555" s="24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4" t="s">
        <v>226</v>
      </c>
      <c r="AU555" s="244" t="s">
        <v>81</v>
      </c>
      <c r="AV555" s="13" t="s">
        <v>79</v>
      </c>
      <c r="AW555" s="13" t="s">
        <v>33</v>
      </c>
      <c r="AX555" s="13" t="s">
        <v>72</v>
      </c>
      <c r="AY555" s="244" t="s">
        <v>215</v>
      </c>
    </row>
    <row r="556" s="13" customFormat="1">
      <c r="A556" s="13"/>
      <c r="B556" s="234"/>
      <c r="C556" s="235"/>
      <c r="D556" s="236" t="s">
        <v>226</v>
      </c>
      <c r="E556" s="237" t="s">
        <v>19</v>
      </c>
      <c r="F556" s="238" t="s">
        <v>2765</v>
      </c>
      <c r="G556" s="235"/>
      <c r="H556" s="237" t="s">
        <v>19</v>
      </c>
      <c r="I556" s="239"/>
      <c r="J556" s="235"/>
      <c r="K556" s="235"/>
      <c r="L556" s="240"/>
      <c r="M556" s="241"/>
      <c r="N556" s="242"/>
      <c r="O556" s="242"/>
      <c r="P556" s="242"/>
      <c r="Q556" s="242"/>
      <c r="R556" s="242"/>
      <c r="S556" s="242"/>
      <c r="T556" s="24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4" t="s">
        <v>226</v>
      </c>
      <c r="AU556" s="244" t="s">
        <v>81</v>
      </c>
      <c r="AV556" s="13" t="s">
        <v>79</v>
      </c>
      <c r="AW556" s="13" t="s">
        <v>33</v>
      </c>
      <c r="AX556" s="13" t="s">
        <v>72</v>
      </c>
      <c r="AY556" s="244" t="s">
        <v>215</v>
      </c>
    </row>
    <row r="557" s="13" customFormat="1">
      <c r="A557" s="13"/>
      <c r="B557" s="234"/>
      <c r="C557" s="235"/>
      <c r="D557" s="236" t="s">
        <v>226</v>
      </c>
      <c r="E557" s="237" t="s">
        <v>19</v>
      </c>
      <c r="F557" s="238" t="s">
        <v>2766</v>
      </c>
      <c r="G557" s="235"/>
      <c r="H557" s="237" t="s">
        <v>19</v>
      </c>
      <c r="I557" s="239"/>
      <c r="J557" s="235"/>
      <c r="K557" s="235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226</v>
      </c>
      <c r="AU557" s="244" t="s">
        <v>81</v>
      </c>
      <c r="AV557" s="13" t="s">
        <v>79</v>
      </c>
      <c r="AW557" s="13" t="s">
        <v>33</v>
      </c>
      <c r="AX557" s="13" t="s">
        <v>72</v>
      </c>
      <c r="AY557" s="244" t="s">
        <v>215</v>
      </c>
    </row>
    <row r="558" s="15" customFormat="1">
      <c r="A558" s="15"/>
      <c r="B558" s="256"/>
      <c r="C558" s="257"/>
      <c r="D558" s="236" t="s">
        <v>226</v>
      </c>
      <c r="E558" s="258" t="s">
        <v>19</v>
      </c>
      <c r="F558" s="259" t="s">
        <v>233</v>
      </c>
      <c r="G558" s="257"/>
      <c r="H558" s="260">
        <v>15.875999999999999</v>
      </c>
      <c r="I558" s="261"/>
      <c r="J558" s="257"/>
      <c r="K558" s="257"/>
      <c r="L558" s="262"/>
      <c r="M558" s="263"/>
      <c r="N558" s="264"/>
      <c r="O558" s="264"/>
      <c r="P558" s="264"/>
      <c r="Q558" s="264"/>
      <c r="R558" s="264"/>
      <c r="S558" s="264"/>
      <c r="T558" s="26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66" t="s">
        <v>226</v>
      </c>
      <c r="AU558" s="266" t="s">
        <v>81</v>
      </c>
      <c r="AV558" s="15" t="s">
        <v>223</v>
      </c>
      <c r="AW558" s="15" t="s">
        <v>33</v>
      </c>
      <c r="AX558" s="15" t="s">
        <v>79</v>
      </c>
      <c r="AY558" s="266" t="s">
        <v>215</v>
      </c>
    </row>
    <row r="559" s="2" customFormat="1" ht="16.5" customHeight="1">
      <c r="A559" s="41"/>
      <c r="B559" s="42"/>
      <c r="C559" s="281" t="s">
        <v>1217</v>
      </c>
      <c r="D559" s="281" t="s">
        <v>412</v>
      </c>
      <c r="E559" s="282" t="s">
        <v>2767</v>
      </c>
      <c r="F559" s="283" t="s">
        <v>2768</v>
      </c>
      <c r="G559" s="284" t="s">
        <v>331</v>
      </c>
      <c r="H559" s="285">
        <v>8.6440000000000001</v>
      </c>
      <c r="I559" s="286"/>
      <c r="J559" s="287">
        <f>ROUND(I559*H559,2)</f>
        <v>0</v>
      </c>
      <c r="K559" s="283" t="s">
        <v>222</v>
      </c>
      <c r="L559" s="288"/>
      <c r="M559" s="289" t="s">
        <v>19</v>
      </c>
      <c r="N559" s="290" t="s">
        <v>43</v>
      </c>
      <c r="O559" s="87"/>
      <c r="P559" s="225">
        <f>O559*H559</f>
        <v>0</v>
      </c>
      <c r="Q559" s="225">
        <v>1</v>
      </c>
      <c r="R559" s="225">
        <f>Q559*H559</f>
        <v>8.6440000000000001</v>
      </c>
      <c r="S559" s="225">
        <v>0</v>
      </c>
      <c r="T559" s="226">
        <f>S559*H559</f>
        <v>0</v>
      </c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R559" s="227" t="s">
        <v>298</v>
      </c>
      <c r="AT559" s="227" t="s">
        <v>412</v>
      </c>
      <c r="AU559" s="227" t="s">
        <v>81</v>
      </c>
      <c r="AY559" s="20" t="s">
        <v>215</v>
      </c>
      <c r="BE559" s="228">
        <f>IF(N559="základní",J559,0)</f>
        <v>0</v>
      </c>
      <c r="BF559" s="228">
        <f>IF(N559="snížená",J559,0)</f>
        <v>0</v>
      </c>
      <c r="BG559" s="228">
        <f>IF(N559="zákl. přenesená",J559,0)</f>
        <v>0</v>
      </c>
      <c r="BH559" s="228">
        <f>IF(N559="sníž. přenesená",J559,0)</f>
        <v>0</v>
      </c>
      <c r="BI559" s="228">
        <f>IF(N559="nulová",J559,0)</f>
        <v>0</v>
      </c>
      <c r="BJ559" s="20" t="s">
        <v>79</v>
      </c>
      <c r="BK559" s="228">
        <f>ROUND(I559*H559,2)</f>
        <v>0</v>
      </c>
      <c r="BL559" s="20" t="s">
        <v>223</v>
      </c>
      <c r="BM559" s="227" t="s">
        <v>1220</v>
      </c>
    </row>
    <row r="560" s="13" customFormat="1">
      <c r="A560" s="13"/>
      <c r="B560" s="234"/>
      <c r="C560" s="235"/>
      <c r="D560" s="236" t="s">
        <v>226</v>
      </c>
      <c r="E560" s="237" t="s">
        <v>19</v>
      </c>
      <c r="F560" s="238" t="s">
        <v>2735</v>
      </c>
      <c r="G560" s="235"/>
      <c r="H560" s="237" t="s">
        <v>19</v>
      </c>
      <c r="I560" s="239"/>
      <c r="J560" s="235"/>
      <c r="K560" s="235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226</v>
      </c>
      <c r="AU560" s="244" t="s">
        <v>81</v>
      </c>
      <c r="AV560" s="13" t="s">
        <v>79</v>
      </c>
      <c r="AW560" s="13" t="s">
        <v>33</v>
      </c>
      <c r="AX560" s="13" t="s">
        <v>72</v>
      </c>
      <c r="AY560" s="244" t="s">
        <v>215</v>
      </c>
    </row>
    <row r="561" s="13" customFormat="1">
      <c r="A561" s="13"/>
      <c r="B561" s="234"/>
      <c r="C561" s="235"/>
      <c r="D561" s="236" t="s">
        <v>226</v>
      </c>
      <c r="E561" s="237" t="s">
        <v>19</v>
      </c>
      <c r="F561" s="238" t="s">
        <v>2759</v>
      </c>
      <c r="G561" s="235"/>
      <c r="H561" s="237" t="s">
        <v>19</v>
      </c>
      <c r="I561" s="239"/>
      <c r="J561" s="235"/>
      <c r="K561" s="235"/>
      <c r="L561" s="240"/>
      <c r="M561" s="241"/>
      <c r="N561" s="242"/>
      <c r="O561" s="242"/>
      <c r="P561" s="242"/>
      <c r="Q561" s="242"/>
      <c r="R561" s="242"/>
      <c r="S561" s="242"/>
      <c r="T561" s="24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4" t="s">
        <v>226</v>
      </c>
      <c r="AU561" s="244" t="s">
        <v>81</v>
      </c>
      <c r="AV561" s="13" t="s">
        <v>79</v>
      </c>
      <c r="AW561" s="13" t="s">
        <v>33</v>
      </c>
      <c r="AX561" s="13" t="s">
        <v>72</v>
      </c>
      <c r="AY561" s="244" t="s">
        <v>215</v>
      </c>
    </row>
    <row r="562" s="13" customFormat="1">
      <c r="A562" s="13"/>
      <c r="B562" s="234"/>
      <c r="C562" s="235"/>
      <c r="D562" s="236" t="s">
        <v>226</v>
      </c>
      <c r="E562" s="237" t="s">
        <v>19</v>
      </c>
      <c r="F562" s="238" t="s">
        <v>2760</v>
      </c>
      <c r="G562" s="235"/>
      <c r="H562" s="237" t="s">
        <v>19</v>
      </c>
      <c r="I562" s="239"/>
      <c r="J562" s="235"/>
      <c r="K562" s="235"/>
      <c r="L562" s="240"/>
      <c r="M562" s="241"/>
      <c r="N562" s="242"/>
      <c r="O562" s="242"/>
      <c r="P562" s="242"/>
      <c r="Q562" s="242"/>
      <c r="R562" s="242"/>
      <c r="S562" s="242"/>
      <c r="T562" s="24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4" t="s">
        <v>226</v>
      </c>
      <c r="AU562" s="244" t="s">
        <v>81</v>
      </c>
      <c r="AV562" s="13" t="s">
        <v>79</v>
      </c>
      <c r="AW562" s="13" t="s">
        <v>33</v>
      </c>
      <c r="AX562" s="13" t="s">
        <v>72</v>
      </c>
      <c r="AY562" s="244" t="s">
        <v>215</v>
      </c>
    </row>
    <row r="563" s="13" customFormat="1">
      <c r="A563" s="13"/>
      <c r="B563" s="234"/>
      <c r="C563" s="235"/>
      <c r="D563" s="236" t="s">
        <v>226</v>
      </c>
      <c r="E563" s="237" t="s">
        <v>19</v>
      </c>
      <c r="F563" s="238" t="s">
        <v>407</v>
      </c>
      <c r="G563" s="235"/>
      <c r="H563" s="237" t="s">
        <v>19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226</v>
      </c>
      <c r="AU563" s="244" t="s">
        <v>81</v>
      </c>
      <c r="AV563" s="13" t="s">
        <v>79</v>
      </c>
      <c r="AW563" s="13" t="s">
        <v>33</v>
      </c>
      <c r="AX563" s="13" t="s">
        <v>72</v>
      </c>
      <c r="AY563" s="244" t="s">
        <v>215</v>
      </c>
    </row>
    <row r="564" s="14" customFormat="1">
      <c r="A564" s="14"/>
      <c r="B564" s="245"/>
      <c r="C564" s="246"/>
      <c r="D564" s="236" t="s">
        <v>226</v>
      </c>
      <c r="E564" s="247" t="s">
        <v>19</v>
      </c>
      <c r="F564" s="248" t="s">
        <v>2769</v>
      </c>
      <c r="G564" s="246"/>
      <c r="H564" s="249">
        <v>8.6440000000000001</v>
      </c>
      <c r="I564" s="250"/>
      <c r="J564" s="246"/>
      <c r="K564" s="246"/>
      <c r="L564" s="251"/>
      <c r="M564" s="252"/>
      <c r="N564" s="253"/>
      <c r="O564" s="253"/>
      <c r="P564" s="253"/>
      <c r="Q564" s="253"/>
      <c r="R564" s="253"/>
      <c r="S564" s="253"/>
      <c r="T564" s="25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5" t="s">
        <v>226</v>
      </c>
      <c r="AU564" s="255" t="s">
        <v>81</v>
      </c>
      <c r="AV564" s="14" t="s">
        <v>81</v>
      </c>
      <c r="AW564" s="14" t="s">
        <v>33</v>
      </c>
      <c r="AX564" s="14" t="s">
        <v>72</v>
      </c>
      <c r="AY564" s="255" t="s">
        <v>215</v>
      </c>
    </row>
    <row r="565" s="13" customFormat="1">
      <c r="A565" s="13"/>
      <c r="B565" s="234"/>
      <c r="C565" s="235"/>
      <c r="D565" s="236" t="s">
        <v>226</v>
      </c>
      <c r="E565" s="237" t="s">
        <v>19</v>
      </c>
      <c r="F565" s="238" t="s">
        <v>2693</v>
      </c>
      <c r="G565" s="235"/>
      <c r="H565" s="237" t="s">
        <v>19</v>
      </c>
      <c r="I565" s="239"/>
      <c r="J565" s="235"/>
      <c r="K565" s="235"/>
      <c r="L565" s="240"/>
      <c r="M565" s="241"/>
      <c r="N565" s="242"/>
      <c r="O565" s="242"/>
      <c r="P565" s="242"/>
      <c r="Q565" s="242"/>
      <c r="R565" s="242"/>
      <c r="S565" s="242"/>
      <c r="T565" s="24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4" t="s">
        <v>226</v>
      </c>
      <c r="AU565" s="244" t="s">
        <v>81</v>
      </c>
      <c r="AV565" s="13" t="s">
        <v>79</v>
      </c>
      <c r="AW565" s="13" t="s">
        <v>33</v>
      </c>
      <c r="AX565" s="13" t="s">
        <v>72</v>
      </c>
      <c r="AY565" s="244" t="s">
        <v>215</v>
      </c>
    </row>
    <row r="566" s="13" customFormat="1">
      <c r="A566" s="13"/>
      <c r="B566" s="234"/>
      <c r="C566" s="235"/>
      <c r="D566" s="236" t="s">
        <v>226</v>
      </c>
      <c r="E566" s="237" t="s">
        <v>19</v>
      </c>
      <c r="F566" s="238" t="s">
        <v>2765</v>
      </c>
      <c r="G566" s="235"/>
      <c r="H566" s="237" t="s">
        <v>19</v>
      </c>
      <c r="I566" s="239"/>
      <c r="J566" s="235"/>
      <c r="K566" s="235"/>
      <c r="L566" s="240"/>
      <c r="M566" s="241"/>
      <c r="N566" s="242"/>
      <c r="O566" s="242"/>
      <c r="P566" s="242"/>
      <c r="Q566" s="242"/>
      <c r="R566" s="242"/>
      <c r="S566" s="242"/>
      <c r="T566" s="24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4" t="s">
        <v>226</v>
      </c>
      <c r="AU566" s="244" t="s">
        <v>81</v>
      </c>
      <c r="AV566" s="13" t="s">
        <v>79</v>
      </c>
      <c r="AW566" s="13" t="s">
        <v>33</v>
      </c>
      <c r="AX566" s="13" t="s">
        <v>72</v>
      </c>
      <c r="AY566" s="244" t="s">
        <v>215</v>
      </c>
    </row>
    <row r="567" s="13" customFormat="1">
      <c r="A567" s="13"/>
      <c r="B567" s="234"/>
      <c r="C567" s="235"/>
      <c r="D567" s="236" t="s">
        <v>226</v>
      </c>
      <c r="E567" s="237" t="s">
        <v>19</v>
      </c>
      <c r="F567" s="238" t="s">
        <v>2766</v>
      </c>
      <c r="G567" s="235"/>
      <c r="H567" s="237" t="s">
        <v>19</v>
      </c>
      <c r="I567" s="239"/>
      <c r="J567" s="235"/>
      <c r="K567" s="235"/>
      <c r="L567" s="240"/>
      <c r="M567" s="241"/>
      <c r="N567" s="242"/>
      <c r="O567" s="242"/>
      <c r="P567" s="242"/>
      <c r="Q567" s="242"/>
      <c r="R567" s="242"/>
      <c r="S567" s="242"/>
      <c r="T567" s="24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4" t="s">
        <v>226</v>
      </c>
      <c r="AU567" s="244" t="s">
        <v>81</v>
      </c>
      <c r="AV567" s="13" t="s">
        <v>79</v>
      </c>
      <c r="AW567" s="13" t="s">
        <v>33</v>
      </c>
      <c r="AX567" s="13" t="s">
        <v>72</v>
      </c>
      <c r="AY567" s="244" t="s">
        <v>215</v>
      </c>
    </row>
    <row r="568" s="15" customFormat="1">
      <c r="A568" s="15"/>
      <c r="B568" s="256"/>
      <c r="C568" s="257"/>
      <c r="D568" s="236" t="s">
        <v>226</v>
      </c>
      <c r="E568" s="258" t="s">
        <v>19</v>
      </c>
      <c r="F568" s="259" t="s">
        <v>233</v>
      </c>
      <c r="G568" s="257"/>
      <c r="H568" s="260">
        <v>8.6440000000000001</v>
      </c>
      <c r="I568" s="261"/>
      <c r="J568" s="257"/>
      <c r="K568" s="257"/>
      <c r="L568" s="262"/>
      <c r="M568" s="263"/>
      <c r="N568" s="264"/>
      <c r="O568" s="264"/>
      <c r="P568" s="264"/>
      <c r="Q568" s="264"/>
      <c r="R568" s="264"/>
      <c r="S568" s="264"/>
      <c r="T568" s="26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66" t="s">
        <v>226</v>
      </c>
      <c r="AU568" s="266" t="s">
        <v>81</v>
      </c>
      <c r="AV568" s="15" t="s">
        <v>223</v>
      </c>
      <c r="AW568" s="15" t="s">
        <v>33</v>
      </c>
      <c r="AX568" s="15" t="s">
        <v>79</v>
      </c>
      <c r="AY568" s="266" t="s">
        <v>215</v>
      </c>
    </row>
    <row r="569" s="2" customFormat="1" ht="37.8" customHeight="1">
      <c r="A569" s="41"/>
      <c r="B569" s="42"/>
      <c r="C569" s="216" t="s">
        <v>746</v>
      </c>
      <c r="D569" s="216" t="s">
        <v>218</v>
      </c>
      <c r="E569" s="217" t="s">
        <v>2761</v>
      </c>
      <c r="F569" s="218" t="s">
        <v>2762</v>
      </c>
      <c r="G569" s="219" t="s">
        <v>278</v>
      </c>
      <c r="H569" s="220">
        <v>15.875999999999999</v>
      </c>
      <c r="I569" s="221"/>
      <c r="J569" s="222">
        <f>ROUND(I569*H569,2)</f>
        <v>0</v>
      </c>
      <c r="K569" s="218" t="s">
        <v>222</v>
      </c>
      <c r="L569" s="47"/>
      <c r="M569" s="223" t="s">
        <v>19</v>
      </c>
      <c r="N569" s="224" t="s">
        <v>43</v>
      </c>
      <c r="O569" s="87"/>
      <c r="P569" s="225">
        <f>O569*H569</f>
        <v>0</v>
      </c>
      <c r="Q569" s="225">
        <v>0</v>
      </c>
      <c r="R569" s="225">
        <f>Q569*H569</f>
        <v>0</v>
      </c>
      <c r="S569" s="225">
        <v>0</v>
      </c>
      <c r="T569" s="226">
        <f>S569*H569</f>
        <v>0</v>
      </c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R569" s="227" t="s">
        <v>223</v>
      </c>
      <c r="AT569" s="227" t="s">
        <v>218</v>
      </c>
      <c r="AU569" s="227" t="s">
        <v>81</v>
      </c>
      <c r="AY569" s="20" t="s">
        <v>215</v>
      </c>
      <c r="BE569" s="228">
        <f>IF(N569="základní",J569,0)</f>
        <v>0</v>
      </c>
      <c r="BF569" s="228">
        <f>IF(N569="snížená",J569,0)</f>
        <v>0</v>
      </c>
      <c r="BG569" s="228">
        <f>IF(N569="zákl. přenesená",J569,0)</f>
        <v>0</v>
      </c>
      <c r="BH569" s="228">
        <f>IF(N569="sníž. přenesená",J569,0)</f>
        <v>0</v>
      </c>
      <c r="BI569" s="228">
        <f>IF(N569="nulová",J569,0)</f>
        <v>0</v>
      </c>
      <c r="BJ569" s="20" t="s">
        <v>79</v>
      </c>
      <c r="BK569" s="228">
        <f>ROUND(I569*H569,2)</f>
        <v>0</v>
      </c>
      <c r="BL569" s="20" t="s">
        <v>223</v>
      </c>
      <c r="BM569" s="227" t="s">
        <v>1224</v>
      </c>
    </row>
    <row r="570" s="2" customFormat="1">
      <c r="A570" s="41"/>
      <c r="B570" s="42"/>
      <c r="C570" s="43"/>
      <c r="D570" s="229" t="s">
        <v>224</v>
      </c>
      <c r="E570" s="43"/>
      <c r="F570" s="230" t="s">
        <v>2763</v>
      </c>
      <c r="G570" s="43"/>
      <c r="H570" s="43"/>
      <c r="I570" s="231"/>
      <c r="J570" s="43"/>
      <c r="K570" s="43"/>
      <c r="L570" s="47"/>
      <c r="M570" s="232"/>
      <c r="N570" s="233"/>
      <c r="O570" s="87"/>
      <c r="P570" s="87"/>
      <c r="Q570" s="87"/>
      <c r="R570" s="87"/>
      <c r="S570" s="87"/>
      <c r="T570" s="88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T570" s="20" t="s">
        <v>224</v>
      </c>
      <c r="AU570" s="20" t="s">
        <v>81</v>
      </c>
    </row>
    <row r="571" s="13" customFormat="1">
      <c r="A571" s="13"/>
      <c r="B571" s="234"/>
      <c r="C571" s="235"/>
      <c r="D571" s="236" t="s">
        <v>226</v>
      </c>
      <c r="E571" s="237" t="s">
        <v>19</v>
      </c>
      <c r="F571" s="238" t="s">
        <v>2735</v>
      </c>
      <c r="G571" s="235"/>
      <c r="H571" s="237" t="s">
        <v>19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226</v>
      </c>
      <c r="AU571" s="244" t="s">
        <v>81</v>
      </c>
      <c r="AV571" s="13" t="s">
        <v>79</v>
      </c>
      <c r="AW571" s="13" t="s">
        <v>33</v>
      </c>
      <c r="AX571" s="13" t="s">
        <v>72</v>
      </c>
      <c r="AY571" s="244" t="s">
        <v>215</v>
      </c>
    </row>
    <row r="572" s="13" customFormat="1">
      <c r="A572" s="13"/>
      <c r="B572" s="234"/>
      <c r="C572" s="235"/>
      <c r="D572" s="236" t="s">
        <v>226</v>
      </c>
      <c r="E572" s="237" t="s">
        <v>19</v>
      </c>
      <c r="F572" s="238" t="s">
        <v>2759</v>
      </c>
      <c r="G572" s="235"/>
      <c r="H572" s="237" t="s">
        <v>19</v>
      </c>
      <c r="I572" s="239"/>
      <c r="J572" s="235"/>
      <c r="K572" s="235"/>
      <c r="L572" s="240"/>
      <c r="M572" s="241"/>
      <c r="N572" s="242"/>
      <c r="O572" s="242"/>
      <c r="P572" s="242"/>
      <c r="Q572" s="242"/>
      <c r="R572" s="242"/>
      <c r="S572" s="242"/>
      <c r="T572" s="24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4" t="s">
        <v>226</v>
      </c>
      <c r="AU572" s="244" t="s">
        <v>81</v>
      </c>
      <c r="AV572" s="13" t="s">
        <v>79</v>
      </c>
      <c r="AW572" s="13" t="s">
        <v>33</v>
      </c>
      <c r="AX572" s="13" t="s">
        <v>72</v>
      </c>
      <c r="AY572" s="244" t="s">
        <v>215</v>
      </c>
    </row>
    <row r="573" s="13" customFormat="1">
      <c r="A573" s="13"/>
      <c r="B573" s="234"/>
      <c r="C573" s="235"/>
      <c r="D573" s="236" t="s">
        <v>226</v>
      </c>
      <c r="E573" s="237" t="s">
        <v>19</v>
      </c>
      <c r="F573" s="238" t="s">
        <v>2760</v>
      </c>
      <c r="G573" s="235"/>
      <c r="H573" s="237" t="s">
        <v>19</v>
      </c>
      <c r="I573" s="239"/>
      <c r="J573" s="235"/>
      <c r="K573" s="235"/>
      <c r="L573" s="240"/>
      <c r="M573" s="241"/>
      <c r="N573" s="242"/>
      <c r="O573" s="242"/>
      <c r="P573" s="242"/>
      <c r="Q573" s="242"/>
      <c r="R573" s="242"/>
      <c r="S573" s="242"/>
      <c r="T573" s="24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4" t="s">
        <v>226</v>
      </c>
      <c r="AU573" s="244" t="s">
        <v>81</v>
      </c>
      <c r="AV573" s="13" t="s">
        <v>79</v>
      </c>
      <c r="AW573" s="13" t="s">
        <v>33</v>
      </c>
      <c r="AX573" s="13" t="s">
        <v>72</v>
      </c>
      <c r="AY573" s="244" t="s">
        <v>215</v>
      </c>
    </row>
    <row r="574" s="13" customFormat="1">
      <c r="A574" s="13"/>
      <c r="B574" s="234"/>
      <c r="C574" s="235"/>
      <c r="D574" s="236" t="s">
        <v>226</v>
      </c>
      <c r="E574" s="237" t="s">
        <v>19</v>
      </c>
      <c r="F574" s="238" t="s">
        <v>407</v>
      </c>
      <c r="G574" s="235"/>
      <c r="H574" s="237" t="s">
        <v>19</v>
      </c>
      <c r="I574" s="239"/>
      <c r="J574" s="235"/>
      <c r="K574" s="235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226</v>
      </c>
      <c r="AU574" s="244" t="s">
        <v>81</v>
      </c>
      <c r="AV574" s="13" t="s">
        <v>79</v>
      </c>
      <c r="AW574" s="13" t="s">
        <v>33</v>
      </c>
      <c r="AX574" s="13" t="s">
        <v>72</v>
      </c>
      <c r="AY574" s="244" t="s">
        <v>215</v>
      </c>
    </row>
    <row r="575" s="14" customFormat="1">
      <c r="A575" s="14"/>
      <c r="B575" s="245"/>
      <c r="C575" s="246"/>
      <c r="D575" s="236" t="s">
        <v>226</v>
      </c>
      <c r="E575" s="247" t="s">
        <v>19</v>
      </c>
      <c r="F575" s="248" t="s">
        <v>2764</v>
      </c>
      <c r="G575" s="246"/>
      <c r="H575" s="249">
        <v>15.875999999999999</v>
      </c>
      <c r="I575" s="250"/>
      <c r="J575" s="246"/>
      <c r="K575" s="246"/>
      <c r="L575" s="251"/>
      <c r="M575" s="252"/>
      <c r="N575" s="253"/>
      <c r="O575" s="253"/>
      <c r="P575" s="253"/>
      <c r="Q575" s="253"/>
      <c r="R575" s="253"/>
      <c r="S575" s="253"/>
      <c r="T575" s="25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5" t="s">
        <v>226</v>
      </c>
      <c r="AU575" s="255" t="s">
        <v>81</v>
      </c>
      <c r="AV575" s="14" t="s">
        <v>81</v>
      </c>
      <c r="AW575" s="14" t="s">
        <v>33</v>
      </c>
      <c r="AX575" s="14" t="s">
        <v>72</v>
      </c>
      <c r="AY575" s="255" t="s">
        <v>215</v>
      </c>
    </row>
    <row r="576" s="13" customFormat="1">
      <c r="A576" s="13"/>
      <c r="B576" s="234"/>
      <c r="C576" s="235"/>
      <c r="D576" s="236" t="s">
        <v>226</v>
      </c>
      <c r="E576" s="237" t="s">
        <v>19</v>
      </c>
      <c r="F576" s="238" t="s">
        <v>2693</v>
      </c>
      <c r="G576" s="235"/>
      <c r="H576" s="237" t="s">
        <v>19</v>
      </c>
      <c r="I576" s="239"/>
      <c r="J576" s="235"/>
      <c r="K576" s="235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226</v>
      </c>
      <c r="AU576" s="244" t="s">
        <v>81</v>
      </c>
      <c r="AV576" s="13" t="s">
        <v>79</v>
      </c>
      <c r="AW576" s="13" t="s">
        <v>33</v>
      </c>
      <c r="AX576" s="13" t="s">
        <v>72</v>
      </c>
      <c r="AY576" s="244" t="s">
        <v>215</v>
      </c>
    </row>
    <row r="577" s="13" customFormat="1">
      <c r="A577" s="13"/>
      <c r="B577" s="234"/>
      <c r="C577" s="235"/>
      <c r="D577" s="236" t="s">
        <v>226</v>
      </c>
      <c r="E577" s="237" t="s">
        <v>19</v>
      </c>
      <c r="F577" s="238" t="s">
        <v>2765</v>
      </c>
      <c r="G577" s="235"/>
      <c r="H577" s="237" t="s">
        <v>19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226</v>
      </c>
      <c r="AU577" s="244" t="s">
        <v>81</v>
      </c>
      <c r="AV577" s="13" t="s">
        <v>79</v>
      </c>
      <c r="AW577" s="13" t="s">
        <v>33</v>
      </c>
      <c r="AX577" s="13" t="s">
        <v>72</v>
      </c>
      <c r="AY577" s="244" t="s">
        <v>215</v>
      </c>
    </row>
    <row r="578" s="13" customFormat="1">
      <c r="A578" s="13"/>
      <c r="B578" s="234"/>
      <c r="C578" s="235"/>
      <c r="D578" s="236" t="s">
        <v>226</v>
      </c>
      <c r="E578" s="237" t="s">
        <v>19</v>
      </c>
      <c r="F578" s="238" t="s">
        <v>2766</v>
      </c>
      <c r="G578" s="235"/>
      <c r="H578" s="237" t="s">
        <v>19</v>
      </c>
      <c r="I578" s="239"/>
      <c r="J578" s="235"/>
      <c r="K578" s="235"/>
      <c r="L578" s="240"/>
      <c r="M578" s="241"/>
      <c r="N578" s="242"/>
      <c r="O578" s="242"/>
      <c r="P578" s="242"/>
      <c r="Q578" s="242"/>
      <c r="R578" s="242"/>
      <c r="S578" s="242"/>
      <c r="T578" s="24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4" t="s">
        <v>226</v>
      </c>
      <c r="AU578" s="244" t="s">
        <v>81</v>
      </c>
      <c r="AV578" s="13" t="s">
        <v>79</v>
      </c>
      <c r="AW578" s="13" t="s">
        <v>33</v>
      </c>
      <c r="AX578" s="13" t="s">
        <v>72</v>
      </c>
      <c r="AY578" s="244" t="s">
        <v>215</v>
      </c>
    </row>
    <row r="579" s="15" customFormat="1">
      <c r="A579" s="15"/>
      <c r="B579" s="256"/>
      <c r="C579" s="257"/>
      <c r="D579" s="236" t="s">
        <v>226</v>
      </c>
      <c r="E579" s="258" t="s">
        <v>19</v>
      </c>
      <c r="F579" s="259" t="s">
        <v>233</v>
      </c>
      <c r="G579" s="257"/>
      <c r="H579" s="260">
        <v>15.875999999999999</v>
      </c>
      <c r="I579" s="261"/>
      <c r="J579" s="257"/>
      <c r="K579" s="257"/>
      <c r="L579" s="262"/>
      <c r="M579" s="263"/>
      <c r="N579" s="264"/>
      <c r="O579" s="264"/>
      <c r="P579" s="264"/>
      <c r="Q579" s="264"/>
      <c r="R579" s="264"/>
      <c r="S579" s="264"/>
      <c r="T579" s="26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T579" s="266" t="s">
        <v>226</v>
      </c>
      <c r="AU579" s="266" t="s">
        <v>81</v>
      </c>
      <c r="AV579" s="15" t="s">
        <v>223</v>
      </c>
      <c r="AW579" s="15" t="s">
        <v>33</v>
      </c>
      <c r="AX579" s="15" t="s">
        <v>79</v>
      </c>
      <c r="AY579" s="266" t="s">
        <v>215</v>
      </c>
    </row>
    <row r="580" s="2" customFormat="1" ht="16.5" customHeight="1">
      <c r="A580" s="41"/>
      <c r="B580" s="42"/>
      <c r="C580" s="281" t="s">
        <v>1226</v>
      </c>
      <c r="D580" s="281" t="s">
        <v>412</v>
      </c>
      <c r="E580" s="282" t="s">
        <v>2770</v>
      </c>
      <c r="F580" s="283" t="s">
        <v>2771</v>
      </c>
      <c r="G580" s="284" t="s">
        <v>331</v>
      </c>
      <c r="H580" s="285">
        <v>16.463999999999999</v>
      </c>
      <c r="I580" s="286"/>
      <c r="J580" s="287">
        <f>ROUND(I580*H580,2)</f>
        <v>0</v>
      </c>
      <c r="K580" s="283" t="s">
        <v>222</v>
      </c>
      <c r="L580" s="288"/>
      <c r="M580" s="289" t="s">
        <v>19</v>
      </c>
      <c r="N580" s="290" t="s">
        <v>43</v>
      </c>
      <c r="O580" s="87"/>
      <c r="P580" s="225">
        <f>O580*H580</f>
        <v>0</v>
      </c>
      <c r="Q580" s="225">
        <v>1</v>
      </c>
      <c r="R580" s="225">
        <f>Q580*H580</f>
        <v>16.463999999999999</v>
      </c>
      <c r="S580" s="225">
        <v>0</v>
      </c>
      <c r="T580" s="226">
        <f>S580*H580</f>
        <v>0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27" t="s">
        <v>298</v>
      </c>
      <c r="AT580" s="227" t="s">
        <v>412</v>
      </c>
      <c r="AU580" s="227" t="s">
        <v>81</v>
      </c>
      <c r="AY580" s="20" t="s">
        <v>215</v>
      </c>
      <c r="BE580" s="228">
        <f>IF(N580="základní",J580,0)</f>
        <v>0</v>
      </c>
      <c r="BF580" s="228">
        <f>IF(N580="snížená",J580,0)</f>
        <v>0</v>
      </c>
      <c r="BG580" s="228">
        <f>IF(N580="zákl. přenesená",J580,0)</f>
        <v>0</v>
      </c>
      <c r="BH580" s="228">
        <f>IF(N580="sníž. přenesená",J580,0)</f>
        <v>0</v>
      </c>
      <c r="BI580" s="228">
        <f>IF(N580="nulová",J580,0)</f>
        <v>0</v>
      </c>
      <c r="BJ580" s="20" t="s">
        <v>79</v>
      </c>
      <c r="BK580" s="228">
        <f>ROUND(I580*H580,2)</f>
        <v>0</v>
      </c>
      <c r="BL580" s="20" t="s">
        <v>223</v>
      </c>
      <c r="BM580" s="227" t="s">
        <v>1229</v>
      </c>
    </row>
    <row r="581" s="13" customFormat="1">
      <c r="A581" s="13"/>
      <c r="B581" s="234"/>
      <c r="C581" s="235"/>
      <c r="D581" s="236" t="s">
        <v>226</v>
      </c>
      <c r="E581" s="237" t="s">
        <v>19</v>
      </c>
      <c r="F581" s="238" t="s">
        <v>2735</v>
      </c>
      <c r="G581" s="235"/>
      <c r="H581" s="237" t="s">
        <v>19</v>
      </c>
      <c r="I581" s="239"/>
      <c r="J581" s="235"/>
      <c r="K581" s="235"/>
      <c r="L581" s="240"/>
      <c r="M581" s="241"/>
      <c r="N581" s="242"/>
      <c r="O581" s="242"/>
      <c r="P581" s="242"/>
      <c r="Q581" s="242"/>
      <c r="R581" s="242"/>
      <c r="S581" s="242"/>
      <c r="T581" s="24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4" t="s">
        <v>226</v>
      </c>
      <c r="AU581" s="244" t="s">
        <v>81</v>
      </c>
      <c r="AV581" s="13" t="s">
        <v>79</v>
      </c>
      <c r="AW581" s="13" t="s">
        <v>33</v>
      </c>
      <c r="AX581" s="13" t="s">
        <v>72</v>
      </c>
      <c r="AY581" s="244" t="s">
        <v>215</v>
      </c>
    </row>
    <row r="582" s="13" customFormat="1">
      <c r="A582" s="13"/>
      <c r="B582" s="234"/>
      <c r="C582" s="235"/>
      <c r="D582" s="236" t="s">
        <v>226</v>
      </c>
      <c r="E582" s="237" t="s">
        <v>19</v>
      </c>
      <c r="F582" s="238" t="s">
        <v>2759</v>
      </c>
      <c r="G582" s="235"/>
      <c r="H582" s="237" t="s">
        <v>19</v>
      </c>
      <c r="I582" s="239"/>
      <c r="J582" s="235"/>
      <c r="K582" s="235"/>
      <c r="L582" s="240"/>
      <c r="M582" s="241"/>
      <c r="N582" s="242"/>
      <c r="O582" s="242"/>
      <c r="P582" s="242"/>
      <c r="Q582" s="242"/>
      <c r="R582" s="242"/>
      <c r="S582" s="242"/>
      <c r="T582" s="24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4" t="s">
        <v>226</v>
      </c>
      <c r="AU582" s="244" t="s">
        <v>81</v>
      </c>
      <c r="AV582" s="13" t="s">
        <v>79</v>
      </c>
      <c r="AW582" s="13" t="s">
        <v>33</v>
      </c>
      <c r="AX582" s="13" t="s">
        <v>72</v>
      </c>
      <c r="AY582" s="244" t="s">
        <v>215</v>
      </c>
    </row>
    <row r="583" s="13" customFormat="1">
      <c r="A583" s="13"/>
      <c r="B583" s="234"/>
      <c r="C583" s="235"/>
      <c r="D583" s="236" t="s">
        <v>226</v>
      </c>
      <c r="E583" s="237" t="s">
        <v>19</v>
      </c>
      <c r="F583" s="238" t="s">
        <v>2760</v>
      </c>
      <c r="G583" s="235"/>
      <c r="H583" s="237" t="s">
        <v>19</v>
      </c>
      <c r="I583" s="239"/>
      <c r="J583" s="235"/>
      <c r="K583" s="235"/>
      <c r="L583" s="240"/>
      <c r="M583" s="241"/>
      <c r="N583" s="242"/>
      <c r="O583" s="242"/>
      <c r="P583" s="242"/>
      <c r="Q583" s="242"/>
      <c r="R583" s="242"/>
      <c r="S583" s="242"/>
      <c r="T583" s="24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4" t="s">
        <v>226</v>
      </c>
      <c r="AU583" s="244" t="s">
        <v>81</v>
      </c>
      <c r="AV583" s="13" t="s">
        <v>79</v>
      </c>
      <c r="AW583" s="13" t="s">
        <v>33</v>
      </c>
      <c r="AX583" s="13" t="s">
        <v>72</v>
      </c>
      <c r="AY583" s="244" t="s">
        <v>215</v>
      </c>
    </row>
    <row r="584" s="13" customFormat="1">
      <c r="A584" s="13"/>
      <c r="B584" s="234"/>
      <c r="C584" s="235"/>
      <c r="D584" s="236" t="s">
        <v>226</v>
      </c>
      <c r="E584" s="237" t="s">
        <v>19</v>
      </c>
      <c r="F584" s="238" t="s">
        <v>2772</v>
      </c>
      <c r="G584" s="235"/>
      <c r="H584" s="237" t="s">
        <v>19</v>
      </c>
      <c r="I584" s="239"/>
      <c r="J584" s="235"/>
      <c r="K584" s="235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226</v>
      </c>
      <c r="AU584" s="244" t="s">
        <v>81</v>
      </c>
      <c r="AV584" s="13" t="s">
        <v>79</v>
      </c>
      <c r="AW584" s="13" t="s">
        <v>33</v>
      </c>
      <c r="AX584" s="13" t="s">
        <v>72</v>
      </c>
      <c r="AY584" s="244" t="s">
        <v>215</v>
      </c>
    </row>
    <row r="585" s="13" customFormat="1">
      <c r="A585" s="13"/>
      <c r="B585" s="234"/>
      <c r="C585" s="235"/>
      <c r="D585" s="236" t="s">
        <v>226</v>
      </c>
      <c r="E585" s="237" t="s">
        <v>19</v>
      </c>
      <c r="F585" s="238" t="s">
        <v>407</v>
      </c>
      <c r="G585" s="235"/>
      <c r="H585" s="237" t="s">
        <v>19</v>
      </c>
      <c r="I585" s="239"/>
      <c r="J585" s="235"/>
      <c r="K585" s="235"/>
      <c r="L585" s="240"/>
      <c r="M585" s="241"/>
      <c r="N585" s="242"/>
      <c r="O585" s="242"/>
      <c r="P585" s="242"/>
      <c r="Q585" s="242"/>
      <c r="R585" s="242"/>
      <c r="S585" s="242"/>
      <c r="T585" s="24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4" t="s">
        <v>226</v>
      </c>
      <c r="AU585" s="244" t="s">
        <v>81</v>
      </c>
      <c r="AV585" s="13" t="s">
        <v>79</v>
      </c>
      <c r="AW585" s="13" t="s">
        <v>33</v>
      </c>
      <c r="AX585" s="13" t="s">
        <v>72</v>
      </c>
      <c r="AY585" s="244" t="s">
        <v>215</v>
      </c>
    </row>
    <row r="586" s="13" customFormat="1">
      <c r="A586" s="13"/>
      <c r="B586" s="234"/>
      <c r="C586" s="235"/>
      <c r="D586" s="236" t="s">
        <v>226</v>
      </c>
      <c r="E586" s="237" t="s">
        <v>19</v>
      </c>
      <c r="F586" s="238" t="s">
        <v>2773</v>
      </c>
      <c r="G586" s="235"/>
      <c r="H586" s="237" t="s">
        <v>19</v>
      </c>
      <c r="I586" s="239"/>
      <c r="J586" s="235"/>
      <c r="K586" s="235"/>
      <c r="L586" s="240"/>
      <c r="M586" s="241"/>
      <c r="N586" s="242"/>
      <c r="O586" s="242"/>
      <c r="P586" s="242"/>
      <c r="Q586" s="242"/>
      <c r="R586" s="242"/>
      <c r="S586" s="242"/>
      <c r="T586" s="24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4" t="s">
        <v>226</v>
      </c>
      <c r="AU586" s="244" t="s">
        <v>81</v>
      </c>
      <c r="AV586" s="13" t="s">
        <v>79</v>
      </c>
      <c r="AW586" s="13" t="s">
        <v>33</v>
      </c>
      <c r="AX586" s="13" t="s">
        <v>72</v>
      </c>
      <c r="AY586" s="244" t="s">
        <v>215</v>
      </c>
    </row>
    <row r="587" s="13" customFormat="1">
      <c r="A587" s="13"/>
      <c r="B587" s="234"/>
      <c r="C587" s="235"/>
      <c r="D587" s="236" t="s">
        <v>226</v>
      </c>
      <c r="E587" s="237" t="s">
        <v>19</v>
      </c>
      <c r="F587" s="238" t="s">
        <v>2774</v>
      </c>
      <c r="G587" s="235"/>
      <c r="H587" s="237" t="s">
        <v>19</v>
      </c>
      <c r="I587" s="239"/>
      <c r="J587" s="235"/>
      <c r="K587" s="235"/>
      <c r="L587" s="240"/>
      <c r="M587" s="241"/>
      <c r="N587" s="242"/>
      <c r="O587" s="242"/>
      <c r="P587" s="242"/>
      <c r="Q587" s="242"/>
      <c r="R587" s="242"/>
      <c r="S587" s="242"/>
      <c r="T587" s="24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4" t="s">
        <v>226</v>
      </c>
      <c r="AU587" s="244" t="s">
        <v>81</v>
      </c>
      <c r="AV587" s="13" t="s">
        <v>79</v>
      </c>
      <c r="AW587" s="13" t="s">
        <v>33</v>
      </c>
      <c r="AX587" s="13" t="s">
        <v>72</v>
      </c>
      <c r="AY587" s="244" t="s">
        <v>215</v>
      </c>
    </row>
    <row r="588" s="14" customFormat="1">
      <c r="A588" s="14"/>
      <c r="B588" s="245"/>
      <c r="C588" s="246"/>
      <c r="D588" s="236" t="s">
        <v>226</v>
      </c>
      <c r="E588" s="247" t="s">
        <v>19</v>
      </c>
      <c r="F588" s="248" t="s">
        <v>2775</v>
      </c>
      <c r="G588" s="246"/>
      <c r="H588" s="249">
        <v>16.463999999999999</v>
      </c>
      <c r="I588" s="250"/>
      <c r="J588" s="246"/>
      <c r="K588" s="246"/>
      <c r="L588" s="251"/>
      <c r="M588" s="252"/>
      <c r="N588" s="253"/>
      <c r="O588" s="253"/>
      <c r="P588" s="253"/>
      <c r="Q588" s="253"/>
      <c r="R588" s="253"/>
      <c r="S588" s="253"/>
      <c r="T588" s="25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5" t="s">
        <v>226</v>
      </c>
      <c r="AU588" s="255" t="s">
        <v>81</v>
      </c>
      <c r="AV588" s="14" t="s">
        <v>81</v>
      </c>
      <c r="AW588" s="14" t="s">
        <v>33</v>
      </c>
      <c r="AX588" s="14" t="s">
        <v>72</v>
      </c>
      <c r="AY588" s="255" t="s">
        <v>215</v>
      </c>
    </row>
    <row r="589" s="15" customFormat="1">
      <c r="A589" s="15"/>
      <c r="B589" s="256"/>
      <c r="C589" s="257"/>
      <c r="D589" s="236" t="s">
        <v>226</v>
      </c>
      <c r="E589" s="258" t="s">
        <v>19</v>
      </c>
      <c r="F589" s="259" t="s">
        <v>2776</v>
      </c>
      <c r="G589" s="257"/>
      <c r="H589" s="260">
        <v>16.463999999999999</v>
      </c>
      <c r="I589" s="261"/>
      <c r="J589" s="257"/>
      <c r="K589" s="257"/>
      <c r="L589" s="262"/>
      <c r="M589" s="263"/>
      <c r="N589" s="264"/>
      <c r="O589" s="264"/>
      <c r="P589" s="264"/>
      <c r="Q589" s="264"/>
      <c r="R589" s="264"/>
      <c r="S589" s="264"/>
      <c r="T589" s="26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66" t="s">
        <v>226</v>
      </c>
      <c r="AU589" s="266" t="s">
        <v>81</v>
      </c>
      <c r="AV589" s="15" t="s">
        <v>223</v>
      </c>
      <c r="AW589" s="15" t="s">
        <v>33</v>
      </c>
      <c r="AX589" s="15" t="s">
        <v>79</v>
      </c>
      <c r="AY589" s="266" t="s">
        <v>215</v>
      </c>
    </row>
    <row r="590" s="2" customFormat="1" ht="24.15" customHeight="1">
      <c r="A590" s="41"/>
      <c r="B590" s="42"/>
      <c r="C590" s="216" t="s">
        <v>948</v>
      </c>
      <c r="D590" s="216" t="s">
        <v>218</v>
      </c>
      <c r="E590" s="217" t="s">
        <v>2748</v>
      </c>
      <c r="F590" s="218" t="s">
        <v>2749</v>
      </c>
      <c r="G590" s="219" t="s">
        <v>331</v>
      </c>
      <c r="H590" s="220">
        <v>25.108000000000001</v>
      </c>
      <c r="I590" s="221"/>
      <c r="J590" s="222">
        <f>ROUND(I590*H590,2)</f>
        <v>0</v>
      </c>
      <c r="K590" s="218" t="s">
        <v>222</v>
      </c>
      <c r="L590" s="47"/>
      <c r="M590" s="223" t="s">
        <v>19</v>
      </c>
      <c r="N590" s="224" t="s">
        <v>43</v>
      </c>
      <c r="O590" s="87"/>
      <c r="P590" s="225">
        <f>O590*H590</f>
        <v>0</v>
      </c>
      <c r="Q590" s="225">
        <v>0</v>
      </c>
      <c r="R590" s="225">
        <f>Q590*H590</f>
        <v>0</v>
      </c>
      <c r="S590" s="225">
        <v>0</v>
      </c>
      <c r="T590" s="226">
        <f>S590*H590</f>
        <v>0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27" t="s">
        <v>223</v>
      </c>
      <c r="AT590" s="227" t="s">
        <v>218</v>
      </c>
      <c r="AU590" s="227" t="s">
        <v>81</v>
      </c>
      <c r="AY590" s="20" t="s">
        <v>215</v>
      </c>
      <c r="BE590" s="228">
        <f>IF(N590="základní",J590,0)</f>
        <v>0</v>
      </c>
      <c r="BF590" s="228">
        <f>IF(N590="snížená",J590,0)</f>
        <v>0</v>
      </c>
      <c r="BG590" s="228">
        <f>IF(N590="zákl. přenesená",J590,0)</f>
        <v>0</v>
      </c>
      <c r="BH590" s="228">
        <f>IF(N590="sníž. přenesená",J590,0)</f>
        <v>0</v>
      </c>
      <c r="BI590" s="228">
        <f>IF(N590="nulová",J590,0)</f>
        <v>0</v>
      </c>
      <c r="BJ590" s="20" t="s">
        <v>79</v>
      </c>
      <c r="BK590" s="228">
        <f>ROUND(I590*H590,2)</f>
        <v>0</v>
      </c>
      <c r="BL590" s="20" t="s">
        <v>223</v>
      </c>
      <c r="BM590" s="227" t="s">
        <v>1233</v>
      </c>
    </row>
    <row r="591" s="2" customFormat="1">
      <c r="A591" s="41"/>
      <c r="B591" s="42"/>
      <c r="C591" s="43"/>
      <c r="D591" s="229" t="s">
        <v>224</v>
      </c>
      <c r="E591" s="43"/>
      <c r="F591" s="230" t="s">
        <v>2750</v>
      </c>
      <c r="G591" s="43"/>
      <c r="H591" s="43"/>
      <c r="I591" s="231"/>
      <c r="J591" s="43"/>
      <c r="K591" s="43"/>
      <c r="L591" s="47"/>
      <c r="M591" s="232"/>
      <c r="N591" s="233"/>
      <c r="O591" s="87"/>
      <c r="P591" s="87"/>
      <c r="Q591" s="87"/>
      <c r="R591" s="87"/>
      <c r="S591" s="87"/>
      <c r="T591" s="88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T591" s="20" t="s">
        <v>224</v>
      </c>
      <c r="AU591" s="20" t="s">
        <v>81</v>
      </c>
    </row>
    <row r="592" s="14" customFormat="1">
      <c r="A592" s="14"/>
      <c r="B592" s="245"/>
      <c r="C592" s="246"/>
      <c r="D592" s="236" t="s">
        <v>226</v>
      </c>
      <c r="E592" s="247" t="s">
        <v>19</v>
      </c>
      <c r="F592" s="248" t="s">
        <v>2777</v>
      </c>
      <c r="G592" s="246"/>
      <c r="H592" s="249">
        <v>25.108000000000001</v>
      </c>
      <c r="I592" s="250"/>
      <c r="J592" s="246"/>
      <c r="K592" s="246"/>
      <c r="L592" s="251"/>
      <c r="M592" s="252"/>
      <c r="N592" s="253"/>
      <c r="O592" s="253"/>
      <c r="P592" s="253"/>
      <c r="Q592" s="253"/>
      <c r="R592" s="253"/>
      <c r="S592" s="253"/>
      <c r="T592" s="25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55" t="s">
        <v>226</v>
      </c>
      <c r="AU592" s="255" t="s">
        <v>81</v>
      </c>
      <c r="AV592" s="14" t="s">
        <v>81</v>
      </c>
      <c r="AW592" s="14" t="s">
        <v>33</v>
      </c>
      <c r="AX592" s="14" t="s">
        <v>72</v>
      </c>
      <c r="AY592" s="255" t="s">
        <v>215</v>
      </c>
    </row>
    <row r="593" s="15" customFormat="1">
      <c r="A593" s="15"/>
      <c r="B593" s="256"/>
      <c r="C593" s="257"/>
      <c r="D593" s="236" t="s">
        <v>226</v>
      </c>
      <c r="E593" s="258" t="s">
        <v>19</v>
      </c>
      <c r="F593" s="259" t="s">
        <v>233</v>
      </c>
      <c r="G593" s="257"/>
      <c r="H593" s="260">
        <v>25.108000000000001</v>
      </c>
      <c r="I593" s="261"/>
      <c r="J593" s="257"/>
      <c r="K593" s="257"/>
      <c r="L593" s="262"/>
      <c r="M593" s="263"/>
      <c r="N593" s="264"/>
      <c r="O593" s="264"/>
      <c r="P593" s="264"/>
      <c r="Q593" s="264"/>
      <c r="R593" s="264"/>
      <c r="S593" s="264"/>
      <c r="T593" s="26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66" t="s">
        <v>226</v>
      </c>
      <c r="AU593" s="266" t="s">
        <v>81</v>
      </c>
      <c r="AV593" s="15" t="s">
        <v>223</v>
      </c>
      <c r="AW593" s="15" t="s">
        <v>33</v>
      </c>
      <c r="AX593" s="15" t="s">
        <v>79</v>
      </c>
      <c r="AY593" s="266" t="s">
        <v>215</v>
      </c>
    </row>
    <row r="594" s="12" customFormat="1" ht="22.8" customHeight="1">
      <c r="A594" s="12"/>
      <c r="B594" s="200"/>
      <c r="C594" s="201"/>
      <c r="D594" s="202" t="s">
        <v>71</v>
      </c>
      <c r="E594" s="214" t="s">
        <v>2778</v>
      </c>
      <c r="F594" s="214" t="s">
        <v>2779</v>
      </c>
      <c r="G594" s="201"/>
      <c r="H594" s="201"/>
      <c r="I594" s="204"/>
      <c r="J594" s="215">
        <f>BK594</f>
        <v>0</v>
      </c>
      <c r="K594" s="201"/>
      <c r="L594" s="206"/>
      <c r="M594" s="207"/>
      <c r="N594" s="208"/>
      <c r="O594" s="208"/>
      <c r="P594" s="209">
        <f>SUM(P595:P684)</f>
        <v>0</v>
      </c>
      <c r="Q594" s="208"/>
      <c r="R594" s="209">
        <f>SUM(R595:R684)</f>
        <v>3.1437999999999997</v>
      </c>
      <c r="S594" s="208"/>
      <c r="T594" s="210">
        <f>SUM(T595:T684)</f>
        <v>0</v>
      </c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R594" s="211" t="s">
        <v>79</v>
      </c>
      <c r="AT594" s="212" t="s">
        <v>71</v>
      </c>
      <c r="AU594" s="212" t="s">
        <v>79</v>
      </c>
      <c r="AY594" s="211" t="s">
        <v>215</v>
      </c>
      <c r="BK594" s="213">
        <f>SUM(BK595:BK684)</f>
        <v>0</v>
      </c>
    </row>
    <row r="595" s="2" customFormat="1" ht="33" customHeight="1">
      <c r="A595" s="41"/>
      <c r="B595" s="42"/>
      <c r="C595" s="216" t="s">
        <v>1235</v>
      </c>
      <c r="D595" s="216" t="s">
        <v>218</v>
      </c>
      <c r="E595" s="217" t="s">
        <v>2142</v>
      </c>
      <c r="F595" s="218" t="s">
        <v>2143</v>
      </c>
      <c r="G595" s="219" t="s">
        <v>221</v>
      </c>
      <c r="H595" s="220">
        <v>46.700000000000003</v>
      </c>
      <c r="I595" s="221"/>
      <c r="J595" s="222">
        <f>ROUND(I595*H595,2)</f>
        <v>0</v>
      </c>
      <c r="K595" s="218" t="s">
        <v>222</v>
      </c>
      <c r="L595" s="47"/>
      <c r="M595" s="223" t="s">
        <v>19</v>
      </c>
      <c r="N595" s="224" t="s">
        <v>43</v>
      </c>
      <c r="O595" s="87"/>
      <c r="P595" s="225">
        <f>O595*H595</f>
        <v>0</v>
      </c>
      <c r="Q595" s="225">
        <v>0</v>
      </c>
      <c r="R595" s="225">
        <f>Q595*H595</f>
        <v>0</v>
      </c>
      <c r="S595" s="225">
        <v>0</v>
      </c>
      <c r="T595" s="226">
        <f>S595*H595</f>
        <v>0</v>
      </c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R595" s="227" t="s">
        <v>223</v>
      </c>
      <c r="AT595" s="227" t="s">
        <v>218</v>
      </c>
      <c r="AU595" s="227" t="s">
        <v>81</v>
      </c>
      <c r="AY595" s="20" t="s">
        <v>215</v>
      </c>
      <c r="BE595" s="228">
        <f>IF(N595="základní",J595,0)</f>
        <v>0</v>
      </c>
      <c r="BF595" s="228">
        <f>IF(N595="snížená",J595,0)</f>
        <v>0</v>
      </c>
      <c r="BG595" s="228">
        <f>IF(N595="zákl. přenesená",J595,0)</f>
        <v>0</v>
      </c>
      <c r="BH595" s="228">
        <f>IF(N595="sníž. přenesená",J595,0)</f>
        <v>0</v>
      </c>
      <c r="BI595" s="228">
        <f>IF(N595="nulová",J595,0)</f>
        <v>0</v>
      </c>
      <c r="BJ595" s="20" t="s">
        <v>79</v>
      </c>
      <c r="BK595" s="228">
        <f>ROUND(I595*H595,2)</f>
        <v>0</v>
      </c>
      <c r="BL595" s="20" t="s">
        <v>223</v>
      </c>
      <c r="BM595" s="227" t="s">
        <v>1238</v>
      </c>
    </row>
    <row r="596" s="2" customFormat="1">
      <c r="A596" s="41"/>
      <c r="B596" s="42"/>
      <c r="C596" s="43"/>
      <c r="D596" s="229" t="s">
        <v>224</v>
      </c>
      <c r="E596" s="43"/>
      <c r="F596" s="230" t="s">
        <v>2144</v>
      </c>
      <c r="G596" s="43"/>
      <c r="H596" s="43"/>
      <c r="I596" s="231"/>
      <c r="J596" s="43"/>
      <c r="K596" s="43"/>
      <c r="L596" s="47"/>
      <c r="M596" s="232"/>
      <c r="N596" s="233"/>
      <c r="O596" s="87"/>
      <c r="P596" s="87"/>
      <c r="Q596" s="87"/>
      <c r="R596" s="87"/>
      <c r="S596" s="87"/>
      <c r="T596" s="88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T596" s="20" t="s">
        <v>224</v>
      </c>
      <c r="AU596" s="20" t="s">
        <v>81</v>
      </c>
    </row>
    <row r="597" s="13" customFormat="1">
      <c r="A597" s="13"/>
      <c r="B597" s="234"/>
      <c r="C597" s="235"/>
      <c r="D597" s="236" t="s">
        <v>226</v>
      </c>
      <c r="E597" s="237" t="s">
        <v>19</v>
      </c>
      <c r="F597" s="238" t="s">
        <v>2780</v>
      </c>
      <c r="G597" s="235"/>
      <c r="H597" s="237" t="s">
        <v>19</v>
      </c>
      <c r="I597" s="239"/>
      <c r="J597" s="235"/>
      <c r="K597" s="235"/>
      <c r="L597" s="240"/>
      <c r="M597" s="241"/>
      <c r="N597" s="242"/>
      <c r="O597" s="242"/>
      <c r="P597" s="242"/>
      <c r="Q597" s="242"/>
      <c r="R597" s="242"/>
      <c r="S597" s="242"/>
      <c r="T597" s="24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4" t="s">
        <v>226</v>
      </c>
      <c r="AU597" s="244" t="s">
        <v>81</v>
      </c>
      <c r="AV597" s="13" t="s">
        <v>79</v>
      </c>
      <c r="AW597" s="13" t="s">
        <v>33</v>
      </c>
      <c r="AX597" s="13" t="s">
        <v>72</v>
      </c>
      <c r="AY597" s="244" t="s">
        <v>215</v>
      </c>
    </row>
    <row r="598" s="13" customFormat="1">
      <c r="A598" s="13"/>
      <c r="B598" s="234"/>
      <c r="C598" s="235"/>
      <c r="D598" s="236" t="s">
        <v>226</v>
      </c>
      <c r="E598" s="237" t="s">
        <v>19</v>
      </c>
      <c r="F598" s="238" t="s">
        <v>2781</v>
      </c>
      <c r="G598" s="235"/>
      <c r="H598" s="237" t="s">
        <v>19</v>
      </c>
      <c r="I598" s="239"/>
      <c r="J598" s="235"/>
      <c r="K598" s="235"/>
      <c r="L598" s="240"/>
      <c r="M598" s="241"/>
      <c r="N598" s="242"/>
      <c r="O598" s="242"/>
      <c r="P598" s="242"/>
      <c r="Q598" s="242"/>
      <c r="R598" s="242"/>
      <c r="S598" s="242"/>
      <c r="T598" s="24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4" t="s">
        <v>226</v>
      </c>
      <c r="AU598" s="244" t="s">
        <v>81</v>
      </c>
      <c r="AV598" s="13" t="s">
        <v>79</v>
      </c>
      <c r="AW598" s="13" t="s">
        <v>33</v>
      </c>
      <c r="AX598" s="13" t="s">
        <v>72</v>
      </c>
      <c r="AY598" s="244" t="s">
        <v>215</v>
      </c>
    </row>
    <row r="599" s="13" customFormat="1">
      <c r="A599" s="13"/>
      <c r="B599" s="234"/>
      <c r="C599" s="235"/>
      <c r="D599" s="236" t="s">
        <v>226</v>
      </c>
      <c r="E599" s="237" t="s">
        <v>19</v>
      </c>
      <c r="F599" s="238" t="s">
        <v>2782</v>
      </c>
      <c r="G599" s="235"/>
      <c r="H599" s="237" t="s">
        <v>19</v>
      </c>
      <c r="I599" s="239"/>
      <c r="J599" s="235"/>
      <c r="K599" s="235"/>
      <c r="L599" s="240"/>
      <c r="M599" s="241"/>
      <c r="N599" s="242"/>
      <c r="O599" s="242"/>
      <c r="P599" s="242"/>
      <c r="Q599" s="242"/>
      <c r="R599" s="242"/>
      <c r="S599" s="242"/>
      <c r="T599" s="24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4" t="s">
        <v>226</v>
      </c>
      <c r="AU599" s="244" t="s">
        <v>81</v>
      </c>
      <c r="AV599" s="13" t="s">
        <v>79</v>
      </c>
      <c r="AW599" s="13" t="s">
        <v>33</v>
      </c>
      <c r="AX599" s="13" t="s">
        <v>72</v>
      </c>
      <c r="AY599" s="244" t="s">
        <v>215</v>
      </c>
    </row>
    <row r="600" s="13" customFormat="1">
      <c r="A600" s="13"/>
      <c r="B600" s="234"/>
      <c r="C600" s="235"/>
      <c r="D600" s="236" t="s">
        <v>226</v>
      </c>
      <c r="E600" s="237" t="s">
        <v>19</v>
      </c>
      <c r="F600" s="238" t="s">
        <v>446</v>
      </c>
      <c r="G600" s="235"/>
      <c r="H600" s="237" t="s">
        <v>19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226</v>
      </c>
      <c r="AU600" s="244" t="s">
        <v>81</v>
      </c>
      <c r="AV600" s="13" t="s">
        <v>79</v>
      </c>
      <c r="AW600" s="13" t="s">
        <v>33</v>
      </c>
      <c r="AX600" s="13" t="s">
        <v>72</v>
      </c>
      <c r="AY600" s="244" t="s">
        <v>215</v>
      </c>
    </row>
    <row r="601" s="14" customFormat="1">
      <c r="A601" s="14"/>
      <c r="B601" s="245"/>
      <c r="C601" s="246"/>
      <c r="D601" s="236" t="s">
        <v>226</v>
      </c>
      <c r="E601" s="247" t="s">
        <v>19</v>
      </c>
      <c r="F601" s="248" t="s">
        <v>2549</v>
      </c>
      <c r="G601" s="246"/>
      <c r="H601" s="249">
        <v>39.700000000000003</v>
      </c>
      <c r="I601" s="250"/>
      <c r="J601" s="246"/>
      <c r="K601" s="246"/>
      <c r="L601" s="251"/>
      <c r="M601" s="252"/>
      <c r="N601" s="253"/>
      <c r="O601" s="253"/>
      <c r="P601" s="253"/>
      <c r="Q601" s="253"/>
      <c r="R601" s="253"/>
      <c r="S601" s="253"/>
      <c r="T601" s="25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55" t="s">
        <v>226</v>
      </c>
      <c r="AU601" s="255" t="s">
        <v>81</v>
      </c>
      <c r="AV601" s="14" t="s">
        <v>81</v>
      </c>
      <c r="AW601" s="14" t="s">
        <v>33</v>
      </c>
      <c r="AX601" s="14" t="s">
        <v>72</v>
      </c>
      <c r="AY601" s="255" t="s">
        <v>215</v>
      </c>
    </row>
    <row r="602" s="13" customFormat="1">
      <c r="A602" s="13"/>
      <c r="B602" s="234"/>
      <c r="C602" s="235"/>
      <c r="D602" s="236" t="s">
        <v>226</v>
      </c>
      <c r="E602" s="237" t="s">
        <v>19</v>
      </c>
      <c r="F602" s="238" t="s">
        <v>2693</v>
      </c>
      <c r="G602" s="235"/>
      <c r="H602" s="237" t="s">
        <v>19</v>
      </c>
      <c r="I602" s="239"/>
      <c r="J602" s="235"/>
      <c r="K602" s="235"/>
      <c r="L602" s="240"/>
      <c r="M602" s="241"/>
      <c r="N602" s="242"/>
      <c r="O602" s="242"/>
      <c r="P602" s="242"/>
      <c r="Q602" s="242"/>
      <c r="R602" s="242"/>
      <c r="S602" s="242"/>
      <c r="T602" s="24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4" t="s">
        <v>226</v>
      </c>
      <c r="AU602" s="244" t="s">
        <v>81</v>
      </c>
      <c r="AV602" s="13" t="s">
        <v>79</v>
      </c>
      <c r="AW602" s="13" t="s">
        <v>33</v>
      </c>
      <c r="AX602" s="13" t="s">
        <v>72</v>
      </c>
      <c r="AY602" s="244" t="s">
        <v>215</v>
      </c>
    </row>
    <row r="603" s="13" customFormat="1">
      <c r="A603" s="13"/>
      <c r="B603" s="234"/>
      <c r="C603" s="235"/>
      <c r="D603" s="236" t="s">
        <v>226</v>
      </c>
      <c r="E603" s="237" t="s">
        <v>19</v>
      </c>
      <c r="F603" s="238" t="s">
        <v>2780</v>
      </c>
      <c r="G603" s="235"/>
      <c r="H603" s="237" t="s">
        <v>19</v>
      </c>
      <c r="I603" s="239"/>
      <c r="J603" s="235"/>
      <c r="K603" s="235"/>
      <c r="L603" s="240"/>
      <c r="M603" s="241"/>
      <c r="N603" s="242"/>
      <c r="O603" s="242"/>
      <c r="P603" s="242"/>
      <c r="Q603" s="242"/>
      <c r="R603" s="242"/>
      <c r="S603" s="242"/>
      <c r="T603" s="24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4" t="s">
        <v>226</v>
      </c>
      <c r="AU603" s="244" t="s">
        <v>81</v>
      </c>
      <c r="AV603" s="13" t="s">
        <v>79</v>
      </c>
      <c r="AW603" s="13" t="s">
        <v>33</v>
      </c>
      <c r="AX603" s="13" t="s">
        <v>72</v>
      </c>
      <c r="AY603" s="244" t="s">
        <v>215</v>
      </c>
    </row>
    <row r="604" s="13" customFormat="1">
      <c r="A604" s="13"/>
      <c r="B604" s="234"/>
      <c r="C604" s="235"/>
      <c r="D604" s="236" t="s">
        <v>226</v>
      </c>
      <c r="E604" s="237" t="s">
        <v>19</v>
      </c>
      <c r="F604" s="238" t="s">
        <v>2781</v>
      </c>
      <c r="G604" s="235"/>
      <c r="H604" s="237" t="s">
        <v>19</v>
      </c>
      <c r="I604" s="239"/>
      <c r="J604" s="235"/>
      <c r="K604" s="235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226</v>
      </c>
      <c r="AU604" s="244" t="s">
        <v>81</v>
      </c>
      <c r="AV604" s="13" t="s">
        <v>79</v>
      </c>
      <c r="AW604" s="13" t="s">
        <v>33</v>
      </c>
      <c r="AX604" s="13" t="s">
        <v>72</v>
      </c>
      <c r="AY604" s="244" t="s">
        <v>215</v>
      </c>
    </row>
    <row r="605" s="13" customFormat="1">
      <c r="A605" s="13"/>
      <c r="B605" s="234"/>
      <c r="C605" s="235"/>
      <c r="D605" s="236" t="s">
        <v>226</v>
      </c>
      <c r="E605" s="237" t="s">
        <v>19</v>
      </c>
      <c r="F605" s="238" t="s">
        <v>2782</v>
      </c>
      <c r="G605" s="235"/>
      <c r="H605" s="237" t="s">
        <v>19</v>
      </c>
      <c r="I605" s="239"/>
      <c r="J605" s="235"/>
      <c r="K605" s="235"/>
      <c r="L605" s="240"/>
      <c r="M605" s="241"/>
      <c r="N605" s="242"/>
      <c r="O605" s="242"/>
      <c r="P605" s="242"/>
      <c r="Q605" s="242"/>
      <c r="R605" s="242"/>
      <c r="S605" s="242"/>
      <c r="T605" s="24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4" t="s">
        <v>226</v>
      </c>
      <c r="AU605" s="244" t="s">
        <v>81</v>
      </c>
      <c r="AV605" s="13" t="s">
        <v>79</v>
      </c>
      <c r="AW605" s="13" t="s">
        <v>33</v>
      </c>
      <c r="AX605" s="13" t="s">
        <v>72</v>
      </c>
      <c r="AY605" s="244" t="s">
        <v>215</v>
      </c>
    </row>
    <row r="606" s="13" customFormat="1">
      <c r="A606" s="13"/>
      <c r="B606" s="234"/>
      <c r="C606" s="235"/>
      <c r="D606" s="236" t="s">
        <v>226</v>
      </c>
      <c r="E606" s="237" t="s">
        <v>19</v>
      </c>
      <c r="F606" s="238" t="s">
        <v>448</v>
      </c>
      <c r="G606" s="235"/>
      <c r="H606" s="237" t="s">
        <v>19</v>
      </c>
      <c r="I606" s="239"/>
      <c r="J606" s="235"/>
      <c r="K606" s="235"/>
      <c r="L606" s="240"/>
      <c r="M606" s="241"/>
      <c r="N606" s="242"/>
      <c r="O606" s="242"/>
      <c r="P606" s="242"/>
      <c r="Q606" s="242"/>
      <c r="R606" s="242"/>
      <c r="S606" s="242"/>
      <c r="T606" s="24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4" t="s">
        <v>226</v>
      </c>
      <c r="AU606" s="244" t="s">
        <v>81</v>
      </c>
      <c r="AV606" s="13" t="s">
        <v>79</v>
      </c>
      <c r="AW606" s="13" t="s">
        <v>33</v>
      </c>
      <c r="AX606" s="13" t="s">
        <v>72</v>
      </c>
      <c r="AY606" s="244" t="s">
        <v>215</v>
      </c>
    </row>
    <row r="607" s="14" customFormat="1">
      <c r="A607" s="14"/>
      <c r="B607" s="245"/>
      <c r="C607" s="246"/>
      <c r="D607" s="236" t="s">
        <v>226</v>
      </c>
      <c r="E607" s="247" t="s">
        <v>19</v>
      </c>
      <c r="F607" s="248" t="s">
        <v>292</v>
      </c>
      <c r="G607" s="246"/>
      <c r="H607" s="249">
        <v>7</v>
      </c>
      <c r="I607" s="250"/>
      <c r="J607" s="246"/>
      <c r="K607" s="246"/>
      <c r="L607" s="251"/>
      <c r="M607" s="252"/>
      <c r="N607" s="253"/>
      <c r="O607" s="253"/>
      <c r="P607" s="253"/>
      <c r="Q607" s="253"/>
      <c r="R607" s="253"/>
      <c r="S607" s="253"/>
      <c r="T607" s="25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5" t="s">
        <v>226</v>
      </c>
      <c r="AU607" s="255" t="s">
        <v>81</v>
      </c>
      <c r="AV607" s="14" t="s">
        <v>81</v>
      </c>
      <c r="AW607" s="14" t="s">
        <v>33</v>
      </c>
      <c r="AX607" s="14" t="s">
        <v>72</v>
      </c>
      <c r="AY607" s="255" t="s">
        <v>215</v>
      </c>
    </row>
    <row r="608" s="13" customFormat="1">
      <c r="A608" s="13"/>
      <c r="B608" s="234"/>
      <c r="C608" s="235"/>
      <c r="D608" s="236" t="s">
        <v>226</v>
      </c>
      <c r="E608" s="237" t="s">
        <v>19</v>
      </c>
      <c r="F608" s="238" t="s">
        <v>2693</v>
      </c>
      <c r="G608" s="235"/>
      <c r="H608" s="237" t="s">
        <v>19</v>
      </c>
      <c r="I608" s="239"/>
      <c r="J608" s="235"/>
      <c r="K608" s="235"/>
      <c r="L608" s="240"/>
      <c r="M608" s="241"/>
      <c r="N608" s="242"/>
      <c r="O608" s="242"/>
      <c r="P608" s="242"/>
      <c r="Q608" s="242"/>
      <c r="R608" s="242"/>
      <c r="S608" s="242"/>
      <c r="T608" s="24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4" t="s">
        <v>226</v>
      </c>
      <c r="AU608" s="244" t="s">
        <v>81</v>
      </c>
      <c r="AV608" s="13" t="s">
        <v>79</v>
      </c>
      <c r="AW608" s="13" t="s">
        <v>33</v>
      </c>
      <c r="AX608" s="13" t="s">
        <v>72</v>
      </c>
      <c r="AY608" s="244" t="s">
        <v>215</v>
      </c>
    </row>
    <row r="609" s="13" customFormat="1">
      <c r="A609" s="13"/>
      <c r="B609" s="234"/>
      <c r="C609" s="235"/>
      <c r="D609" s="236" t="s">
        <v>226</v>
      </c>
      <c r="E609" s="237" t="s">
        <v>19</v>
      </c>
      <c r="F609" s="238" t="s">
        <v>2780</v>
      </c>
      <c r="G609" s="235"/>
      <c r="H609" s="237" t="s">
        <v>19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226</v>
      </c>
      <c r="AU609" s="244" t="s">
        <v>81</v>
      </c>
      <c r="AV609" s="13" t="s">
        <v>79</v>
      </c>
      <c r="AW609" s="13" t="s">
        <v>33</v>
      </c>
      <c r="AX609" s="13" t="s">
        <v>72</v>
      </c>
      <c r="AY609" s="244" t="s">
        <v>215</v>
      </c>
    </row>
    <row r="610" s="13" customFormat="1">
      <c r="A610" s="13"/>
      <c r="B610" s="234"/>
      <c r="C610" s="235"/>
      <c r="D610" s="236" t="s">
        <v>226</v>
      </c>
      <c r="E610" s="237" t="s">
        <v>19</v>
      </c>
      <c r="F610" s="238" t="s">
        <v>2781</v>
      </c>
      <c r="G610" s="235"/>
      <c r="H610" s="237" t="s">
        <v>19</v>
      </c>
      <c r="I610" s="239"/>
      <c r="J610" s="235"/>
      <c r="K610" s="235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226</v>
      </c>
      <c r="AU610" s="244" t="s">
        <v>81</v>
      </c>
      <c r="AV610" s="13" t="s">
        <v>79</v>
      </c>
      <c r="AW610" s="13" t="s">
        <v>33</v>
      </c>
      <c r="AX610" s="13" t="s">
        <v>72</v>
      </c>
      <c r="AY610" s="244" t="s">
        <v>215</v>
      </c>
    </row>
    <row r="611" s="13" customFormat="1">
      <c r="A611" s="13"/>
      <c r="B611" s="234"/>
      <c r="C611" s="235"/>
      <c r="D611" s="236" t="s">
        <v>226</v>
      </c>
      <c r="E611" s="237" t="s">
        <v>19</v>
      </c>
      <c r="F611" s="238" t="s">
        <v>2782</v>
      </c>
      <c r="G611" s="235"/>
      <c r="H611" s="237" t="s">
        <v>19</v>
      </c>
      <c r="I611" s="239"/>
      <c r="J611" s="235"/>
      <c r="K611" s="235"/>
      <c r="L611" s="240"/>
      <c r="M611" s="241"/>
      <c r="N611" s="242"/>
      <c r="O611" s="242"/>
      <c r="P611" s="242"/>
      <c r="Q611" s="242"/>
      <c r="R611" s="242"/>
      <c r="S611" s="242"/>
      <c r="T611" s="24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4" t="s">
        <v>226</v>
      </c>
      <c r="AU611" s="244" t="s">
        <v>81</v>
      </c>
      <c r="AV611" s="13" t="s">
        <v>79</v>
      </c>
      <c r="AW611" s="13" t="s">
        <v>33</v>
      </c>
      <c r="AX611" s="13" t="s">
        <v>72</v>
      </c>
      <c r="AY611" s="244" t="s">
        <v>215</v>
      </c>
    </row>
    <row r="612" s="13" customFormat="1">
      <c r="A612" s="13"/>
      <c r="B612" s="234"/>
      <c r="C612" s="235"/>
      <c r="D612" s="236" t="s">
        <v>226</v>
      </c>
      <c r="E612" s="237" t="s">
        <v>19</v>
      </c>
      <c r="F612" s="238" t="s">
        <v>407</v>
      </c>
      <c r="G612" s="235"/>
      <c r="H612" s="237" t="s">
        <v>19</v>
      </c>
      <c r="I612" s="239"/>
      <c r="J612" s="235"/>
      <c r="K612" s="235"/>
      <c r="L612" s="240"/>
      <c r="M612" s="241"/>
      <c r="N612" s="242"/>
      <c r="O612" s="242"/>
      <c r="P612" s="242"/>
      <c r="Q612" s="242"/>
      <c r="R612" s="242"/>
      <c r="S612" s="242"/>
      <c r="T612" s="24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4" t="s">
        <v>226</v>
      </c>
      <c r="AU612" s="244" t="s">
        <v>81</v>
      </c>
      <c r="AV612" s="13" t="s">
        <v>79</v>
      </c>
      <c r="AW612" s="13" t="s">
        <v>33</v>
      </c>
      <c r="AX612" s="13" t="s">
        <v>72</v>
      </c>
      <c r="AY612" s="244" t="s">
        <v>215</v>
      </c>
    </row>
    <row r="613" s="14" customFormat="1">
      <c r="A613" s="14"/>
      <c r="B613" s="245"/>
      <c r="C613" s="246"/>
      <c r="D613" s="236" t="s">
        <v>226</v>
      </c>
      <c r="E613" s="247" t="s">
        <v>19</v>
      </c>
      <c r="F613" s="248" t="s">
        <v>72</v>
      </c>
      <c r="G613" s="246"/>
      <c r="H613" s="249">
        <v>0</v>
      </c>
      <c r="I613" s="250"/>
      <c r="J613" s="246"/>
      <c r="K613" s="246"/>
      <c r="L613" s="251"/>
      <c r="M613" s="252"/>
      <c r="N613" s="253"/>
      <c r="O613" s="253"/>
      <c r="P613" s="253"/>
      <c r="Q613" s="253"/>
      <c r="R613" s="253"/>
      <c r="S613" s="253"/>
      <c r="T613" s="25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5" t="s">
        <v>226</v>
      </c>
      <c r="AU613" s="255" t="s">
        <v>81</v>
      </c>
      <c r="AV613" s="14" t="s">
        <v>81</v>
      </c>
      <c r="AW613" s="14" t="s">
        <v>33</v>
      </c>
      <c r="AX613" s="14" t="s">
        <v>72</v>
      </c>
      <c r="AY613" s="255" t="s">
        <v>215</v>
      </c>
    </row>
    <row r="614" s="13" customFormat="1">
      <c r="A614" s="13"/>
      <c r="B614" s="234"/>
      <c r="C614" s="235"/>
      <c r="D614" s="236" t="s">
        <v>226</v>
      </c>
      <c r="E614" s="237" t="s">
        <v>19</v>
      </c>
      <c r="F614" s="238" t="s">
        <v>2693</v>
      </c>
      <c r="G614" s="235"/>
      <c r="H614" s="237" t="s">
        <v>19</v>
      </c>
      <c r="I614" s="239"/>
      <c r="J614" s="235"/>
      <c r="K614" s="235"/>
      <c r="L614" s="240"/>
      <c r="M614" s="241"/>
      <c r="N614" s="242"/>
      <c r="O614" s="242"/>
      <c r="P614" s="242"/>
      <c r="Q614" s="242"/>
      <c r="R614" s="242"/>
      <c r="S614" s="242"/>
      <c r="T614" s="24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4" t="s">
        <v>226</v>
      </c>
      <c r="AU614" s="244" t="s">
        <v>81</v>
      </c>
      <c r="AV614" s="13" t="s">
        <v>79</v>
      </c>
      <c r="AW614" s="13" t="s">
        <v>33</v>
      </c>
      <c r="AX614" s="13" t="s">
        <v>72</v>
      </c>
      <c r="AY614" s="244" t="s">
        <v>215</v>
      </c>
    </row>
    <row r="615" s="15" customFormat="1">
      <c r="A615" s="15"/>
      <c r="B615" s="256"/>
      <c r="C615" s="257"/>
      <c r="D615" s="236" t="s">
        <v>226</v>
      </c>
      <c r="E615" s="258" t="s">
        <v>19</v>
      </c>
      <c r="F615" s="259" t="s">
        <v>233</v>
      </c>
      <c r="G615" s="257"/>
      <c r="H615" s="260">
        <v>46.700000000000003</v>
      </c>
      <c r="I615" s="261"/>
      <c r="J615" s="257"/>
      <c r="K615" s="257"/>
      <c r="L615" s="262"/>
      <c r="M615" s="263"/>
      <c r="N615" s="264"/>
      <c r="O615" s="264"/>
      <c r="P615" s="264"/>
      <c r="Q615" s="264"/>
      <c r="R615" s="264"/>
      <c r="S615" s="264"/>
      <c r="T615" s="26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66" t="s">
        <v>226</v>
      </c>
      <c r="AU615" s="266" t="s">
        <v>81</v>
      </c>
      <c r="AV615" s="15" t="s">
        <v>223</v>
      </c>
      <c r="AW615" s="15" t="s">
        <v>33</v>
      </c>
      <c r="AX615" s="15" t="s">
        <v>79</v>
      </c>
      <c r="AY615" s="266" t="s">
        <v>215</v>
      </c>
    </row>
    <row r="616" s="2" customFormat="1" ht="37.8" customHeight="1">
      <c r="A616" s="41"/>
      <c r="B616" s="42"/>
      <c r="C616" s="216" t="s">
        <v>949</v>
      </c>
      <c r="D616" s="216" t="s">
        <v>218</v>
      </c>
      <c r="E616" s="217" t="s">
        <v>906</v>
      </c>
      <c r="F616" s="218" t="s">
        <v>907</v>
      </c>
      <c r="G616" s="219" t="s">
        <v>221</v>
      </c>
      <c r="H616" s="220">
        <v>280.19999999999999</v>
      </c>
      <c r="I616" s="221"/>
      <c r="J616" s="222">
        <f>ROUND(I616*H616,2)</f>
        <v>0</v>
      </c>
      <c r="K616" s="218" t="s">
        <v>222</v>
      </c>
      <c r="L616" s="47"/>
      <c r="M616" s="223" t="s">
        <v>19</v>
      </c>
      <c r="N616" s="224" t="s">
        <v>43</v>
      </c>
      <c r="O616" s="87"/>
      <c r="P616" s="225">
        <f>O616*H616</f>
        <v>0</v>
      </c>
      <c r="Q616" s="225">
        <v>0</v>
      </c>
      <c r="R616" s="225">
        <f>Q616*H616</f>
        <v>0</v>
      </c>
      <c r="S616" s="225">
        <v>0</v>
      </c>
      <c r="T616" s="226">
        <f>S616*H616</f>
        <v>0</v>
      </c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R616" s="227" t="s">
        <v>223</v>
      </c>
      <c r="AT616" s="227" t="s">
        <v>218</v>
      </c>
      <c r="AU616" s="227" t="s">
        <v>81</v>
      </c>
      <c r="AY616" s="20" t="s">
        <v>215</v>
      </c>
      <c r="BE616" s="228">
        <f>IF(N616="základní",J616,0)</f>
        <v>0</v>
      </c>
      <c r="BF616" s="228">
        <f>IF(N616="snížená",J616,0)</f>
        <v>0</v>
      </c>
      <c r="BG616" s="228">
        <f>IF(N616="zákl. přenesená",J616,0)</f>
        <v>0</v>
      </c>
      <c r="BH616" s="228">
        <f>IF(N616="sníž. přenesená",J616,0)</f>
        <v>0</v>
      </c>
      <c r="BI616" s="228">
        <f>IF(N616="nulová",J616,0)</f>
        <v>0</v>
      </c>
      <c r="BJ616" s="20" t="s">
        <v>79</v>
      </c>
      <c r="BK616" s="228">
        <f>ROUND(I616*H616,2)</f>
        <v>0</v>
      </c>
      <c r="BL616" s="20" t="s">
        <v>223</v>
      </c>
      <c r="BM616" s="227" t="s">
        <v>910</v>
      </c>
    </row>
    <row r="617" s="2" customFormat="1">
      <c r="A617" s="41"/>
      <c r="B617" s="42"/>
      <c r="C617" s="43"/>
      <c r="D617" s="229" t="s">
        <v>224</v>
      </c>
      <c r="E617" s="43"/>
      <c r="F617" s="230" t="s">
        <v>908</v>
      </c>
      <c r="G617" s="43"/>
      <c r="H617" s="43"/>
      <c r="I617" s="231"/>
      <c r="J617" s="43"/>
      <c r="K617" s="43"/>
      <c r="L617" s="47"/>
      <c r="M617" s="232"/>
      <c r="N617" s="233"/>
      <c r="O617" s="87"/>
      <c r="P617" s="87"/>
      <c r="Q617" s="87"/>
      <c r="R617" s="87"/>
      <c r="S617" s="87"/>
      <c r="T617" s="88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T617" s="20" t="s">
        <v>224</v>
      </c>
      <c r="AU617" s="20" t="s">
        <v>81</v>
      </c>
    </row>
    <row r="618" s="13" customFormat="1">
      <c r="A618" s="13"/>
      <c r="B618" s="234"/>
      <c r="C618" s="235"/>
      <c r="D618" s="236" t="s">
        <v>226</v>
      </c>
      <c r="E618" s="237" t="s">
        <v>19</v>
      </c>
      <c r="F618" s="238" t="s">
        <v>2780</v>
      </c>
      <c r="G618" s="235"/>
      <c r="H618" s="237" t="s">
        <v>19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4" t="s">
        <v>226</v>
      </c>
      <c r="AU618" s="244" t="s">
        <v>81</v>
      </c>
      <c r="AV618" s="13" t="s">
        <v>79</v>
      </c>
      <c r="AW618" s="13" t="s">
        <v>33</v>
      </c>
      <c r="AX618" s="13" t="s">
        <v>72</v>
      </c>
      <c r="AY618" s="244" t="s">
        <v>215</v>
      </c>
    </row>
    <row r="619" s="13" customFormat="1">
      <c r="A619" s="13"/>
      <c r="B619" s="234"/>
      <c r="C619" s="235"/>
      <c r="D619" s="236" t="s">
        <v>226</v>
      </c>
      <c r="E619" s="237" t="s">
        <v>19</v>
      </c>
      <c r="F619" s="238" t="s">
        <v>2781</v>
      </c>
      <c r="G619" s="235"/>
      <c r="H619" s="237" t="s">
        <v>19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226</v>
      </c>
      <c r="AU619" s="244" t="s">
        <v>81</v>
      </c>
      <c r="AV619" s="13" t="s">
        <v>79</v>
      </c>
      <c r="AW619" s="13" t="s">
        <v>33</v>
      </c>
      <c r="AX619" s="13" t="s">
        <v>72</v>
      </c>
      <c r="AY619" s="244" t="s">
        <v>215</v>
      </c>
    </row>
    <row r="620" s="13" customFormat="1">
      <c r="A620" s="13"/>
      <c r="B620" s="234"/>
      <c r="C620" s="235"/>
      <c r="D620" s="236" t="s">
        <v>226</v>
      </c>
      <c r="E620" s="237" t="s">
        <v>19</v>
      </c>
      <c r="F620" s="238" t="s">
        <v>2782</v>
      </c>
      <c r="G620" s="235"/>
      <c r="H620" s="237" t="s">
        <v>19</v>
      </c>
      <c r="I620" s="239"/>
      <c r="J620" s="235"/>
      <c r="K620" s="235"/>
      <c r="L620" s="240"/>
      <c r="M620" s="241"/>
      <c r="N620" s="242"/>
      <c r="O620" s="242"/>
      <c r="P620" s="242"/>
      <c r="Q620" s="242"/>
      <c r="R620" s="242"/>
      <c r="S620" s="242"/>
      <c r="T620" s="24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4" t="s">
        <v>226</v>
      </c>
      <c r="AU620" s="244" t="s">
        <v>81</v>
      </c>
      <c r="AV620" s="13" t="s">
        <v>79</v>
      </c>
      <c r="AW620" s="13" t="s">
        <v>33</v>
      </c>
      <c r="AX620" s="13" t="s">
        <v>72</v>
      </c>
      <c r="AY620" s="244" t="s">
        <v>215</v>
      </c>
    </row>
    <row r="621" s="13" customFormat="1">
      <c r="A621" s="13"/>
      <c r="B621" s="234"/>
      <c r="C621" s="235"/>
      <c r="D621" s="236" t="s">
        <v>226</v>
      </c>
      <c r="E621" s="237" t="s">
        <v>19</v>
      </c>
      <c r="F621" s="238" t="s">
        <v>446</v>
      </c>
      <c r="G621" s="235"/>
      <c r="H621" s="237" t="s">
        <v>19</v>
      </c>
      <c r="I621" s="239"/>
      <c r="J621" s="235"/>
      <c r="K621" s="235"/>
      <c r="L621" s="240"/>
      <c r="M621" s="241"/>
      <c r="N621" s="242"/>
      <c r="O621" s="242"/>
      <c r="P621" s="242"/>
      <c r="Q621" s="242"/>
      <c r="R621" s="242"/>
      <c r="S621" s="242"/>
      <c r="T621" s="24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4" t="s">
        <v>226</v>
      </c>
      <c r="AU621" s="244" t="s">
        <v>81</v>
      </c>
      <c r="AV621" s="13" t="s">
        <v>79</v>
      </c>
      <c r="AW621" s="13" t="s">
        <v>33</v>
      </c>
      <c r="AX621" s="13" t="s">
        <v>72</v>
      </c>
      <c r="AY621" s="244" t="s">
        <v>215</v>
      </c>
    </row>
    <row r="622" s="14" customFormat="1">
      <c r="A622" s="14"/>
      <c r="B622" s="245"/>
      <c r="C622" s="246"/>
      <c r="D622" s="236" t="s">
        <v>226</v>
      </c>
      <c r="E622" s="247" t="s">
        <v>19</v>
      </c>
      <c r="F622" s="248" t="s">
        <v>2549</v>
      </c>
      <c r="G622" s="246"/>
      <c r="H622" s="249">
        <v>39.700000000000003</v>
      </c>
      <c r="I622" s="250"/>
      <c r="J622" s="246"/>
      <c r="K622" s="246"/>
      <c r="L622" s="251"/>
      <c r="M622" s="252"/>
      <c r="N622" s="253"/>
      <c r="O622" s="253"/>
      <c r="P622" s="253"/>
      <c r="Q622" s="253"/>
      <c r="R622" s="253"/>
      <c r="S622" s="253"/>
      <c r="T622" s="25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5" t="s">
        <v>226</v>
      </c>
      <c r="AU622" s="255" t="s">
        <v>81</v>
      </c>
      <c r="AV622" s="14" t="s">
        <v>81</v>
      </c>
      <c r="AW622" s="14" t="s">
        <v>33</v>
      </c>
      <c r="AX622" s="14" t="s">
        <v>72</v>
      </c>
      <c r="AY622" s="255" t="s">
        <v>215</v>
      </c>
    </row>
    <row r="623" s="13" customFormat="1">
      <c r="A623" s="13"/>
      <c r="B623" s="234"/>
      <c r="C623" s="235"/>
      <c r="D623" s="236" t="s">
        <v>226</v>
      </c>
      <c r="E623" s="237" t="s">
        <v>19</v>
      </c>
      <c r="F623" s="238" t="s">
        <v>2693</v>
      </c>
      <c r="G623" s="235"/>
      <c r="H623" s="237" t="s">
        <v>19</v>
      </c>
      <c r="I623" s="239"/>
      <c r="J623" s="235"/>
      <c r="K623" s="235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226</v>
      </c>
      <c r="AU623" s="244" t="s">
        <v>81</v>
      </c>
      <c r="AV623" s="13" t="s">
        <v>79</v>
      </c>
      <c r="AW623" s="13" t="s">
        <v>33</v>
      </c>
      <c r="AX623" s="13" t="s">
        <v>72</v>
      </c>
      <c r="AY623" s="244" t="s">
        <v>215</v>
      </c>
    </row>
    <row r="624" s="13" customFormat="1">
      <c r="A624" s="13"/>
      <c r="B624" s="234"/>
      <c r="C624" s="235"/>
      <c r="D624" s="236" t="s">
        <v>226</v>
      </c>
      <c r="E624" s="237" t="s">
        <v>19</v>
      </c>
      <c r="F624" s="238" t="s">
        <v>2780</v>
      </c>
      <c r="G624" s="235"/>
      <c r="H624" s="237" t="s">
        <v>19</v>
      </c>
      <c r="I624" s="239"/>
      <c r="J624" s="235"/>
      <c r="K624" s="235"/>
      <c r="L624" s="240"/>
      <c r="M624" s="241"/>
      <c r="N624" s="242"/>
      <c r="O624" s="242"/>
      <c r="P624" s="242"/>
      <c r="Q624" s="242"/>
      <c r="R624" s="242"/>
      <c r="S624" s="242"/>
      <c r="T624" s="24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4" t="s">
        <v>226</v>
      </c>
      <c r="AU624" s="244" t="s">
        <v>81</v>
      </c>
      <c r="AV624" s="13" t="s">
        <v>79</v>
      </c>
      <c r="AW624" s="13" t="s">
        <v>33</v>
      </c>
      <c r="AX624" s="13" t="s">
        <v>72</v>
      </c>
      <c r="AY624" s="244" t="s">
        <v>215</v>
      </c>
    </row>
    <row r="625" s="13" customFormat="1">
      <c r="A625" s="13"/>
      <c r="B625" s="234"/>
      <c r="C625" s="235"/>
      <c r="D625" s="236" t="s">
        <v>226</v>
      </c>
      <c r="E625" s="237" t="s">
        <v>19</v>
      </c>
      <c r="F625" s="238" t="s">
        <v>2781</v>
      </c>
      <c r="G625" s="235"/>
      <c r="H625" s="237" t="s">
        <v>19</v>
      </c>
      <c r="I625" s="239"/>
      <c r="J625" s="235"/>
      <c r="K625" s="235"/>
      <c r="L625" s="240"/>
      <c r="M625" s="241"/>
      <c r="N625" s="242"/>
      <c r="O625" s="242"/>
      <c r="P625" s="242"/>
      <c r="Q625" s="242"/>
      <c r="R625" s="242"/>
      <c r="S625" s="242"/>
      <c r="T625" s="24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4" t="s">
        <v>226</v>
      </c>
      <c r="AU625" s="244" t="s">
        <v>81</v>
      </c>
      <c r="AV625" s="13" t="s">
        <v>79</v>
      </c>
      <c r="AW625" s="13" t="s">
        <v>33</v>
      </c>
      <c r="AX625" s="13" t="s">
        <v>72</v>
      </c>
      <c r="AY625" s="244" t="s">
        <v>215</v>
      </c>
    </row>
    <row r="626" s="13" customFormat="1">
      <c r="A626" s="13"/>
      <c r="B626" s="234"/>
      <c r="C626" s="235"/>
      <c r="D626" s="236" t="s">
        <v>226</v>
      </c>
      <c r="E626" s="237" t="s">
        <v>19</v>
      </c>
      <c r="F626" s="238" t="s">
        <v>2782</v>
      </c>
      <c r="G626" s="235"/>
      <c r="H626" s="237" t="s">
        <v>19</v>
      </c>
      <c r="I626" s="239"/>
      <c r="J626" s="235"/>
      <c r="K626" s="235"/>
      <c r="L626" s="240"/>
      <c r="M626" s="241"/>
      <c r="N626" s="242"/>
      <c r="O626" s="242"/>
      <c r="P626" s="242"/>
      <c r="Q626" s="242"/>
      <c r="R626" s="242"/>
      <c r="S626" s="242"/>
      <c r="T626" s="24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4" t="s">
        <v>226</v>
      </c>
      <c r="AU626" s="244" t="s">
        <v>81</v>
      </c>
      <c r="AV626" s="13" t="s">
        <v>79</v>
      </c>
      <c r="AW626" s="13" t="s">
        <v>33</v>
      </c>
      <c r="AX626" s="13" t="s">
        <v>72</v>
      </c>
      <c r="AY626" s="244" t="s">
        <v>215</v>
      </c>
    </row>
    <row r="627" s="13" customFormat="1">
      <c r="A627" s="13"/>
      <c r="B627" s="234"/>
      <c r="C627" s="235"/>
      <c r="D627" s="236" t="s">
        <v>226</v>
      </c>
      <c r="E627" s="237" t="s">
        <v>19</v>
      </c>
      <c r="F627" s="238" t="s">
        <v>448</v>
      </c>
      <c r="G627" s="235"/>
      <c r="H627" s="237" t="s">
        <v>19</v>
      </c>
      <c r="I627" s="239"/>
      <c r="J627" s="235"/>
      <c r="K627" s="235"/>
      <c r="L627" s="240"/>
      <c r="M627" s="241"/>
      <c r="N627" s="242"/>
      <c r="O627" s="242"/>
      <c r="P627" s="242"/>
      <c r="Q627" s="242"/>
      <c r="R627" s="242"/>
      <c r="S627" s="242"/>
      <c r="T627" s="24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4" t="s">
        <v>226</v>
      </c>
      <c r="AU627" s="244" t="s">
        <v>81</v>
      </c>
      <c r="AV627" s="13" t="s">
        <v>79</v>
      </c>
      <c r="AW627" s="13" t="s">
        <v>33</v>
      </c>
      <c r="AX627" s="13" t="s">
        <v>72</v>
      </c>
      <c r="AY627" s="244" t="s">
        <v>215</v>
      </c>
    </row>
    <row r="628" s="14" customFormat="1">
      <c r="A628" s="14"/>
      <c r="B628" s="245"/>
      <c r="C628" s="246"/>
      <c r="D628" s="236" t="s">
        <v>226</v>
      </c>
      <c r="E628" s="247" t="s">
        <v>19</v>
      </c>
      <c r="F628" s="248" t="s">
        <v>292</v>
      </c>
      <c r="G628" s="246"/>
      <c r="H628" s="249">
        <v>7</v>
      </c>
      <c r="I628" s="250"/>
      <c r="J628" s="246"/>
      <c r="K628" s="246"/>
      <c r="L628" s="251"/>
      <c r="M628" s="252"/>
      <c r="N628" s="253"/>
      <c r="O628" s="253"/>
      <c r="P628" s="253"/>
      <c r="Q628" s="253"/>
      <c r="R628" s="253"/>
      <c r="S628" s="253"/>
      <c r="T628" s="25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55" t="s">
        <v>226</v>
      </c>
      <c r="AU628" s="255" t="s">
        <v>81</v>
      </c>
      <c r="AV628" s="14" t="s">
        <v>81</v>
      </c>
      <c r="AW628" s="14" t="s">
        <v>33</v>
      </c>
      <c r="AX628" s="14" t="s">
        <v>72</v>
      </c>
      <c r="AY628" s="255" t="s">
        <v>215</v>
      </c>
    </row>
    <row r="629" s="13" customFormat="1">
      <c r="A629" s="13"/>
      <c r="B629" s="234"/>
      <c r="C629" s="235"/>
      <c r="D629" s="236" t="s">
        <v>226</v>
      </c>
      <c r="E629" s="237" t="s">
        <v>19</v>
      </c>
      <c r="F629" s="238" t="s">
        <v>2693</v>
      </c>
      <c r="G629" s="235"/>
      <c r="H629" s="237" t="s">
        <v>19</v>
      </c>
      <c r="I629" s="239"/>
      <c r="J629" s="235"/>
      <c r="K629" s="235"/>
      <c r="L629" s="240"/>
      <c r="M629" s="241"/>
      <c r="N629" s="242"/>
      <c r="O629" s="242"/>
      <c r="P629" s="242"/>
      <c r="Q629" s="242"/>
      <c r="R629" s="242"/>
      <c r="S629" s="242"/>
      <c r="T629" s="24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4" t="s">
        <v>226</v>
      </c>
      <c r="AU629" s="244" t="s">
        <v>81</v>
      </c>
      <c r="AV629" s="13" t="s">
        <v>79</v>
      </c>
      <c r="AW629" s="13" t="s">
        <v>33</v>
      </c>
      <c r="AX629" s="13" t="s">
        <v>72</v>
      </c>
      <c r="AY629" s="244" t="s">
        <v>215</v>
      </c>
    </row>
    <row r="630" s="13" customFormat="1">
      <c r="A630" s="13"/>
      <c r="B630" s="234"/>
      <c r="C630" s="235"/>
      <c r="D630" s="236" t="s">
        <v>226</v>
      </c>
      <c r="E630" s="237" t="s">
        <v>19</v>
      </c>
      <c r="F630" s="238" t="s">
        <v>2780</v>
      </c>
      <c r="G630" s="235"/>
      <c r="H630" s="237" t="s">
        <v>19</v>
      </c>
      <c r="I630" s="239"/>
      <c r="J630" s="235"/>
      <c r="K630" s="235"/>
      <c r="L630" s="240"/>
      <c r="M630" s="241"/>
      <c r="N630" s="242"/>
      <c r="O630" s="242"/>
      <c r="P630" s="242"/>
      <c r="Q630" s="242"/>
      <c r="R630" s="242"/>
      <c r="S630" s="242"/>
      <c r="T630" s="24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4" t="s">
        <v>226</v>
      </c>
      <c r="AU630" s="244" t="s">
        <v>81</v>
      </c>
      <c r="AV630" s="13" t="s">
        <v>79</v>
      </c>
      <c r="AW630" s="13" t="s">
        <v>33</v>
      </c>
      <c r="AX630" s="13" t="s">
        <v>72</v>
      </c>
      <c r="AY630" s="244" t="s">
        <v>215</v>
      </c>
    </row>
    <row r="631" s="13" customFormat="1">
      <c r="A631" s="13"/>
      <c r="B631" s="234"/>
      <c r="C631" s="235"/>
      <c r="D631" s="236" t="s">
        <v>226</v>
      </c>
      <c r="E631" s="237" t="s">
        <v>19</v>
      </c>
      <c r="F631" s="238" t="s">
        <v>2781</v>
      </c>
      <c r="G631" s="235"/>
      <c r="H631" s="237" t="s">
        <v>19</v>
      </c>
      <c r="I631" s="239"/>
      <c r="J631" s="235"/>
      <c r="K631" s="235"/>
      <c r="L631" s="240"/>
      <c r="M631" s="241"/>
      <c r="N631" s="242"/>
      <c r="O631" s="242"/>
      <c r="P631" s="242"/>
      <c r="Q631" s="242"/>
      <c r="R631" s="242"/>
      <c r="S631" s="242"/>
      <c r="T631" s="24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4" t="s">
        <v>226</v>
      </c>
      <c r="AU631" s="244" t="s">
        <v>81</v>
      </c>
      <c r="AV631" s="13" t="s">
        <v>79</v>
      </c>
      <c r="AW631" s="13" t="s">
        <v>33</v>
      </c>
      <c r="AX631" s="13" t="s">
        <v>72</v>
      </c>
      <c r="AY631" s="244" t="s">
        <v>215</v>
      </c>
    </row>
    <row r="632" s="13" customFormat="1">
      <c r="A632" s="13"/>
      <c r="B632" s="234"/>
      <c r="C632" s="235"/>
      <c r="D632" s="236" t="s">
        <v>226</v>
      </c>
      <c r="E632" s="237" t="s">
        <v>19</v>
      </c>
      <c r="F632" s="238" t="s">
        <v>2782</v>
      </c>
      <c r="G632" s="235"/>
      <c r="H632" s="237" t="s">
        <v>19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226</v>
      </c>
      <c r="AU632" s="244" t="s">
        <v>81</v>
      </c>
      <c r="AV632" s="13" t="s">
        <v>79</v>
      </c>
      <c r="AW632" s="13" t="s">
        <v>33</v>
      </c>
      <c r="AX632" s="13" t="s">
        <v>72</v>
      </c>
      <c r="AY632" s="244" t="s">
        <v>215</v>
      </c>
    </row>
    <row r="633" s="13" customFormat="1">
      <c r="A633" s="13"/>
      <c r="B633" s="234"/>
      <c r="C633" s="235"/>
      <c r="D633" s="236" t="s">
        <v>226</v>
      </c>
      <c r="E633" s="237" t="s">
        <v>19</v>
      </c>
      <c r="F633" s="238" t="s">
        <v>407</v>
      </c>
      <c r="G633" s="235"/>
      <c r="H633" s="237" t="s">
        <v>19</v>
      </c>
      <c r="I633" s="239"/>
      <c r="J633" s="235"/>
      <c r="K633" s="235"/>
      <c r="L633" s="240"/>
      <c r="M633" s="241"/>
      <c r="N633" s="242"/>
      <c r="O633" s="242"/>
      <c r="P633" s="242"/>
      <c r="Q633" s="242"/>
      <c r="R633" s="242"/>
      <c r="S633" s="242"/>
      <c r="T633" s="24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4" t="s">
        <v>226</v>
      </c>
      <c r="AU633" s="244" t="s">
        <v>81</v>
      </c>
      <c r="AV633" s="13" t="s">
        <v>79</v>
      </c>
      <c r="AW633" s="13" t="s">
        <v>33</v>
      </c>
      <c r="AX633" s="13" t="s">
        <v>72</v>
      </c>
      <c r="AY633" s="244" t="s">
        <v>215</v>
      </c>
    </row>
    <row r="634" s="14" customFormat="1">
      <c r="A634" s="14"/>
      <c r="B634" s="245"/>
      <c r="C634" s="246"/>
      <c r="D634" s="236" t="s">
        <v>226</v>
      </c>
      <c r="E634" s="247" t="s">
        <v>19</v>
      </c>
      <c r="F634" s="248" t="s">
        <v>72</v>
      </c>
      <c r="G634" s="246"/>
      <c r="H634" s="249">
        <v>0</v>
      </c>
      <c r="I634" s="250"/>
      <c r="J634" s="246"/>
      <c r="K634" s="246"/>
      <c r="L634" s="251"/>
      <c r="M634" s="252"/>
      <c r="N634" s="253"/>
      <c r="O634" s="253"/>
      <c r="P634" s="253"/>
      <c r="Q634" s="253"/>
      <c r="R634" s="253"/>
      <c r="S634" s="253"/>
      <c r="T634" s="25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5" t="s">
        <v>226</v>
      </c>
      <c r="AU634" s="255" t="s">
        <v>81</v>
      </c>
      <c r="AV634" s="14" t="s">
        <v>81</v>
      </c>
      <c r="AW634" s="14" t="s">
        <v>33</v>
      </c>
      <c r="AX634" s="14" t="s">
        <v>72</v>
      </c>
      <c r="AY634" s="255" t="s">
        <v>215</v>
      </c>
    </row>
    <row r="635" s="13" customFormat="1">
      <c r="A635" s="13"/>
      <c r="B635" s="234"/>
      <c r="C635" s="235"/>
      <c r="D635" s="236" t="s">
        <v>226</v>
      </c>
      <c r="E635" s="237" t="s">
        <v>19</v>
      </c>
      <c r="F635" s="238" t="s">
        <v>2693</v>
      </c>
      <c r="G635" s="235"/>
      <c r="H635" s="237" t="s">
        <v>19</v>
      </c>
      <c r="I635" s="239"/>
      <c r="J635" s="235"/>
      <c r="K635" s="235"/>
      <c r="L635" s="240"/>
      <c r="M635" s="241"/>
      <c r="N635" s="242"/>
      <c r="O635" s="242"/>
      <c r="P635" s="242"/>
      <c r="Q635" s="242"/>
      <c r="R635" s="242"/>
      <c r="S635" s="242"/>
      <c r="T635" s="24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44" t="s">
        <v>226</v>
      </c>
      <c r="AU635" s="244" t="s">
        <v>81</v>
      </c>
      <c r="AV635" s="13" t="s">
        <v>79</v>
      </c>
      <c r="AW635" s="13" t="s">
        <v>33</v>
      </c>
      <c r="AX635" s="13" t="s">
        <v>72</v>
      </c>
      <c r="AY635" s="244" t="s">
        <v>215</v>
      </c>
    </row>
    <row r="636" s="15" customFormat="1">
      <c r="A636" s="15"/>
      <c r="B636" s="256"/>
      <c r="C636" s="257"/>
      <c r="D636" s="236" t="s">
        <v>226</v>
      </c>
      <c r="E636" s="258" t="s">
        <v>19</v>
      </c>
      <c r="F636" s="259" t="s">
        <v>233</v>
      </c>
      <c r="G636" s="257"/>
      <c r="H636" s="260">
        <v>46.700000000000003</v>
      </c>
      <c r="I636" s="261"/>
      <c r="J636" s="257"/>
      <c r="K636" s="257"/>
      <c r="L636" s="262"/>
      <c r="M636" s="263"/>
      <c r="N636" s="264"/>
      <c r="O636" s="264"/>
      <c r="P636" s="264"/>
      <c r="Q636" s="264"/>
      <c r="R636" s="264"/>
      <c r="S636" s="264"/>
      <c r="T636" s="26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66" t="s">
        <v>226</v>
      </c>
      <c r="AU636" s="266" t="s">
        <v>81</v>
      </c>
      <c r="AV636" s="15" t="s">
        <v>223</v>
      </c>
      <c r="AW636" s="15" t="s">
        <v>33</v>
      </c>
      <c r="AX636" s="15" t="s">
        <v>72</v>
      </c>
      <c r="AY636" s="266" t="s">
        <v>215</v>
      </c>
    </row>
    <row r="637" s="14" customFormat="1">
      <c r="A637" s="14"/>
      <c r="B637" s="245"/>
      <c r="C637" s="246"/>
      <c r="D637" s="236" t="s">
        <v>226</v>
      </c>
      <c r="E637" s="247" t="s">
        <v>19</v>
      </c>
      <c r="F637" s="248" t="s">
        <v>2783</v>
      </c>
      <c r="G637" s="246"/>
      <c r="H637" s="249">
        <v>280.19999999999999</v>
      </c>
      <c r="I637" s="250"/>
      <c r="J637" s="246"/>
      <c r="K637" s="246"/>
      <c r="L637" s="251"/>
      <c r="M637" s="252"/>
      <c r="N637" s="253"/>
      <c r="O637" s="253"/>
      <c r="P637" s="253"/>
      <c r="Q637" s="253"/>
      <c r="R637" s="253"/>
      <c r="S637" s="253"/>
      <c r="T637" s="25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5" t="s">
        <v>226</v>
      </c>
      <c r="AU637" s="255" t="s">
        <v>81</v>
      </c>
      <c r="AV637" s="14" t="s">
        <v>81</v>
      </c>
      <c r="AW637" s="14" t="s">
        <v>33</v>
      </c>
      <c r="AX637" s="14" t="s">
        <v>72</v>
      </c>
      <c r="AY637" s="255" t="s">
        <v>215</v>
      </c>
    </row>
    <row r="638" s="15" customFormat="1">
      <c r="A638" s="15"/>
      <c r="B638" s="256"/>
      <c r="C638" s="257"/>
      <c r="D638" s="236" t="s">
        <v>226</v>
      </c>
      <c r="E638" s="258" t="s">
        <v>19</v>
      </c>
      <c r="F638" s="259" t="s">
        <v>233</v>
      </c>
      <c r="G638" s="257"/>
      <c r="H638" s="260">
        <v>280.19999999999999</v>
      </c>
      <c r="I638" s="261"/>
      <c r="J638" s="257"/>
      <c r="K638" s="257"/>
      <c r="L638" s="262"/>
      <c r="M638" s="263"/>
      <c r="N638" s="264"/>
      <c r="O638" s="264"/>
      <c r="P638" s="264"/>
      <c r="Q638" s="264"/>
      <c r="R638" s="264"/>
      <c r="S638" s="264"/>
      <c r="T638" s="26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T638" s="266" t="s">
        <v>226</v>
      </c>
      <c r="AU638" s="266" t="s">
        <v>81</v>
      </c>
      <c r="AV638" s="15" t="s">
        <v>223</v>
      </c>
      <c r="AW638" s="15" t="s">
        <v>33</v>
      </c>
      <c r="AX638" s="15" t="s">
        <v>79</v>
      </c>
      <c r="AY638" s="266" t="s">
        <v>215</v>
      </c>
    </row>
    <row r="639" s="2" customFormat="1" ht="16.5" customHeight="1">
      <c r="A639" s="41"/>
      <c r="B639" s="42"/>
      <c r="C639" s="281" t="s">
        <v>1243</v>
      </c>
      <c r="D639" s="281" t="s">
        <v>412</v>
      </c>
      <c r="E639" s="282" t="s">
        <v>912</v>
      </c>
      <c r="F639" s="283" t="s">
        <v>913</v>
      </c>
      <c r="G639" s="284" t="s">
        <v>278</v>
      </c>
      <c r="H639" s="285">
        <v>14.289999999999999</v>
      </c>
      <c r="I639" s="286"/>
      <c r="J639" s="287">
        <f>ROUND(I639*H639,2)</f>
        <v>0</v>
      </c>
      <c r="K639" s="283" t="s">
        <v>222</v>
      </c>
      <c r="L639" s="288"/>
      <c r="M639" s="289" t="s">
        <v>19</v>
      </c>
      <c r="N639" s="290" t="s">
        <v>43</v>
      </c>
      <c r="O639" s="87"/>
      <c r="P639" s="225">
        <f>O639*H639</f>
        <v>0</v>
      </c>
      <c r="Q639" s="225">
        <v>0.22</v>
      </c>
      <c r="R639" s="225">
        <f>Q639*H639</f>
        <v>3.1437999999999997</v>
      </c>
      <c r="S639" s="225">
        <v>0</v>
      </c>
      <c r="T639" s="226">
        <f>S639*H639</f>
        <v>0</v>
      </c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R639" s="227" t="s">
        <v>298</v>
      </c>
      <c r="AT639" s="227" t="s">
        <v>412</v>
      </c>
      <c r="AU639" s="227" t="s">
        <v>81</v>
      </c>
      <c r="AY639" s="20" t="s">
        <v>215</v>
      </c>
      <c r="BE639" s="228">
        <f>IF(N639="základní",J639,0)</f>
        <v>0</v>
      </c>
      <c r="BF639" s="228">
        <f>IF(N639="snížená",J639,0)</f>
        <v>0</v>
      </c>
      <c r="BG639" s="228">
        <f>IF(N639="zákl. přenesená",J639,0)</f>
        <v>0</v>
      </c>
      <c r="BH639" s="228">
        <f>IF(N639="sníž. přenesená",J639,0)</f>
        <v>0</v>
      </c>
      <c r="BI639" s="228">
        <f>IF(N639="nulová",J639,0)</f>
        <v>0</v>
      </c>
      <c r="BJ639" s="20" t="s">
        <v>79</v>
      </c>
      <c r="BK639" s="228">
        <f>ROUND(I639*H639,2)</f>
        <v>0</v>
      </c>
      <c r="BL639" s="20" t="s">
        <v>223</v>
      </c>
      <c r="BM639" s="227" t="s">
        <v>1246</v>
      </c>
    </row>
    <row r="640" s="13" customFormat="1">
      <c r="A640" s="13"/>
      <c r="B640" s="234"/>
      <c r="C640" s="235"/>
      <c r="D640" s="236" t="s">
        <v>226</v>
      </c>
      <c r="E640" s="237" t="s">
        <v>19</v>
      </c>
      <c r="F640" s="238" t="s">
        <v>2780</v>
      </c>
      <c r="G640" s="235"/>
      <c r="H640" s="237" t="s">
        <v>19</v>
      </c>
      <c r="I640" s="239"/>
      <c r="J640" s="235"/>
      <c r="K640" s="235"/>
      <c r="L640" s="240"/>
      <c r="M640" s="241"/>
      <c r="N640" s="242"/>
      <c r="O640" s="242"/>
      <c r="P640" s="242"/>
      <c r="Q640" s="242"/>
      <c r="R640" s="242"/>
      <c r="S640" s="242"/>
      <c r="T640" s="24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4" t="s">
        <v>226</v>
      </c>
      <c r="AU640" s="244" t="s">
        <v>81</v>
      </c>
      <c r="AV640" s="13" t="s">
        <v>79</v>
      </c>
      <c r="AW640" s="13" t="s">
        <v>33</v>
      </c>
      <c r="AX640" s="13" t="s">
        <v>72</v>
      </c>
      <c r="AY640" s="244" t="s">
        <v>215</v>
      </c>
    </row>
    <row r="641" s="13" customFormat="1">
      <c r="A641" s="13"/>
      <c r="B641" s="234"/>
      <c r="C641" s="235"/>
      <c r="D641" s="236" t="s">
        <v>226</v>
      </c>
      <c r="E641" s="237" t="s">
        <v>19</v>
      </c>
      <c r="F641" s="238" t="s">
        <v>2781</v>
      </c>
      <c r="G641" s="235"/>
      <c r="H641" s="237" t="s">
        <v>19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226</v>
      </c>
      <c r="AU641" s="244" t="s">
        <v>81</v>
      </c>
      <c r="AV641" s="13" t="s">
        <v>79</v>
      </c>
      <c r="AW641" s="13" t="s">
        <v>33</v>
      </c>
      <c r="AX641" s="13" t="s">
        <v>72</v>
      </c>
      <c r="AY641" s="244" t="s">
        <v>215</v>
      </c>
    </row>
    <row r="642" s="13" customFormat="1">
      <c r="A642" s="13"/>
      <c r="B642" s="234"/>
      <c r="C642" s="235"/>
      <c r="D642" s="236" t="s">
        <v>226</v>
      </c>
      <c r="E642" s="237" t="s">
        <v>19</v>
      </c>
      <c r="F642" s="238" t="s">
        <v>2782</v>
      </c>
      <c r="G642" s="235"/>
      <c r="H642" s="237" t="s">
        <v>19</v>
      </c>
      <c r="I642" s="239"/>
      <c r="J642" s="235"/>
      <c r="K642" s="235"/>
      <c r="L642" s="240"/>
      <c r="M642" s="241"/>
      <c r="N642" s="242"/>
      <c r="O642" s="242"/>
      <c r="P642" s="242"/>
      <c r="Q642" s="242"/>
      <c r="R642" s="242"/>
      <c r="S642" s="242"/>
      <c r="T642" s="24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4" t="s">
        <v>226</v>
      </c>
      <c r="AU642" s="244" t="s">
        <v>81</v>
      </c>
      <c r="AV642" s="13" t="s">
        <v>79</v>
      </c>
      <c r="AW642" s="13" t="s">
        <v>33</v>
      </c>
      <c r="AX642" s="13" t="s">
        <v>72</v>
      </c>
      <c r="AY642" s="244" t="s">
        <v>215</v>
      </c>
    </row>
    <row r="643" s="13" customFormat="1">
      <c r="A643" s="13"/>
      <c r="B643" s="234"/>
      <c r="C643" s="235"/>
      <c r="D643" s="236" t="s">
        <v>226</v>
      </c>
      <c r="E643" s="237" t="s">
        <v>19</v>
      </c>
      <c r="F643" s="238" t="s">
        <v>446</v>
      </c>
      <c r="G643" s="235"/>
      <c r="H643" s="237" t="s">
        <v>19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226</v>
      </c>
      <c r="AU643" s="244" t="s">
        <v>81</v>
      </c>
      <c r="AV643" s="13" t="s">
        <v>79</v>
      </c>
      <c r="AW643" s="13" t="s">
        <v>33</v>
      </c>
      <c r="AX643" s="13" t="s">
        <v>72</v>
      </c>
      <c r="AY643" s="244" t="s">
        <v>215</v>
      </c>
    </row>
    <row r="644" s="14" customFormat="1">
      <c r="A644" s="14"/>
      <c r="B644" s="245"/>
      <c r="C644" s="246"/>
      <c r="D644" s="236" t="s">
        <v>226</v>
      </c>
      <c r="E644" s="247" t="s">
        <v>19</v>
      </c>
      <c r="F644" s="248" t="s">
        <v>2784</v>
      </c>
      <c r="G644" s="246"/>
      <c r="H644" s="249">
        <v>238.19999999999999</v>
      </c>
      <c r="I644" s="250"/>
      <c r="J644" s="246"/>
      <c r="K644" s="246"/>
      <c r="L644" s="251"/>
      <c r="M644" s="252"/>
      <c r="N644" s="253"/>
      <c r="O644" s="253"/>
      <c r="P644" s="253"/>
      <c r="Q644" s="253"/>
      <c r="R644" s="253"/>
      <c r="S644" s="253"/>
      <c r="T644" s="25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5" t="s">
        <v>226</v>
      </c>
      <c r="AU644" s="255" t="s">
        <v>81</v>
      </c>
      <c r="AV644" s="14" t="s">
        <v>81</v>
      </c>
      <c r="AW644" s="14" t="s">
        <v>33</v>
      </c>
      <c r="AX644" s="14" t="s">
        <v>72</v>
      </c>
      <c r="AY644" s="255" t="s">
        <v>215</v>
      </c>
    </row>
    <row r="645" s="13" customFormat="1">
      <c r="A645" s="13"/>
      <c r="B645" s="234"/>
      <c r="C645" s="235"/>
      <c r="D645" s="236" t="s">
        <v>226</v>
      </c>
      <c r="E645" s="237" t="s">
        <v>19</v>
      </c>
      <c r="F645" s="238" t="s">
        <v>2693</v>
      </c>
      <c r="G645" s="235"/>
      <c r="H645" s="237" t="s">
        <v>19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226</v>
      </c>
      <c r="AU645" s="244" t="s">
        <v>81</v>
      </c>
      <c r="AV645" s="13" t="s">
        <v>79</v>
      </c>
      <c r="AW645" s="13" t="s">
        <v>33</v>
      </c>
      <c r="AX645" s="13" t="s">
        <v>72</v>
      </c>
      <c r="AY645" s="244" t="s">
        <v>215</v>
      </c>
    </row>
    <row r="646" s="13" customFormat="1">
      <c r="A646" s="13"/>
      <c r="B646" s="234"/>
      <c r="C646" s="235"/>
      <c r="D646" s="236" t="s">
        <v>226</v>
      </c>
      <c r="E646" s="237" t="s">
        <v>19</v>
      </c>
      <c r="F646" s="238" t="s">
        <v>2780</v>
      </c>
      <c r="G646" s="235"/>
      <c r="H646" s="237" t="s">
        <v>19</v>
      </c>
      <c r="I646" s="239"/>
      <c r="J646" s="235"/>
      <c r="K646" s="235"/>
      <c r="L646" s="240"/>
      <c r="M646" s="241"/>
      <c r="N646" s="242"/>
      <c r="O646" s="242"/>
      <c r="P646" s="242"/>
      <c r="Q646" s="242"/>
      <c r="R646" s="242"/>
      <c r="S646" s="242"/>
      <c r="T646" s="24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4" t="s">
        <v>226</v>
      </c>
      <c r="AU646" s="244" t="s">
        <v>81</v>
      </c>
      <c r="AV646" s="13" t="s">
        <v>79</v>
      </c>
      <c r="AW646" s="13" t="s">
        <v>33</v>
      </c>
      <c r="AX646" s="13" t="s">
        <v>72</v>
      </c>
      <c r="AY646" s="244" t="s">
        <v>215</v>
      </c>
    </row>
    <row r="647" s="13" customFormat="1">
      <c r="A647" s="13"/>
      <c r="B647" s="234"/>
      <c r="C647" s="235"/>
      <c r="D647" s="236" t="s">
        <v>226</v>
      </c>
      <c r="E647" s="237" t="s">
        <v>19</v>
      </c>
      <c r="F647" s="238" t="s">
        <v>2781</v>
      </c>
      <c r="G647" s="235"/>
      <c r="H647" s="237" t="s">
        <v>19</v>
      </c>
      <c r="I647" s="239"/>
      <c r="J647" s="235"/>
      <c r="K647" s="235"/>
      <c r="L647" s="240"/>
      <c r="M647" s="241"/>
      <c r="N647" s="242"/>
      <c r="O647" s="242"/>
      <c r="P647" s="242"/>
      <c r="Q647" s="242"/>
      <c r="R647" s="242"/>
      <c r="S647" s="242"/>
      <c r="T647" s="24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4" t="s">
        <v>226</v>
      </c>
      <c r="AU647" s="244" t="s">
        <v>81</v>
      </c>
      <c r="AV647" s="13" t="s">
        <v>79</v>
      </c>
      <c r="AW647" s="13" t="s">
        <v>33</v>
      </c>
      <c r="AX647" s="13" t="s">
        <v>72</v>
      </c>
      <c r="AY647" s="244" t="s">
        <v>215</v>
      </c>
    </row>
    <row r="648" s="13" customFormat="1">
      <c r="A648" s="13"/>
      <c r="B648" s="234"/>
      <c r="C648" s="235"/>
      <c r="D648" s="236" t="s">
        <v>226</v>
      </c>
      <c r="E648" s="237" t="s">
        <v>19</v>
      </c>
      <c r="F648" s="238" t="s">
        <v>2782</v>
      </c>
      <c r="G648" s="235"/>
      <c r="H648" s="237" t="s">
        <v>19</v>
      </c>
      <c r="I648" s="239"/>
      <c r="J648" s="235"/>
      <c r="K648" s="235"/>
      <c r="L648" s="240"/>
      <c r="M648" s="241"/>
      <c r="N648" s="242"/>
      <c r="O648" s="242"/>
      <c r="P648" s="242"/>
      <c r="Q648" s="242"/>
      <c r="R648" s="242"/>
      <c r="S648" s="242"/>
      <c r="T648" s="24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4" t="s">
        <v>226</v>
      </c>
      <c r="AU648" s="244" t="s">
        <v>81</v>
      </c>
      <c r="AV648" s="13" t="s">
        <v>79</v>
      </c>
      <c r="AW648" s="13" t="s">
        <v>33</v>
      </c>
      <c r="AX648" s="13" t="s">
        <v>72</v>
      </c>
      <c r="AY648" s="244" t="s">
        <v>215</v>
      </c>
    </row>
    <row r="649" s="13" customFormat="1">
      <c r="A649" s="13"/>
      <c r="B649" s="234"/>
      <c r="C649" s="235"/>
      <c r="D649" s="236" t="s">
        <v>226</v>
      </c>
      <c r="E649" s="237" t="s">
        <v>19</v>
      </c>
      <c r="F649" s="238" t="s">
        <v>448</v>
      </c>
      <c r="G649" s="235"/>
      <c r="H649" s="237" t="s">
        <v>19</v>
      </c>
      <c r="I649" s="239"/>
      <c r="J649" s="235"/>
      <c r="K649" s="235"/>
      <c r="L649" s="240"/>
      <c r="M649" s="241"/>
      <c r="N649" s="242"/>
      <c r="O649" s="242"/>
      <c r="P649" s="242"/>
      <c r="Q649" s="242"/>
      <c r="R649" s="242"/>
      <c r="S649" s="242"/>
      <c r="T649" s="24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4" t="s">
        <v>226</v>
      </c>
      <c r="AU649" s="244" t="s">
        <v>81</v>
      </c>
      <c r="AV649" s="13" t="s">
        <v>79</v>
      </c>
      <c r="AW649" s="13" t="s">
        <v>33</v>
      </c>
      <c r="AX649" s="13" t="s">
        <v>72</v>
      </c>
      <c r="AY649" s="244" t="s">
        <v>215</v>
      </c>
    </row>
    <row r="650" s="14" customFormat="1">
      <c r="A650" s="14"/>
      <c r="B650" s="245"/>
      <c r="C650" s="246"/>
      <c r="D650" s="236" t="s">
        <v>226</v>
      </c>
      <c r="E650" s="247" t="s">
        <v>19</v>
      </c>
      <c r="F650" s="248" t="s">
        <v>2785</v>
      </c>
      <c r="G650" s="246"/>
      <c r="H650" s="249">
        <v>42</v>
      </c>
      <c r="I650" s="250"/>
      <c r="J650" s="246"/>
      <c r="K650" s="246"/>
      <c r="L650" s="251"/>
      <c r="M650" s="252"/>
      <c r="N650" s="253"/>
      <c r="O650" s="253"/>
      <c r="P650" s="253"/>
      <c r="Q650" s="253"/>
      <c r="R650" s="253"/>
      <c r="S650" s="253"/>
      <c r="T650" s="25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5" t="s">
        <v>226</v>
      </c>
      <c r="AU650" s="255" t="s">
        <v>81</v>
      </c>
      <c r="AV650" s="14" t="s">
        <v>81</v>
      </c>
      <c r="AW650" s="14" t="s">
        <v>33</v>
      </c>
      <c r="AX650" s="14" t="s">
        <v>72</v>
      </c>
      <c r="AY650" s="255" t="s">
        <v>215</v>
      </c>
    </row>
    <row r="651" s="13" customFormat="1">
      <c r="A651" s="13"/>
      <c r="B651" s="234"/>
      <c r="C651" s="235"/>
      <c r="D651" s="236" t="s">
        <v>226</v>
      </c>
      <c r="E651" s="237" t="s">
        <v>19</v>
      </c>
      <c r="F651" s="238" t="s">
        <v>2693</v>
      </c>
      <c r="G651" s="235"/>
      <c r="H651" s="237" t="s">
        <v>19</v>
      </c>
      <c r="I651" s="239"/>
      <c r="J651" s="235"/>
      <c r="K651" s="235"/>
      <c r="L651" s="240"/>
      <c r="M651" s="241"/>
      <c r="N651" s="242"/>
      <c r="O651" s="242"/>
      <c r="P651" s="242"/>
      <c r="Q651" s="242"/>
      <c r="R651" s="242"/>
      <c r="S651" s="242"/>
      <c r="T651" s="24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4" t="s">
        <v>226</v>
      </c>
      <c r="AU651" s="244" t="s">
        <v>81</v>
      </c>
      <c r="AV651" s="13" t="s">
        <v>79</v>
      </c>
      <c r="AW651" s="13" t="s">
        <v>33</v>
      </c>
      <c r="AX651" s="13" t="s">
        <v>72</v>
      </c>
      <c r="AY651" s="244" t="s">
        <v>215</v>
      </c>
    </row>
    <row r="652" s="13" customFormat="1">
      <c r="A652" s="13"/>
      <c r="B652" s="234"/>
      <c r="C652" s="235"/>
      <c r="D652" s="236" t="s">
        <v>226</v>
      </c>
      <c r="E652" s="237" t="s">
        <v>19</v>
      </c>
      <c r="F652" s="238" t="s">
        <v>2780</v>
      </c>
      <c r="G652" s="235"/>
      <c r="H652" s="237" t="s">
        <v>19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4" t="s">
        <v>226</v>
      </c>
      <c r="AU652" s="244" t="s">
        <v>81</v>
      </c>
      <c r="AV652" s="13" t="s">
        <v>79</v>
      </c>
      <c r="AW652" s="13" t="s">
        <v>33</v>
      </c>
      <c r="AX652" s="13" t="s">
        <v>72</v>
      </c>
      <c r="AY652" s="244" t="s">
        <v>215</v>
      </c>
    </row>
    <row r="653" s="13" customFormat="1">
      <c r="A653" s="13"/>
      <c r="B653" s="234"/>
      <c r="C653" s="235"/>
      <c r="D653" s="236" t="s">
        <v>226</v>
      </c>
      <c r="E653" s="237" t="s">
        <v>19</v>
      </c>
      <c r="F653" s="238" t="s">
        <v>2781</v>
      </c>
      <c r="G653" s="235"/>
      <c r="H653" s="237" t="s">
        <v>19</v>
      </c>
      <c r="I653" s="239"/>
      <c r="J653" s="235"/>
      <c r="K653" s="235"/>
      <c r="L653" s="240"/>
      <c r="M653" s="241"/>
      <c r="N653" s="242"/>
      <c r="O653" s="242"/>
      <c r="P653" s="242"/>
      <c r="Q653" s="242"/>
      <c r="R653" s="242"/>
      <c r="S653" s="242"/>
      <c r="T653" s="24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4" t="s">
        <v>226</v>
      </c>
      <c r="AU653" s="244" t="s">
        <v>81</v>
      </c>
      <c r="AV653" s="13" t="s">
        <v>79</v>
      </c>
      <c r="AW653" s="13" t="s">
        <v>33</v>
      </c>
      <c r="AX653" s="13" t="s">
        <v>72</v>
      </c>
      <c r="AY653" s="244" t="s">
        <v>215</v>
      </c>
    </row>
    <row r="654" s="13" customFormat="1">
      <c r="A654" s="13"/>
      <c r="B654" s="234"/>
      <c r="C654" s="235"/>
      <c r="D654" s="236" t="s">
        <v>226</v>
      </c>
      <c r="E654" s="237" t="s">
        <v>19</v>
      </c>
      <c r="F654" s="238" t="s">
        <v>2782</v>
      </c>
      <c r="G654" s="235"/>
      <c r="H654" s="237" t="s">
        <v>19</v>
      </c>
      <c r="I654" s="239"/>
      <c r="J654" s="235"/>
      <c r="K654" s="235"/>
      <c r="L654" s="240"/>
      <c r="M654" s="241"/>
      <c r="N654" s="242"/>
      <c r="O654" s="242"/>
      <c r="P654" s="242"/>
      <c r="Q654" s="242"/>
      <c r="R654" s="242"/>
      <c r="S654" s="242"/>
      <c r="T654" s="24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4" t="s">
        <v>226</v>
      </c>
      <c r="AU654" s="244" t="s">
        <v>81</v>
      </c>
      <c r="AV654" s="13" t="s">
        <v>79</v>
      </c>
      <c r="AW654" s="13" t="s">
        <v>33</v>
      </c>
      <c r="AX654" s="13" t="s">
        <v>72</v>
      </c>
      <c r="AY654" s="244" t="s">
        <v>215</v>
      </c>
    </row>
    <row r="655" s="13" customFormat="1">
      <c r="A655" s="13"/>
      <c r="B655" s="234"/>
      <c r="C655" s="235"/>
      <c r="D655" s="236" t="s">
        <v>226</v>
      </c>
      <c r="E655" s="237" t="s">
        <v>19</v>
      </c>
      <c r="F655" s="238" t="s">
        <v>407</v>
      </c>
      <c r="G655" s="235"/>
      <c r="H655" s="237" t="s">
        <v>19</v>
      </c>
      <c r="I655" s="239"/>
      <c r="J655" s="235"/>
      <c r="K655" s="235"/>
      <c r="L655" s="240"/>
      <c r="M655" s="241"/>
      <c r="N655" s="242"/>
      <c r="O655" s="242"/>
      <c r="P655" s="242"/>
      <c r="Q655" s="242"/>
      <c r="R655" s="242"/>
      <c r="S655" s="242"/>
      <c r="T655" s="24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4" t="s">
        <v>226</v>
      </c>
      <c r="AU655" s="244" t="s">
        <v>81</v>
      </c>
      <c r="AV655" s="13" t="s">
        <v>79</v>
      </c>
      <c r="AW655" s="13" t="s">
        <v>33</v>
      </c>
      <c r="AX655" s="13" t="s">
        <v>72</v>
      </c>
      <c r="AY655" s="244" t="s">
        <v>215</v>
      </c>
    </row>
    <row r="656" s="14" customFormat="1">
      <c r="A656" s="14"/>
      <c r="B656" s="245"/>
      <c r="C656" s="246"/>
      <c r="D656" s="236" t="s">
        <v>226</v>
      </c>
      <c r="E656" s="247" t="s">
        <v>19</v>
      </c>
      <c r="F656" s="248" t="s">
        <v>72</v>
      </c>
      <c r="G656" s="246"/>
      <c r="H656" s="249">
        <v>0</v>
      </c>
      <c r="I656" s="250"/>
      <c r="J656" s="246"/>
      <c r="K656" s="246"/>
      <c r="L656" s="251"/>
      <c r="M656" s="252"/>
      <c r="N656" s="253"/>
      <c r="O656" s="253"/>
      <c r="P656" s="253"/>
      <c r="Q656" s="253"/>
      <c r="R656" s="253"/>
      <c r="S656" s="253"/>
      <c r="T656" s="25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5" t="s">
        <v>226</v>
      </c>
      <c r="AU656" s="255" t="s">
        <v>81</v>
      </c>
      <c r="AV656" s="14" t="s">
        <v>81</v>
      </c>
      <c r="AW656" s="14" t="s">
        <v>33</v>
      </c>
      <c r="AX656" s="14" t="s">
        <v>72</v>
      </c>
      <c r="AY656" s="255" t="s">
        <v>215</v>
      </c>
    </row>
    <row r="657" s="13" customFormat="1">
      <c r="A657" s="13"/>
      <c r="B657" s="234"/>
      <c r="C657" s="235"/>
      <c r="D657" s="236" t="s">
        <v>226</v>
      </c>
      <c r="E657" s="237" t="s">
        <v>19</v>
      </c>
      <c r="F657" s="238" t="s">
        <v>2693</v>
      </c>
      <c r="G657" s="235"/>
      <c r="H657" s="237" t="s">
        <v>19</v>
      </c>
      <c r="I657" s="239"/>
      <c r="J657" s="235"/>
      <c r="K657" s="235"/>
      <c r="L657" s="240"/>
      <c r="M657" s="241"/>
      <c r="N657" s="242"/>
      <c r="O657" s="242"/>
      <c r="P657" s="242"/>
      <c r="Q657" s="242"/>
      <c r="R657" s="242"/>
      <c r="S657" s="242"/>
      <c r="T657" s="24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4" t="s">
        <v>226</v>
      </c>
      <c r="AU657" s="244" t="s">
        <v>81</v>
      </c>
      <c r="AV657" s="13" t="s">
        <v>79</v>
      </c>
      <c r="AW657" s="13" t="s">
        <v>33</v>
      </c>
      <c r="AX657" s="13" t="s">
        <v>72</v>
      </c>
      <c r="AY657" s="244" t="s">
        <v>215</v>
      </c>
    </row>
    <row r="658" s="15" customFormat="1">
      <c r="A658" s="15"/>
      <c r="B658" s="256"/>
      <c r="C658" s="257"/>
      <c r="D658" s="236" t="s">
        <v>226</v>
      </c>
      <c r="E658" s="258" t="s">
        <v>19</v>
      </c>
      <c r="F658" s="259" t="s">
        <v>233</v>
      </c>
      <c r="G658" s="257"/>
      <c r="H658" s="260">
        <v>280.19999999999999</v>
      </c>
      <c r="I658" s="261"/>
      <c r="J658" s="257"/>
      <c r="K658" s="257"/>
      <c r="L658" s="262"/>
      <c r="M658" s="263"/>
      <c r="N658" s="264"/>
      <c r="O658" s="264"/>
      <c r="P658" s="264"/>
      <c r="Q658" s="264"/>
      <c r="R658" s="264"/>
      <c r="S658" s="264"/>
      <c r="T658" s="26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66" t="s">
        <v>226</v>
      </c>
      <c r="AU658" s="266" t="s">
        <v>81</v>
      </c>
      <c r="AV658" s="15" t="s">
        <v>223</v>
      </c>
      <c r="AW658" s="15" t="s">
        <v>33</v>
      </c>
      <c r="AX658" s="15" t="s">
        <v>72</v>
      </c>
      <c r="AY658" s="266" t="s">
        <v>215</v>
      </c>
    </row>
    <row r="659" s="14" customFormat="1">
      <c r="A659" s="14"/>
      <c r="B659" s="245"/>
      <c r="C659" s="246"/>
      <c r="D659" s="236" t="s">
        <v>226</v>
      </c>
      <c r="E659" s="247" t="s">
        <v>19</v>
      </c>
      <c r="F659" s="248" t="s">
        <v>2786</v>
      </c>
      <c r="G659" s="246"/>
      <c r="H659" s="249">
        <v>14.289999999999999</v>
      </c>
      <c r="I659" s="250"/>
      <c r="J659" s="246"/>
      <c r="K659" s="246"/>
      <c r="L659" s="251"/>
      <c r="M659" s="252"/>
      <c r="N659" s="253"/>
      <c r="O659" s="253"/>
      <c r="P659" s="253"/>
      <c r="Q659" s="253"/>
      <c r="R659" s="253"/>
      <c r="S659" s="253"/>
      <c r="T659" s="25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5" t="s">
        <v>226</v>
      </c>
      <c r="AU659" s="255" t="s">
        <v>81</v>
      </c>
      <c r="AV659" s="14" t="s">
        <v>81</v>
      </c>
      <c r="AW659" s="14" t="s">
        <v>33</v>
      </c>
      <c r="AX659" s="14" t="s">
        <v>72</v>
      </c>
      <c r="AY659" s="255" t="s">
        <v>215</v>
      </c>
    </row>
    <row r="660" s="15" customFormat="1">
      <c r="A660" s="15"/>
      <c r="B660" s="256"/>
      <c r="C660" s="257"/>
      <c r="D660" s="236" t="s">
        <v>226</v>
      </c>
      <c r="E660" s="258" t="s">
        <v>19</v>
      </c>
      <c r="F660" s="259" t="s">
        <v>233</v>
      </c>
      <c r="G660" s="257"/>
      <c r="H660" s="260">
        <v>14.289999999999999</v>
      </c>
      <c r="I660" s="261"/>
      <c r="J660" s="257"/>
      <c r="K660" s="257"/>
      <c r="L660" s="262"/>
      <c r="M660" s="263"/>
      <c r="N660" s="264"/>
      <c r="O660" s="264"/>
      <c r="P660" s="264"/>
      <c r="Q660" s="264"/>
      <c r="R660" s="264"/>
      <c r="S660" s="264"/>
      <c r="T660" s="26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T660" s="266" t="s">
        <v>226</v>
      </c>
      <c r="AU660" s="266" t="s">
        <v>81</v>
      </c>
      <c r="AV660" s="15" t="s">
        <v>223</v>
      </c>
      <c r="AW660" s="15" t="s">
        <v>33</v>
      </c>
      <c r="AX660" s="15" t="s">
        <v>79</v>
      </c>
      <c r="AY660" s="266" t="s">
        <v>215</v>
      </c>
    </row>
    <row r="661" s="2" customFormat="1" ht="33" customHeight="1">
      <c r="A661" s="41"/>
      <c r="B661" s="42"/>
      <c r="C661" s="216" t="s">
        <v>952</v>
      </c>
      <c r="D661" s="216" t="s">
        <v>218</v>
      </c>
      <c r="E661" s="217" t="s">
        <v>2787</v>
      </c>
      <c r="F661" s="218" t="s">
        <v>2788</v>
      </c>
      <c r="G661" s="219" t="s">
        <v>221</v>
      </c>
      <c r="H661" s="220">
        <v>46.700000000000003</v>
      </c>
      <c r="I661" s="221"/>
      <c r="J661" s="222">
        <f>ROUND(I661*H661,2)</f>
        <v>0</v>
      </c>
      <c r="K661" s="218" t="s">
        <v>19</v>
      </c>
      <c r="L661" s="47"/>
      <c r="M661" s="223" t="s">
        <v>19</v>
      </c>
      <c r="N661" s="224" t="s">
        <v>43</v>
      </c>
      <c r="O661" s="87"/>
      <c r="P661" s="225">
        <f>O661*H661</f>
        <v>0</v>
      </c>
      <c r="Q661" s="225">
        <v>0</v>
      </c>
      <c r="R661" s="225">
        <f>Q661*H661</f>
        <v>0</v>
      </c>
      <c r="S661" s="225">
        <v>0</v>
      </c>
      <c r="T661" s="226">
        <f>S661*H661</f>
        <v>0</v>
      </c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R661" s="227" t="s">
        <v>223</v>
      </c>
      <c r="AT661" s="227" t="s">
        <v>218</v>
      </c>
      <c r="AU661" s="227" t="s">
        <v>81</v>
      </c>
      <c r="AY661" s="20" t="s">
        <v>215</v>
      </c>
      <c r="BE661" s="228">
        <f>IF(N661="základní",J661,0)</f>
        <v>0</v>
      </c>
      <c r="BF661" s="228">
        <f>IF(N661="snížená",J661,0)</f>
        <v>0</v>
      </c>
      <c r="BG661" s="228">
        <f>IF(N661="zákl. přenesená",J661,0)</f>
        <v>0</v>
      </c>
      <c r="BH661" s="228">
        <f>IF(N661="sníž. přenesená",J661,0)</f>
        <v>0</v>
      </c>
      <c r="BI661" s="228">
        <f>IF(N661="nulová",J661,0)</f>
        <v>0</v>
      </c>
      <c r="BJ661" s="20" t="s">
        <v>79</v>
      </c>
      <c r="BK661" s="228">
        <f>ROUND(I661*H661,2)</f>
        <v>0</v>
      </c>
      <c r="BL661" s="20" t="s">
        <v>223</v>
      </c>
      <c r="BM661" s="227" t="s">
        <v>1249</v>
      </c>
    </row>
    <row r="662" s="13" customFormat="1">
      <c r="A662" s="13"/>
      <c r="B662" s="234"/>
      <c r="C662" s="235"/>
      <c r="D662" s="236" t="s">
        <v>226</v>
      </c>
      <c r="E662" s="237" t="s">
        <v>19</v>
      </c>
      <c r="F662" s="238" t="s">
        <v>2780</v>
      </c>
      <c r="G662" s="235"/>
      <c r="H662" s="237" t="s">
        <v>19</v>
      </c>
      <c r="I662" s="239"/>
      <c r="J662" s="235"/>
      <c r="K662" s="235"/>
      <c r="L662" s="240"/>
      <c r="M662" s="241"/>
      <c r="N662" s="242"/>
      <c r="O662" s="242"/>
      <c r="P662" s="242"/>
      <c r="Q662" s="242"/>
      <c r="R662" s="242"/>
      <c r="S662" s="242"/>
      <c r="T662" s="24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4" t="s">
        <v>226</v>
      </c>
      <c r="AU662" s="244" t="s">
        <v>81</v>
      </c>
      <c r="AV662" s="13" t="s">
        <v>79</v>
      </c>
      <c r="AW662" s="13" t="s">
        <v>33</v>
      </c>
      <c r="AX662" s="13" t="s">
        <v>72</v>
      </c>
      <c r="AY662" s="244" t="s">
        <v>215</v>
      </c>
    </row>
    <row r="663" s="13" customFormat="1">
      <c r="A663" s="13"/>
      <c r="B663" s="234"/>
      <c r="C663" s="235"/>
      <c r="D663" s="236" t="s">
        <v>226</v>
      </c>
      <c r="E663" s="237" t="s">
        <v>19</v>
      </c>
      <c r="F663" s="238" t="s">
        <v>2781</v>
      </c>
      <c r="G663" s="235"/>
      <c r="H663" s="237" t="s">
        <v>19</v>
      </c>
      <c r="I663" s="239"/>
      <c r="J663" s="235"/>
      <c r="K663" s="235"/>
      <c r="L663" s="240"/>
      <c r="M663" s="241"/>
      <c r="N663" s="242"/>
      <c r="O663" s="242"/>
      <c r="P663" s="242"/>
      <c r="Q663" s="242"/>
      <c r="R663" s="242"/>
      <c r="S663" s="242"/>
      <c r="T663" s="24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4" t="s">
        <v>226</v>
      </c>
      <c r="AU663" s="244" t="s">
        <v>81</v>
      </c>
      <c r="AV663" s="13" t="s">
        <v>79</v>
      </c>
      <c r="AW663" s="13" t="s">
        <v>33</v>
      </c>
      <c r="AX663" s="13" t="s">
        <v>72</v>
      </c>
      <c r="AY663" s="244" t="s">
        <v>215</v>
      </c>
    </row>
    <row r="664" s="13" customFormat="1">
      <c r="A664" s="13"/>
      <c r="B664" s="234"/>
      <c r="C664" s="235"/>
      <c r="D664" s="236" t="s">
        <v>226</v>
      </c>
      <c r="E664" s="237" t="s">
        <v>19</v>
      </c>
      <c r="F664" s="238" t="s">
        <v>2782</v>
      </c>
      <c r="G664" s="235"/>
      <c r="H664" s="237" t="s">
        <v>19</v>
      </c>
      <c r="I664" s="239"/>
      <c r="J664" s="235"/>
      <c r="K664" s="235"/>
      <c r="L664" s="240"/>
      <c r="M664" s="241"/>
      <c r="N664" s="242"/>
      <c r="O664" s="242"/>
      <c r="P664" s="242"/>
      <c r="Q664" s="242"/>
      <c r="R664" s="242"/>
      <c r="S664" s="242"/>
      <c r="T664" s="24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4" t="s">
        <v>226</v>
      </c>
      <c r="AU664" s="244" t="s">
        <v>81</v>
      </c>
      <c r="AV664" s="13" t="s">
        <v>79</v>
      </c>
      <c r="AW664" s="13" t="s">
        <v>33</v>
      </c>
      <c r="AX664" s="13" t="s">
        <v>72</v>
      </c>
      <c r="AY664" s="244" t="s">
        <v>215</v>
      </c>
    </row>
    <row r="665" s="13" customFormat="1">
      <c r="A665" s="13"/>
      <c r="B665" s="234"/>
      <c r="C665" s="235"/>
      <c r="D665" s="236" t="s">
        <v>226</v>
      </c>
      <c r="E665" s="237" t="s">
        <v>19</v>
      </c>
      <c r="F665" s="238" t="s">
        <v>446</v>
      </c>
      <c r="G665" s="235"/>
      <c r="H665" s="237" t="s">
        <v>19</v>
      </c>
      <c r="I665" s="239"/>
      <c r="J665" s="235"/>
      <c r="K665" s="235"/>
      <c r="L665" s="240"/>
      <c r="M665" s="241"/>
      <c r="N665" s="242"/>
      <c r="O665" s="242"/>
      <c r="P665" s="242"/>
      <c r="Q665" s="242"/>
      <c r="R665" s="242"/>
      <c r="S665" s="242"/>
      <c r="T665" s="24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4" t="s">
        <v>226</v>
      </c>
      <c r="AU665" s="244" t="s">
        <v>81</v>
      </c>
      <c r="AV665" s="13" t="s">
        <v>79</v>
      </c>
      <c r="AW665" s="13" t="s">
        <v>33</v>
      </c>
      <c r="AX665" s="13" t="s">
        <v>72</v>
      </c>
      <c r="AY665" s="244" t="s">
        <v>215</v>
      </c>
    </row>
    <row r="666" s="14" customFormat="1">
      <c r="A666" s="14"/>
      <c r="B666" s="245"/>
      <c r="C666" s="246"/>
      <c r="D666" s="236" t="s">
        <v>226</v>
      </c>
      <c r="E666" s="247" t="s">
        <v>19</v>
      </c>
      <c r="F666" s="248" t="s">
        <v>2549</v>
      </c>
      <c r="G666" s="246"/>
      <c r="H666" s="249">
        <v>39.700000000000003</v>
      </c>
      <c r="I666" s="250"/>
      <c r="J666" s="246"/>
      <c r="K666" s="246"/>
      <c r="L666" s="251"/>
      <c r="M666" s="252"/>
      <c r="N666" s="253"/>
      <c r="O666" s="253"/>
      <c r="P666" s="253"/>
      <c r="Q666" s="253"/>
      <c r="R666" s="253"/>
      <c r="S666" s="253"/>
      <c r="T666" s="25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55" t="s">
        <v>226</v>
      </c>
      <c r="AU666" s="255" t="s">
        <v>81</v>
      </c>
      <c r="AV666" s="14" t="s">
        <v>81</v>
      </c>
      <c r="AW666" s="14" t="s">
        <v>33</v>
      </c>
      <c r="AX666" s="14" t="s">
        <v>72</v>
      </c>
      <c r="AY666" s="255" t="s">
        <v>215</v>
      </c>
    </row>
    <row r="667" s="13" customFormat="1">
      <c r="A667" s="13"/>
      <c r="B667" s="234"/>
      <c r="C667" s="235"/>
      <c r="D667" s="236" t="s">
        <v>226</v>
      </c>
      <c r="E667" s="237" t="s">
        <v>19</v>
      </c>
      <c r="F667" s="238" t="s">
        <v>2693</v>
      </c>
      <c r="G667" s="235"/>
      <c r="H667" s="237" t="s">
        <v>19</v>
      </c>
      <c r="I667" s="239"/>
      <c r="J667" s="235"/>
      <c r="K667" s="235"/>
      <c r="L667" s="240"/>
      <c r="M667" s="241"/>
      <c r="N667" s="242"/>
      <c r="O667" s="242"/>
      <c r="P667" s="242"/>
      <c r="Q667" s="242"/>
      <c r="R667" s="242"/>
      <c r="S667" s="242"/>
      <c r="T667" s="24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4" t="s">
        <v>226</v>
      </c>
      <c r="AU667" s="244" t="s">
        <v>81</v>
      </c>
      <c r="AV667" s="13" t="s">
        <v>79</v>
      </c>
      <c r="AW667" s="13" t="s">
        <v>33</v>
      </c>
      <c r="AX667" s="13" t="s">
        <v>72</v>
      </c>
      <c r="AY667" s="244" t="s">
        <v>215</v>
      </c>
    </row>
    <row r="668" s="13" customFormat="1">
      <c r="A668" s="13"/>
      <c r="B668" s="234"/>
      <c r="C668" s="235"/>
      <c r="D668" s="236" t="s">
        <v>226</v>
      </c>
      <c r="E668" s="237" t="s">
        <v>19</v>
      </c>
      <c r="F668" s="238" t="s">
        <v>2780</v>
      </c>
      <c r="G668" s="235"/>
      <c r="H668" s="237" t="s">
        <v>19</v>
      </c>
      <c r="I668" s="239"/>
      <c r="J668" s="235"/>
      <c r="K668" s="235"/>
      <c r="L668" s="240"/>
      <c r="M668" s="241"/>
      <c r="N668" s="242"/>
      <c r="O668" s="242"/>
      <c r="P668" s="242"/>
      <c r="Q668" s="242"/>
      <c r="R668" s="242"/>
      <c r="S668" s="242"/>
      <c r="T668" s="24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4" t="s">
        <v>226</v>
      </c>
      <c r="AU668" s="244" t="s">
        <v>81</v>
      </c>
      <c r="AV668" s="13" t="s">
        <v>79</v>
      </c>
      <c r="AW668" s="13" t="s">
        <v>33</v>
      </c>
      <c r="AX668" s="13" t="s">
        <v>72</v>
      </c>
      <c r="AY668" s="244" t="s">
        <v>215</v>
      </c>
    </row>
    <row r="669" s="13" customFormat="1">
      <c r="A669" s="13"/>
      <c r="B669" s="234"/>
      <c r="C669" s="235"/>
      <c r="D669" s="236" t="s">
        <v>226</v>
      </c>
      <c r="E669" s="237" t="s">
        <v>19</v>
      </c>
      <c r="F669" s="238" t="s">
        <v>2781</v>
      </c>
      <c r="G669" s="235"/>
      <c r="H669" s="237" t="s">
        <v>19</v>
      </c>
      <c r="I669" s="239"/>
      <c r="J669" s="235"/>
      <c r="K669" s="235"/>
      <c r="L669" s="240"/>
      <c r="M669" s="241"/>
      <c r="N669" s="242"/>
      <c r="O669" s="242"/>
      <c r="P669" s="242"/>
      <c r="Q669" s="242"/>
      <c r="R669" s="242"/>
      <c r="S669" s="242"/>
      <c r="T669" s="24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4" t="s">
        <v>226</v>
      </c>
      <c r="AU669" s="244" t="s">
        <v>81</v>
      </c>
      <c r="AV669" s="13" t="s">
        <v>79</v>
      </c>
      <c r="AW669" s="13" t="s">
        <v>33</v>
      </c>
      <c r="AX669" s="13" t="s">
        <v>72</v>
      </c>
      <c r="AY669" s="244" t="s">
        <v>215</v>
      </c>
    </row>
    <row r="670" s="13" customFormat="1">
      <c r="A670" s="13"/>
      <c r="B670" s="234"/>
      <c r="C670" s="235"/>
      <c r="D670" s="236" t="s">
        <v>226</v>
      </c>
      <c r="E670" s="237" t="s">
        <v>19</v>
      </c>
      <c r="F670" s="238" t="s">
        <v>2782</v>
      </c>
      <c r="G670" s="235"/>
      <c r="H670" s="237" t="s">
        <v>19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226</v>
      </c>
      <c r="AU670" s="244" t="s">
        <v>81</v>
      </c>
      <c r="AV670" s="13" t="s">
        <v>79</v>
      </c>
      <c r="AW670" s="13" t="s">
        <v>33</v>
      </c>
      <c r="AX670" s="13" t="s">
        <v>72</v>
      </c>
      <c r="AY670" s="244" t="s">
        <v>215</v>
      </c>
    </row>
    <row r="671" s="13" customFormat="1">
      <c r="A671" s="13"/>
      <c r="B671" s="234"/>
      <c r="C671" s="235"/>
      <c r="D671" s="236" t="s">
        <v>226</v>
      </c>
      <c r="E671" s="237" t="s">
        <v>19</v>
      </c>
      <c r="F671" s="238" t="s">
        <v>448</v>
      </c>
      <c r="G671" s="235"/>
      <c r="H671" s="237" t="s">
        <v>19</v>
      </c>
      <c r="I671" s="239"/>
      <c r="J671" s="235"/>
      <c r="K671" s="235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226</v>
      </c>
      <c r="AU671" s="244" t="s">
        <v>81</v>
      </c>
      <c r="AV671" s="13" t="s">
        <v>79</v>
      </c>
      <c r="AW671" s="13" t="s">
        <v>33</v>
      </c>
      <c r="AX671" s="13" t="s">
        <v>72</v>
      </c>
      <c r="AY671" s="244" t="s">
        <v>215</v>
      </c>
    </row>
    <row r="672" s="14" customFormat="1">
      <c r="A672" s="14"/>
      <c r="B672" s="245"/>
      <c r="C672" s="246"/>
      <c r="D672" s="236" t="s">
        <v>226</v>
      </c>
      <c r="E672" s="247" t="s">
        <v>19</v>
      </c>
      <c r="F672" s="248" t="s">
        <v>292</v>
      </c>
      <c r="G672" s="246"/>
      <c r="H672" s="249">
        <v>7</v>
      </c>
      <c r="I672" s="250"/>
      <c r="J672" s="246"/>
      <c r="K672" s="246"/>
      <c r="L672" s="251"/>
      <c r="M672" s="252"/>
      <c r="N672" s="253"/>
      <c r="O672" s="253"/>
      <c r="P672" s="253"/>
      <c r="Q672" s="253"/>
      <c r="R672" s="253"/>
      <c r="S672" s="253"/>
      <c r="T672" s="25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5" t="s">
        <v>226</v>
      </c>
      <c r="AU672" s="255" t="s">
        <v>81</v>
      </c>
      <c r="AV672" s="14" t="s">
        <v>81</v>
      </c>
      <c r="AW672" s="14" t="s">
        <v>33</v>
      </c>
      <c r="AX672" s="14" t="s">
        <v>72</v>
      </c>
      <c r="AY672" s="255" t="s">
        <v>215</v>
      </c>
    </row>
    <row r="673" s="13" customFormat="1">
      <c r="A673" s="13"/>
      <c r="B673" s="234"/>
      <c r="C673" s="235"/>
      <c r="D673" s="236" t="s">
        <v>226</v>
      </c>
      <c r="E673" s="237" t="s">
        <v>19</v>
      </c>
      <c r="F673" s="238" t="s">
        <v>2693</v>
      </c>
      <c r="G673" s="235"/>
      <c r="H673" s="237" t="s">
        <v>19</v>
      </c>
      <c r="I673" s="239"/>
      <c r="J673" s="235"/>
      <c r="K673" s="235"/>
      <c r="L673" s="240"/>
      <c r="M673" s="241"/>
      <c r="N673" s="242"/>
      <c r="O673" s="242"/>
      <c r="P673" s="242"/>
      <c r="Q673" s="242"/>
      <c r="R673" s="242"/>
      <c r="S673" s="242"/>
      <c r="T673" s="24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4" t="s">
        <v>226</v>
      </c>
      <c r="AU673" s="244" t="s">
        <v>81</v>
      </c>
      <c r="AV673" s="13" t="s">
        <v>79</v>
      </c>
      <c r="AW673" s="13" t="s">
        <v>33</v>
      </c>
      <c r="AX673" s="13" t="s">
        <v>72</v>
      </c>
      <c r="AY673" s="244" t="s">
        <v>215</v>
      </c>
    </row>
    <row r="674" s="13" customFormat="1">
      <c r="A674" s="13"/>
      <c r="B674" s="234"/>
      <c r="C674" s="235"/>
      <c r="D674" s="236" t="s">
        <v>226</v>
      </c>
      <c r="E674" s="237" t="s">
        <v>19</v>
      </c>
      <c r="F674" s="238" t="s">
        <v>2780</v>
      </c>
      <c r="G674" s="235"/>
      <c r="H674" s="237" t="s">
        <v>19</v>
      </c>
      <c r="I674" s="239"/>
      <c r="J674" s="235"/>
      <c r="K674" s="235"/>
      <c r="L674" s="240"/>
      <c r="M674" s="241"/>
      <c r="N674" s="242"/>
      <c r="O674" s="242"/>
      <c r="P674" s="242"/>
      <c r="Q674" s="242"/>
      <c r="R674" s="242"/>
      <c r="S674" s="242"/>
      <c r="T674" s="24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4" t="s">
        <v>226</v>
      </c>
      <c r="AU674" s="244" t="s">
        <v>81</v>
      </c>
      <c r="AV674" s="13" t="s">
        <v>79</v>
      </c>
      <c r="AW674" s="13" t="s">
        <v>33</v>
      </c>
      <c r="AX674" s="13" t="s">
        <v>72</v>
      </c>
      <c r="AY674" s="244" t="s">
        <v>215</v>
      </c>
    </row>
    <row r="675" s="13" customFormat="1">
      <c r="A675" s="13"/>
      <c r="B675" s="234"/>
      <c r="C675" s="235"/>
      <c r="D675" s="236" t="s">
        <v>226</v>
      </c>
      <c r="E675" s="237" t="s">
        <v>19</v>
      </c>
      <c r="F675" s="238" t="s">
        <v>2781</v>
      </c>
      <c r="G675" s="235"/>
      <c r="H675" s="237" t="s">
        <v>19</v>
      </c>
      <c r="I675" s="239"/>
      <c r="J675" s="235"/>
      <c r="K675" s="235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226</v>
      </c>
      <c r="AU675" s="244" t="s">
        <v>81</v>
      </c>
      <c r="AV675" s="13" t="s">
        <v>79</v>
      </c>
      <c r="AW675" s="13" t="s">
        <v>33</v>
      </c>
      <c r="AX675" s="13" t="s">
        <v>72</v>
      </c>
      <c r="AY675" s="244" t="s">
        <v>215</v>
      </c>
    </row>
    <row r="676" s="13" customFormat="1">
      <c r="A676" s="13"/>
      <c r="B676" s="234"/>
      <c r="C676" s="235"/>
      <c r="D676" s="236" t="s">
        <v>226</v>
      </c>
      <c r="E676" s="237" t="s">
        <v>19</v>
      </c>
      <c r="F676" s="238" t="s">
        <v>2782</v>
      </c>
      <c r="G676" s="235"/>
      <c r="H676" s="237" t="s">
        <v>19</v>
      </c>
      <c r="I676" s="239"/>
      <c r="J676" s="235"/>
      <c r="K676" s="235"/>
      <c r="L676" s="240"/>
      <c r="M676" s="241"/>
      <c r="N676" s="242"/>
      <c r="O676" s="242"/>
      <c r="P676" s="242"/>
      <c r="Q676" s="242"/>
      <c r="R676" s="242"/>
      <c r="S676" s="242"/>
      <c r="T676" s="24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4" t="s">
        <v>226</v>
      </c>
      <c r="AU676" s="244" t="s">
        <v>81</v>
      </c>
      <c r="AV676" s="13" t="s">
        <v>79</v>
      </c>
      <c r="AW676" s="13" t="s">
        <v>33</v>
      </c>
      <c r="AX676" s="13" t="s">
        <v>72</v>
      </c>
      <c r="AY676" s="244" t="s">
        <v>215</v>
      </c>
    </row>
    <row r="677" s="13" customFormat="1">
      <c r="A677" s="13"/>
      <c r="B677" s="234"/>
      <c r="C677" s="235"/>
      <c r="D677" s="236" t="s">
        <v>226</v>
      </c>
      <c r="E677" s="237" t="s">
        <v>19</v>
      </c>
      <c r="F677" s="238" t="s">
        <v>407</v>
      </c>
      <c r="G677" s="235"/>
      <c r="H677" s="237" t="s">
        <v>19</v>
      </c>
      <c r="I677" s="239"/>
      <c r="J677" s="235"/>
      <c r="K677" s="235"/>
      <c r="L677" s="240"/>
      <c r="M677" s="241"/>
      <c r="N677" s="242"/>
      <c r="O677" s="242"/>
      <c r="P677" s="242"/>
      <c r="Q677" s="242"/>
      <c r="R677" s="242"/>
      <c r="S677" s="242"/>
      <c r="T677" s="24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4" t="s">
        <v>226</v>
      </c>
      <c r="AU677" s="244" t="s">
        <v>81</v>
      </c>
      <c r="AV677" s="13" t="s">
        <v>79</v>
      </c>
      <c r="AW677" s="13" t="s">
        <v>33</v>
      </c>
      <c r="AX677" s="13" t="s">
        <v>72</v>
      </c>
      <c r="AY677" s="244" t="s">
        <v>215</v>
      </c>
    </row>
    <row r="678" s="14" customFormat="1">
      <c r="A678" s="14"/>
      <c r="B678" s="245"/>
      <c r="C678" s="246"/>
      <c r="D678" s="236" t="s">
        <v>226</v>
      </c>
      <c r="E678" s="247" t="s">
        <v>19</v>
      </c>
      <c r="F678" s="248" t="s">
        <v>72</v>
      </c>
      <c r="G678" s="246"/>
      <c r="H678" s="249">
        <v>0</v>
      </c>
      <c r="I678" s="250"/>
      <c r="J678" s="246"/>
      <c r="K678" s="246"/>
      <c r="L678" s="251"/>
      <c r="M678" s="252"/>
      <c r="N678" s="253"/>
      <c r="O678" s="253"/>
      <c r="P678" s="253"/>
      <c r="Q678" s="253"/>
      <c r="R678" s="253"/>
      <c r="S678" s="253"/>
      <c r="T678" s="25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5" t="s">
        <v>226</v>
      </c>
      <c r="AU678" s="255" t="s">
        <v>81</v>
      </c>
      <c r="AV678" s="14" t="s">
        <v>81</v>
      </c>
      <c r="AW678" s="14" t="s">
        <v>33</v>
      </c>
      <c r="AX678" s="14" t="s">
        <v>72</v>
      </c>
      <c r="AY678" s="255" t="s">
        <v>215</v>
      </c>
    </row>
    <row r="679" s="13" customFormat="1">
      <c r="A679" s="13"/>
      <c r="B679" s="234"/>
      <c r="C679" s="235"/>
      <c r="D679" s="236" t="s">
        <v>226</v>
      </c>
      <c r="E679" s="237" t="s">
        <v>19</v>
      </c>
      <c r="F679" s="238" t="s">
        <v>2693</v>
      </c>
      <c r="G679" s="235"/>
      <c r="H679" s="237" t="s">
        <v>19</v>
      </c>
      <c r="I679" s="239"/>
      <c r="J679" s="235"/>
      <c r="K679" s="235"/>
      <c r="L679" s="240"/>
      <c r="M679" s="241"/>
      <c r="N679" s="242"/>
      <c r="O679" s="242"/>
      <c r="P679" s="242"/>
      <c r="Q679" s="242"/>
      <c r="R679" s="242"/>
      <c r="S679" s="242"/>
      <c r="T679" s="24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4" t="s">
        <v>226</v>
      </c>
      <c r="AU679" s="244" t="s">
        <v>81</v>
      </c>
      <c r="AV679" s="13" t="s">
        <v>79</v>
      </c>
      <c r="AW679" s="13" t="s">
        <v>33</v>
      </c>
      <c r="AX679" s="13" t="s">
        <v>72</v>
      </c>
      <c r="AY679" s="244" t="s">
        <v>215</v>
      </c>
    </row>
    <row r="680" s="15" customFormat="1">
      <c r="A680" s="15"/>
      <c r="B680" s="256"/>
      <c r="C680" s="257"/>
      <c r="D680" s="236" t="s">
        <v>226</v>
      </c>
      <c r="E680" s="258" t="s">
        <v>19</v>
      </c>
      <c r="F680" s="259" t="s">
        <v>233</v>
      </c>
      <c r="G680" s="257"/>
      <c r="H680" s="260">
        <v>46.700000000000003</v>
      </c>
      <c r="I680" s="261"/>
      <c r="J680" s="257"/>
      <c r="K680" s="257"/>
      <c r="L680" s="262"/>
      <c r="M680" s="263"/>
      <c r="N680" s="264"/>
      <c r="O680" s="264"/>
      <c r="P680" s="264"/>
      <c r="Q680" s="264"/>
      <c r="R680" s="264"/>
      <c r="S680" s="264"/>
      <c r="T680" s="26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66" t="s">
        <v>226</v>
      </c>
      <c r="AU680" s="266" t="s">
        <v>81</v>
      </c>
      <c r="AV680" s="15" t="s">
        <v>223</v>
      </c>
      <c r="AW680" s="15" t="s">
        <v>33</v>
      </c>
      <c r="AX680" s="15" t="s">
        <v>79</v>
      </c>
      <c r="AY680" s="266" t="s">
        <v>215</v>
      </c>
    </row>
    <row r="681" s="2" customFormat="1" ht="37.8" customHeight="1">
      <c r="A681" s="41"/>
      <c r="B681" s="42"/>
      <c r="C681" s="216" t="s">
        <v>1250</v>
      </c>
      <c r="D681" s="216" t="s">
        <v>218</v>
      </c>
      <c r="E681" s="217" t="s">
        <v>931</v>
      </c>
      <c r="F681" s="218" t="s">
        <v>932</v>
      </c>
      <c r="G681" s="219" t="s">
        <v>331</v>
      </c>
      <c r="H681" s="220">
        <v>8.5139999999999993</v>
      </c>
      <c r="I681" s="221"/>
      <c r="J681" s="222">
        <f>ROUND(I681*H681,2)</f>
        <v>0</v>
      </c>
      <c r="K681" s="218" t="s">
        <v>222</v>
      </c>
      <c r="L681" s="47"/>
      <c r="M681" s="223" t="s">
        <v>19</v>
      </c>
      <c r="N681" s="224" t="s">
        <v>43</v>
      </c>
      <c r="O681" s="87"/>
      <c r="P681" s="225">
        <f>O681*H681</f>
        <v>0</v>
      </c>
      <c r="Q681" s="225">
        <v>0</v>
      </c>
      <c r="R681" s="225">
        <f>Q681*H681</f>
        <v>0</v>
      </c>
      <c r="S681" s="225">
        <v>0</v>
      </c>
      <c r="T681" s="226">
        <f>S681*H681</f>
        <v>0</v>
      </c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R681" s="227" t="s">
        <v>223</v>
      </c>
      <c r="AT681" s="227" t="s">
        <v>218</v>
      </c>
      <c r="AU681" s="227" t="s">
        <v>81</v>
      </c>
      <c r="AY681" s="20" t="s">
        <v>215</v>
      </c>
      <c r="BE681" s="228">
        <f>IF(N681="základní",J681,0)</f>
        <v>0</v>
      </c>
      <c r="BF681" s="228">
        <f>IF(N681="snížená",J681,0)</f>
        <v>0</v>
      </c>
      <c r="BG681" s="228">
        <f>IF(N681="zákl. přenesená",J681,0)</f>
        <v>0</v>
      </c>
      <c r="BH681" s="228">
        <f>IF(N681="sníž. přenesená",J681,0)</f>
        <v>0</v>
      </c>
      <c r="BI681" s="228">
        <f>IF(N681="nulová",J681,0)</f>
        <v>0</v>
      </c>
      <c r="BJ681" s="20" t="s">
        <v>79</v>
      </c>
      <c r="BK681" s="228">
        <f>ROUND(I681*H681,2)</f>
        <v>0</v>
      </c>
      <c r="BL681" s="20" t="s">
        <v>223</v>
      </c>
      <c r="BM681" s="227" t="s">
        <v>1253</v>
      </c>
    </row>
    <row r="682" s="2" customFormat="1">
      <c r="A682" s="41"/>
      <c r="B682" s="42"/>
      <c r="C682" s="43"/>
      <c r="D682" s="229" t="s">
        <v>224</v>
      </c>
      <c r="E682" s="43"/>
      <c r="F682" s="230" t="s">
        <v>933</v>
      </c>
      <c r="G682" s="43"/>
      <c r="H682" s="43"/>
      <c r="I682" s="231"/>
      <c r="J682" s="43"/>
      <c r="K682" s="43"/>
      <c r="L682" s="47"/>
      <c r="M682" s="232"/>
      <c r="N682" s="233"/>
      <c r="O682" s="87"/>
      <c r="P682" s="87"/>
      <c r="Q682" s="87"/>
      <c r="R682" s="87"/>
      <c r="S682" s="87"/>
      <c r="T682" s="88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T682" s="20" t="s">
        <v>224</v>
      </c>
      <c r="AU682" s="20" t="s">
        <v>81</v>
      </c>
    </row>
    <row r="683" s="14" customFormat="1">
      <c r="A683" s="14"/>
      <c r="B683" s="245"/>
      <c r="C683" s="246"/>
      <c r="D683" s="236" t="s">
        <v>226</v>
      </c>
      <c r="E683" s="247" t="s">
        <v>19</v>
      </c>
      <c r="F683" s="248" t="s">
        <v>2789</v>
      </c>
      <c r="G683" s="246"/>
      <c r="H683" s="249">
        <v>8.5139999999999993</v>
      </c>
      <c r="I683" s="250"/>
      <c r="J683" s="246"/>
      <c r="K683" s="246"/>
      <c r="L683" s="251"/>
      <c r="M683" s="252"/>
      <c r="N683" s="253"/>
      <c r="O683" s="253"/>
      <c r="P683" s="253"/>
      <c r="Q683" s="253"/>
      <c r="R683" s="253"/>
      <c r="S683" s="253"/>
      <c r="T683" s="25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5" t="s">
        <v>226</v>
      </c>
      <c r="AU683" s="255" t="s">
        <v>81</v>
      </c>
      <c r="AV683" s="14" t="s">
        <v>81</v>
      </c>
      <c r="AW683" s="14" t="s">
        <v>33</v>
      </c>
      <c r="AX683" s="14" t="s">
        <v>72</v>
      </c>
      <c r="AY683" s="255" t="s">
        <v>215</v>
      </c>
    </row>
    <row r="684" s="15" customFormat="1">
      <c r="A684" s="15"/>
      <c r="B684" s="256"/>
      <c r="C684" s="257"/>
      <c r="D684" s="236" t="s">
        <v>226</v>
      </c>
      <c r="E684" s="258" t="s">
        <v>19</v>
      </c>
      <c r="F684" s="259" t="s">
        <v>233</v>
      </c>
      <c r="G684" s="257"/>
      <c r="H684" s="260">
        <v>8.5139999999999993</v>
      </c>
      <c r="I684" s="261"/>
      <c r="J684" s="257"/>
      <c r="K684" s="257"/>
      <c r="L684" s="262"/>
      <c r="M684" s="263"/>
      <c r="N684" s="264"/>
      <c r="O684" s="264"/>
      <c r="P684" s="264"/>
      <c r="Q684" s="264"/>
      <c r="R684" s="264"/>
      <c r="S684" s="264"/>
      <c r="T684" s="26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66" t="s">
        <v>226</v>
      </c>
      <c r="AU684" s="266" t="s">
        <v>81</v>
      </c>
      <c r="AV684" s="15" t="s">
        <v>223</v>
      </c>
      <c r="AW684" s="15" t="s">
        <v>33</v>
      </c>
      <c r="AX684" s="15" t="s">
        <v>79</v>
      </c>
      <c r="AY684" s="266" t="s">
        <v>215</v>
      </c>
    </row>
    <row r="685" s="12" customFormat="1" ht="22.8" customHeight="1">
      <c r="A685" s="12"/>
      <c r="B685" s="200"/>
      <c r="C685" s="201"/>
      <c r="D685" s="202" t="s">
        <v>71</v>
      </c>
      <c r="E685" s="214" t="s">
        <v>2790</v>
      </c>
      <c r="F685" s="214" t="s">
        <v>2791</v>
      </c>
      <c r="G685" s="201"/>
      <c r="H685" s="201"/>
      <c r="I685" s="204"/>
      <c r="J685" s="215">
        <f>BK685</f>
        <v>0</v>
      </c>
      <c r="K685" s="201"/>
      <c r="L685" s="206"/>
      <c r="M685" s="207"/>
      <c r="N685" s="208"/>
      <c r="O685" s="208"/>
      <c r="P685" s="209">
        <f>SUM(P686:P787)</f>
        <v>0</v>
      </c>
      <c r="Q685" s="208"/>
      <c r="R685" s="209">
        <f>SUM(R686:R787)</f>
        <v>6.1597799999999996</v>
      </c>
      <c r="S685" s="208"/>
      <c r="T685" s="210">
        <f>SUM(T686:T787)</f>
        <v>0</v>
      </c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R685" s="211" t="s">
        <v>79</v>
      </c>
      <c r="AT685" s="212" t="s">
        <v>71</v>
      </c>
      <c r="AU685" s="212" t="s">
        <v>79</v>
      </c>
      <c r="AY685" s="211" t="s">
        <v>215</v>
      </c>
      <c r="BK685" s="213">
        <f>SUM(BK686:BK787)</f>
        <v>0</v>
      </c>
    </row>
    <row r="686" s="2" customFormat="1" ht="33" customHeight="1">
      <c r="A686" s="41"/>
      <c r="B686" s="42"/>
      <c r="C686" s="216" t="s">
        <v>955</v>
      </c>
      <c r="D686" s="216" t="s">
        <v>218</v>
      </c>
      <c r="E686" s="217" t="s">
        <v>2142</v>
      </c>
      <c r="F686" s="218" t="s">
        <v>2143</v>
      </c>
      <c r="G686" s="219" t="s">
        <v>221</v>
      </c>
      <c r="H686" s="220">
        <v>91.5</v>
      </c>
      <c r="I686" s="221"/>
      <c r="J686" s="222">
        <f>ROUND(I686*H686,2)</f>
        <v>0</v>
      </c>
      <c r="K686" s="218" t="s">
        <v>222</v>
      </c>
      <c r="L686" s="47"/>
      <c r="M686" s="223" t="s">
        <v>19</v>
      </c>
      <c r="N686" s="224" t="s">
        <v>43</v>
      </c>
      <c r="O686" s="87"/>
      <c r="P686" s="225">
        <f>O686*H686</f>
        <v>0</v>
      </c>
      <c r="Q686" s="225">
        <v>0</v>
      </c>
      <c r="R686" s="225">
        <f>Q686*H686</f>
        <v>0</v>
      </c>
      <c r="S686" s="225">
        <v>0</v>
      </c>
      <c r="T686" s="226">
        <f>S686*H686</f>
        <v>0</v>
      </c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R686" s="227" t="s">
        <v>223</v>
      </c>
      <c r="AT686" s="227" t="s">
        <v>218</v>
      </c>
      <c r="AU686" s="227" t="s">
        <v>81</v>
      </c>
      <c r="AY686" s="20" t="s">
        <v>215</v>
      </c>
      <c r="BE686" s="228">
        <f>IF(N686="základní",J686,0)</f>
        <v>0</v>
      </c>
      <c r="BF686" s="228">
        <f>IF(N686="snížená",J686,0)</f>
        <v>0</v>
      </c>
      <c r="BG686" s="228">
        <f>IF(N686="zákl. přenesená",J686,0)</f>
        <v>0</v>
      </c>
      <c r="BH686" s="228">
        <f>IF(N686="sníž. přenesená",J686,0)</f>
        <v>0</v>
      </c>
      <c r="BI686" s="228">
        <f>IF(N686="nulová",J686,0)</f>
        <v>0</v>
      </c>
      <c r="BJ686" s="20" t="s">
        <v>79</v>
      </c>
      <c r="BK686" s="228">
        <f>ROUND(I686*H686,2)</f>
        <v>0</v>
      </c>
      <c r="BL686" s="20" t="s">
        <v>223</v>
      </c>
      <c r="BM686" s="227" t="s">
        <v>1258</v>
      </c>
    </row>
    <row r="687" s="2" customFormat="1">
      <c r="A687" s="41"/>
      <c r="B687" s="42"/>
      <c r="C687" s="43"/>
      <c r="D687" s="229" t="s">
        <v>224</v>
      </c>
      <c r="E687" s="43"/>
      <c r="F687" s="230" t="s">
        <v>2144</v>
      </c>
      <c r="G687" s="43"/>
      <c r="H687" s="43"/>
      <c r="I687" s="231"/>
      <c r="J687" s="43"/>
      <c r="K687" s="43"/>
      <c r="L687" s="47"/>
      <c r="M687" s="232"/>
      <c r="N687" s="233"/>
      <c r="O687" s="87"/>
      <c r="P687" s="87"/>
      <c r="Q687" s="87"/>
      <c r="R687" s="87"/>
      <c r="S687" s="87"/>
      <c r="T687" s="88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T687" s="20" t="s">
        <v>224</v>
      </c>
      <c r="AU687" s="20" t="s">
        <v>81</v>
      </c>
    </row>
    <row r="688" s="13" customFormat="1">
      <c r="A688" s="13"/>
      <c r="B688" s="234"/>
      <c r="C688" s="235"/>
      <c r="D688" s="236" t="s">
        <v>226</v>
      </c>
      <c r="E688" s="237" t="s">
        <v>19</v>
      </c>
      <c r="F688" s="238" t="s">
        <v>2792</v>
      </c>
      <c r="G688" s="235"/>
      <c r="H688" s="237" t="s">
        <v>19</v>
      </c>
      <c r="I688" s="239"/>
      <c r="J688" s="235"/>
      <c r="K688" s="235"/>
      <c r="L688" s="240"/>
      <c r="M688" s="241"/>
      <c r="N688" s="242"/>
      <c r="O688" s="242"/>
      <c r="P688" s="242"/>
      <c r="Q688" s="242"/>
      <c r="R688" s="242"/>
      <c r="S688" s="242"/>
      <c r="T688" s="24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4" t="s">
        <v>226</v>
      </c>
      <c r="AU688" s="244" t="s">
        <v>81</v>
      </c>
      <c r="AV688" s="13" t="s">
        <v>79</v>
      </c>
      <c r="AW688" s="13" t="s">
        <v>33</v>
      </c>
      <c r="AX688" s="13" t="s">
        <v>72</v>
      </c>
      <c r="AY688" s="244" t="s">
        <v>215</v>
      </c>
    </row>
    <row r="689" s="13" customFormat="1">
      <c r="A689" s="13"/>
      <c r="B689" s="234"/>
      <c r="C689" s="235"/>
      <c r="D689" s="236" t="s">
        <v>226</v>
      </c>
      <c r="E689" s="237" t="s">
        <v>19</v>
      </c>
      <c r="F689" s="238" t="s">
        <v>2793</v>
      </c>
      <c r="G689" s="235"/>
      <c r="H689" s="237" t="s">
        <v>19</v>
      </c>
      <c r="I689" s="239"/>
      <c r="J689" s="235"/>
      <c r="K689" s="235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226</v>
      </c>
      <c r="AU689" s="244" t="s">
        <v>81</v>
      </c>
      <c r="AV689" s="13" t="s">
        <v>79</v>
      </c>
      <c r="AW689" s="13" t="s">
        <v>33</v>
      </c>
      <c r="AX689" s="13" t="s">
        <v>72</v>
      </c>
      <c r="AY689" s="244" t="s">
        <v>215</v>
      </c>
    </row>
    <row r="690" s="13" customFormat="1">
      <c r="A690" s="13"/>
      <c r="B690" s="234"/>
      <c r="C690" s="235"/>
      <c r="D690" s="236" t="s">
        <v>226</v>
      </c>
      <c r="E690" s="237" t="s">
        <v>19</v>
      </c>
      <c r="F690" s="238" t="s">
        <v>2794</v>
      </c>
      <c r="G690" s="235"/>
      <c r="H690" s="237" t="s">
        <v>19</v>
      </c>
      <c r="I690" s="239"/>
      <c r="J690" s="235"/>
      <c r="K690" s="235"/>
      <c r="L690" s="240"/>
      <c r="M690" s="241"/>
      <c r="N690" s="242"/>
      <c r="O690" s="242"/>
      <c r="P690" s="242"/>
      <c r="Q690" s="242"/>
      <c r="R690" s="242"/>
      <c r="S690" s="242"/>
      <c r="T690" s="24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44" t="s">
        <v>226</v>
      </c>
      <c r="AU690" s="244" t="s">
        <v>81</v>
      </c>
      <c r="AV690" s="13" t="s">
        <v>79</v>
      </c>
      <c r="AW690" s="13" t="s">
        <v>33</v>
      </c>
      <c r="AX690" s="13" t="s">
        <v>72</v>
      </c>
      <c r="AY690" s="244" t="s">
        <v>215</v>
      </c>
    </row>
    <row r="691" s="13" customFormat="1">
      <c r="A691" s="13"/>
      <c r="B691" s="234"/>
      <c r="C691" s="235"/>
      <c r="D691" s="236" t="s">
        <v>226</v>
      </c>
      <c r="E691" s="237" t="s">
        <v>19</v>
      </c>
      <c r="F691" s="238" t="s">
        <v>2795</v>
      </c>
      <c r="G691" s="235"/>
      <c r="H691" s="237" t="s">
        <v>19</v>
      </c>
      <c r="I691" s="239"/>
      <c r="J691" s="235"/>
      <c r="K691" s="235"/>
      <c r="L691" s="240"/>
      <c r="M691" s="241"/>
      <c r="N691" s="242"/>
      <c r="O691" s="242"/>
      <c r="P691" s="242"/>
      <c r="Q691" s="242"/>
      <c r="R691" s="242"/>
      <c r="S691" s="242"/>
      <c r="T691" s="24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4" t="s">
        <v>226</v>
      </c>
      <c r="AU691" s="244" t="s">
        <v>81</v>
      </c>
      <c r="AV691" s="13" t="s">
        <v>79</v>
      </c>
      <c r="AW691" s="13" t="s">
        <v>33</v>
      </c>
      <c r="AX691" s="13" t="s">
        <v>72</v>
      </c>
      <c r="AY691" s="244" t="s">
        <v>215</v>
      </c>
    </row>
    <row r="692" s="13" customFormat="1">
      <c r="A692" s="13"/>
      <c r="B692" s="234"/>
      <c r="C692" s="235"/>
      <c r="D692" s="236" t="s">
        <v>226</v>
      </c>
      <c r="E692" s="237" t="s">
        <v>19</v>
      </c>
      <c r="F692" s="238" t="s">
        <v>446</v>
      </c>
      <c r="G692" s="235"/>
      <c r="H692" s="237" t="s">
        <v>19</v>
      </c>
      <c r="I692" s="239"/>
      <c r="J692" s="235"/>
      <c r="K692" s="235"/>
      <c r="L692" s="240"/>
      <c r="M692" s="241"/>
      <c r="N692" s="242"/>
      <c r="O692" s="242"/>
      <c r="P692" s="242"/>
      <c r="Q692" s="242"/>
      <c r="R692" s="242"/>
      <c r="S692" s="242"/>
      <c r="T692" s="24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4" t="s">
        <v>226</v>
      </c>
      <c r="AU692" s="244" t="s">
        <v>81</v>
      </c>
      <c r="AV692" s="13" t="s">
        <v>79</v>
      </c>
      <c r="AW692" s="13" t="s">
        <v>33</v>
      </c>
      <c r="AX692" s="13" t="s">
        <v>72</v>
      </c>
      <c r="AY692" s="244" t="s">
        <v>215</v>
      </c>
    </row>
    <row r="693" s="14" customFormat="1">
      <c r="A693" s="14"/>
      <c r="B693" s="245"/>
      <c r="C693" s="246"/>
      <c r="D693" s="236" t="s">
        <v>226</v>
      </c>
      <c r="E693" s="247" t="s">
        <v>19</v>
      </c>
      <c r="F693" s="248" t="s">
        <v>72</v>
      </c>
      <c r="G693" s="246"/>
      <c r="H693" s="249">
        <v>0</v>
      </c>
      <c r="I693" s="250"/>
      <c r="J693" s="246"/>
      <c r="K693" s="246"/>
      <c r="L693" s="251"/>
      <c r="M693" s="252"/>
      <c r="N693" s="253"/>
      <c r="O693" s="253"/>
      <c r="P693" s="253"/>
      <c r="Q693" s="253"/>
      <c r="R693" s="253"/>
      <c r="S693" s="253"/>
      <c r="T693" s="25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5" t="s">
        <v>226</v>
      </c>
      <c r="AU693" s="255" t="s">
        <v>81</v>
      </c>
      <c r="AV693" s="14" t="s">
        <v>81</v>
      </c>
      <c r="AW693" s="14" t="s">
        <v>33</v>
      </c>
      <c r="AX693" s="14" t="s">
        <v>72</v>
      </c>
      <c r="AY693" s="255" t="s">
        <v>215</v>
      </c>
    </row>
    <row r="694" s="13" customFormat="1">
      <c r="A694" s="13"/>
      <c r="B694" s="234"/>
      <c r="C694" s="235"/>
      <c r="D694" s="236" t="s">
        <v>226</v>
      </c>
      <c r="E694" s="237" t="s">
        <v>19</v>
      </c>
      <c r="F694" s="238" t="s">
        <v>2693</v>
      </c>
      <c r="G694" s="235"/>
      <c r="H694" s="237" t="s">
        <v>19</v>
      </c>
      <c r="I694" s="239"/>
      <c r="J694" s="235"/>
      <c r="K694" s="235"/>
      <c r="L694" s="240"/>
      <c r="M694" s="241"/>
      <c r="N694" s="242"/>
      <c r="O694" s="242"/>
      <c r="P694" s="242"/>
      <c r="Q694" s="242"/>
      <c r="R694" s="242"/>
      <c r="S694" s="242"/>
      <c r="T694" s="24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4" t="s">
        <v>226</v>
      </c>
      <c r="AU694" s="244" t="s">
        <v>81</v>
      </c>
      <c r="AV694" s="13" t="s">
        <v>79</v>
      </c>
      <c r="AW694" s="13" t="s">
        <v>33</v>
      </c>
      <c r="AX694" s="13" t="s">
        <v>72</v>
      </c>
      <c r="AY694" s="244" t="s">
        <v>215</v>
      </c>
    </row>
    <row r="695" s="13" customFormat="1">
      <c r="A695" s="13"/>
      <c r="B695" s="234"/>
      <c r="C695" s="235"/>
      <c r="D695" s="236" t="s">
        <v>226</v>
      </c>
      <c r="E695" s="237" t="s">
        <v>19</v>
      </c>
      <c r="F695" s="238" t="s">
        <v>2792</v>
      </c>
      <c r="G695" s="235"/>
      <c r="H695" s="237" t="s">
        <v>19</v>
      </c>
      <c r="I695" s="239"/>
      <c r="J695" s="235"/>
      <c r="K695" s="235"/>
      <c r="L695" s="240"/>
      <c r="M695" s="241"/>
      <c r="N695" s="242"/>
      <c r="O695" s="242"/>
      <c r="P695" s="242"/>
      <c r="Q695" s="242"/>
      <c r="R695" s="242"/>
      <c r="S695" s="242"/>
      <c r="T695" s="24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4" t="s">
        <v>226</v>
      </c>
      <c r="AU695" s="244" t="s">
        <v>81</v>
      </c>
      <c r="AV695" s="13" t="s">
        <v>79</v>
      </c>
      <c r="AW695" s="13" t="s">
        <v>33</v>
      </c>
      <c r="AX695" s="13" t="s">
        <v>72</v>
      </c>
      <c r="AY695" s="244" t="s">
        <v>215</v>
      </c>
    </row>
    <row r="696" s="13" customFormat="1">
      <c r="A696" s="13"/>
      <c r="B696" s="234"/>
      <c r="C696" s="235"/>
      <c r="D696" s="236" t="s">
        <v>226</v>
      </c>
      <c r="E696" s="237" t="s">
        <v>19</v>
      </c>
      <c r="F696" s="238" t="s">
        <v>2793</v>
      </c>
      <c r="G696" s="235"/>
      <c r="H696" s="237" t="s">
        <v>19</v>
      </c>
      <c r="I696" s="239"/>
      <c r="J696" s="235"/>
      <c r="K696" s="235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226</v>
      </c>
      <c r="AU696" s="244" t="s">
        <v>81</v>
      </c>
      <c r="AV696" s="13" t="s">
        <v>79</v>
      </c>
      <c r="AW696" s="13" t="s">
        <v>33</v>
      </c>
      <c r="AX696" s="13" t="s">
        <v>72</v>
      </c>
      <c r="AY696" s="244" t="s">
        <v>215</v>
      </c>
    </row>
    <row r="697" s="13" customFormat="1">
      <c r="A697" s="13"/>
      <c r="B697" s="234"/>
      <c r="C697" s="235"/>
      <c r="D697" s="236" t="s">
        <v>226</v>
      </c>
      <c r="E697" s="237" t="s">
        <v>19</v>
      </c>
      <c r="F697" s="238" t="s">
        <v>2794</v>
      </c>
      <c r="G697" s="235"/>
      <c r="H697" s="237" t="s">
        <v>19</v>
      </c>
      <c r="I697" s="239"/>
      <c r="J697" s="235"/>
      <c r="K697" s="235"/>
      <c r="L697" s="240"/>
      <c r="M697" s="241"/>
      <c r="N697" s="242"/>
      <c r="O697" s="242"/>
      <c r="P697" s="242"/>
      <c r="Q697" s="242"/>
      <c r="R697" s="242"/>
      <c r="S697" s="242"/>
      <c r="T697" s="24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4" t="s">
        <v>226</v>
      </c>
      <c r="AU697" s="244" t="s">
        <v>81</v>
      </c>
      <c r="AV697" s="13" t="s">
        <v>79</v>
      </c>
      <c r="AW697" s="13" t="s">
        <v>33</v>
      </c>
      <c r="AX697" s="13" t="s">
        <v>72</v>
      </c>
      <c r="AY697" s="244" t="s">
        <v>215</v>
      </c>
    </row>
    <row r="698" s="13" customFormat="1">
      <c r="A698" s="13"/>
      <c r="B698" s="234"/>
      <c r="C698" s="235"/>
      <c r="D698" s="236" t="s">
        <v>226</v>
      </c>
      <c r="E698" s="237" t="s">
        <v>19</v>
      </c>
      <c r="F698" s="238" t="s">
        <v>2795</v>
      </c>
      <c r="G698" s="235"/>
      <c r="H698" s="237" t="s">
        <v>19</v>
      </c>
      <c r="I698" s="239"/>
      <c r="J698" s="235"/>
      <c r="K698" s="235"/>
      <c r="L698" s="240"/>
      <c r="M698" s="241"/>
      <c r="N698" s="242"/>
      <c r="O698" s="242"/>
      <c r="P698" s="242"/>
      <c r="Q698" s="242"/>
      <c r="R698" s="242"/>
      <c r="S698" s="242"/>
      <c r="T698" s="24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4" t="s">
        <v>226</v>
      </c>
      <c r="AU698" s="244" t="s">
        <v>81</v>
      </c>
      <c r="AV698" s="13" t="s">
        <v>79</v>
      </c>
      <c r="AW698" s="13" t="s">
        <v>33</v>
      </c>
      <c r="AX698" s="13" t="s">
        <v>72</v>
      </c>
      <c r="AY698" s="244" t="s">
        <v>215</v>
      </c>
    </row>
    <row r="699" s="13" customFormat="1">
      <c r="A699" s="13"/>
      <c r="B699" s="234"/>
      <c r="C699" s="235"/>
      <c r="D699" s="236" t="s">
        <v>226</v>
      </c>
      <c r="E699" s="237" t="s">
        <v>19</v>
      </c>
      <c r="F699" s="238" t="s">
        <v>448</v>
      </c>
      <c r="G699" s="235"/>
      <c r="H699" s="237" t="s">
        <v>19</v>
      </c>
      <c r="I699" s="239"/>
      <c r="J699" s="235"/>
      <c r="K699" s="235"/>
      <c r="L699" s="240"/>
      <c r="M699" s="241"/>
      <c r="N699" s="242"/>
      <c r="O699" s="242"/>
      <c r="P699" s="242"/>
      <c r="Q699" s="242"/>
      <c r="R699" s="242"/>
      <c r="S699" s="242"/>
      <c r="T699" s="24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4" t="s">
        <v>226</v>
      </c>
      <c r="AU699" s="244" t="s">
        <v>81</v>
      </c>
      <c r="AV699" s="13" t="s">
        <v>79</v>
      </c>
      <c r="AW699" s="13" t="s">
        <v>33</v>
      </c>
      <c r="AX699" s="13" t="s">
        <v>72</v>
      </c>
      <c r="AY699" s="244" t="s">
        <v>215</v>
      </c>
    </row>
    <row r="700" s="14" customFormat="1">
      <c r="A700" s="14"/>
      <c r="B700" s="245"/>
      <c r="C700" s="246"/>
      <c r="D700" s="236" t="s">
        <v>226</v>
      </c>
      <c r="E700" s="247" t="s">
        <v>19</v>
      </c>
      <c r="F700" s="248" t="s">
        <v>72</v>
      </c>
      <c r="G700" s="246"/>
      <c r="H700" s="249">
        <v>0</v>
      </c>
      <c r="I700" s="250"/>
      <c r="J700" s="246"/>
      <c r="K700" s="246"/>
      <c r="L700" s="251"/>
      <c r="M700" s="252"/>
      <c r="N700" s="253"/>
      <c r="O700" s="253"/>
      <c r="P700" s="253"/>
      <c r="Q700" s="253"/>
      <c r="R700" s="253"/>
      <c r="S700" s="253"/>
      <c r="T700" s="25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5" t="s">
        <v>226</v>
      </c>
      <c r="AU700" s="255" t="s">
        <v>81</v>
      </c>
      <c r="AV700" s="14" t="s">
        <v>81</v>
      </c>
      <c r="AW700" s="14" t="s">
        <v>33</v>
      </c>
      <c r="AX700" s="14" t="s">
        <v>72</v>
      </c>
      <c r="AY700" s="255" t="s">
        <v>215</v>
      </c>
    </row>
    <row r="701" s="13" customFormat="1">
      <c r="A701" s="13"/>
      <c r="B701" s="234"/>
      <c r="C701" s="235"/>
      <c r="D701" s="236" t="s">
        <v>226</v>
      </c>
      <c r="E701" s="237" t="s">
        <v>19</v>
      </c>
      <c r="F701" s="238" t="s">
        <v>2693</v>
      </c>
      <c r="G701" s="235"/>
      <c r="H701" s="237" t="s">
        <v>19</v>
      </c>
      <c r="I701" s="239"/>
      <c r="J701" s="235"/>
      <c r="K701" s="235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226</v>
      </c>
      <c r="AU701" s="244" t="s">
        <v>81</v>
      </c>
      <c r="AV701" s="13" t="s">
        <v>79</v>
      </c>
      <c r="AW701" s="13" t="s">
        <v>33</v>
      </c>
      <c r="AX701" s="13" t="s">
        <v>72</v>
      </c>
      <c r="AY701" s="244" t="s">
        <v>215</v>
      </c>
    </row>
    <row r="702" s="13" customFormat="1">
      <c r="A702" s="13"/>
      <c r="B702" s="234"/>
      <c r="C702" s="235"/>
      <c r="D702" s="236" t="s">
        <v>226</v>
      </c>
      <c r="E702" s="237" t="s">
        <v>19</v>
      </c>
      <c r="F702" s="238" t="s">
        <v>2792</v>
      </c>
      <c r="G702" s="235"/>
      <c r="H702" s="237" t="s">
        <v>19</v>
      </c>
      <c r="I702" s="239"/>
      <c r="J702" s="235"/>
      <c r="K702" s="235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226</v>
      </c>
      <c r="AU702" s="244" t="s">
        <v>81</v>
      </c>
      <c r="AV702" s="13" t="s">
        <v>79</v>
      </c>
      <c r="AW702" s="13" t="s">
        <v>33</v>
      </c>
      <c r="AX702" s="13" t="s">
        <v>72</v>
      </c>
      <c r="AY702" s="244" t="s">
        <v>215</v>
      </c>
    </row>
    <row r="703" s="13" customFormat="1">
      <c r="A703" s="13"/>
      <c r="B703" s="234"/>
      <c r="C703" s="235"/>
      <c r="D703" s="236" t="s">
        <v>226</v>
      </c>
      <c r="E703" s="237" t="s">
        <v>19</v>
      </c>
      <c r="F703" s="238" t="s">
        <v>2793</v>
      </c>
      <c r="G703" s="235"/>
      <c r="H703" s="237" t="s">
        <v>19</v>
      </c>
      <c r="I703" s="239"/>
      <c r="J703" s="235"/>
      <c r="K703" s="235"/>
      <c r="L703" s="240"/>
      <c r="M703" s="241"/>
      <c r="N703" s="242"/>
      <c r="O703" s="242"/>
      <c r="P703" s="242"/>
      <c r="Q703" s="242"/>
      <c r="R703" s="242"/>
      <c r="S703" s="242"/>
      <c r="T703" s="24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4" t="s">
        <v>226</v>
      </c>
      <c r="AU703" s="244" t="s">
        <v>81</v>
      </c>
      <c r="AV703" s="13" t="s">
        <v>79</v>
      </c>
      <c r="AW703" s="13" t="s">
        <v>33</v>
      </c>
      <c r="AX703" s="13" t="s">
        <v>72</v>
      </c>
      <c r="AY703" s="244" t="s">
        <v>215</v>
      </c>
    </row>
    <row r="704" s="13" customFormat="1">
      <c r="A704" s="13"/>
      <c r="B704" s="234"/>
      <c r="C704" s="235"/>
      <c r="D704" s="236" t="s">
        <v>226</v>
      </c>
      <c r="E704" s="237" t="s">
        <v>19</v>
      </c>
      <c r="F704" s="238" t="s">
        <v>2794</v>
      </c>
      <c r="G704" s="235"/>
      <c r="H704" s="237" t="s">
        <v>19</v>
      </c>
      <c r="I704" s="239"/>
      <c r="J704" s="235"/>
      <c r="K704" s="235"/>
      <c r="L704" s="240"/>
      <c r="M704" s="241"/>
      <c r="N704" s="242"/>
      <c r="O704" s="242"/>
      <c r="P704" s="242"/>
      <c r="Q704" s="242"/>
      <c r="R704" s="242"/>
      <c r="S704" s="242"/>
      <c r="T704" s="24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4" t="s">
        <v>226</v>
      </c>
      <c r="AU704" s="244" t="s">
        <v>81</v>
      </c>
      <c r="AV704" s="13" t="s">
        <v>79</v>
      </c>
      <c r="AW704" s="13" t="s">
        <v>33</v>
      </c>
      <c r="AX704" s="13" t="s">
        <v>72</v>
      </c>
      <c r="AY704" s="244" t="s">
        <v>215</v>
      </c>
    </row>
    <row r="705" s="13" customFormat="1">
      <c r="A705" s="13"/>
      <c r="B705" s="234"/>
      <c r="C705" s="235"/>
      <c r="D705" s="236" t="s">
        <v>226</v>
      </c>
      <c r="E705" s="237" t="s">
        <v>19</v>
      </c>
      <c r="F705" s="238" t="s">
        <v>2795</v>
      </c>
      <c r="G705" s="235"/>
      <c r="H705" s="237" t="s">
        <v>19</v>
      </c>
      <c r="I705" s="239"/>
      <c r="J705" s="235"/>
      <c r="K705" s="235"/>
      <c r="L705" s="240"/>
      <c r="M705" s="241"/>
      <c r="N705" s="242"/>
      <c r="O705" s="242"/>
      <c r="P705" s="242"/>
      <c r="Q705" s="242"/>
      <c r="R705" s="242"/>
      <c r="S705" s="242"/>
      <c r="T705" s="24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4" t="s">
        <v>226</v>
      </c>
      <c r="AU705" s="244" t="s">
        <v>81</v>
      </c>
      <c r="AV705" s="13" t="s">
        <v>79</v>
      </c>
      <c r="AW705" s="13" t="s">
        <v>33</v>
      </c>
      <c r="AX705" s="13" t="s">
        <v>72</v>
      </c>
      <c r="AY705" s="244" t="s">
        <v>215</v>
      </c>
    </row>
    <row r="706" s="13" customFormat="1">
      <c r="A706" s="13"/>
      <c r="B706" s="234"/>
      <c r="C706" s="235"/>
      <c r="D706" s="236" t="s">
        <v>226</v>
      </c>
      <c r="E706" s="237" t="s">
        <v>19</v>
      </c>
      <c r="F706" s="238" t="s">
        <v>407</v>
      </c>
      <c r="G706" s="235"/>
      <c r="H706" s="237" t="s">
        <v>19</v>
      </c>
      <c r="I706" s="239"/>
      <c r="J706" s="235"/>
      <c r="K706" s="235"/>
      <c r="L706" s="240"/>
      <c r="M706" s="241"/>
      <c r="N706" s="242"/>
      <c r="O706" s="242"/>
      <c r="P706" s="242"/>
      <c r="Q706" s="242"/>
      <c r="R706" s="242"/>
      <c r="S706" s="242"/>
      <c r="T706" s="24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4" t="s">
        <v>226</v>
      </c>
      <c r="AU706" s="244" t="s">
        <v>81</v>
      </c>
      <c r="AV706" s="13" t="s">
        <v>79</v>
      </c>
      <c r="AW706" s="13" t="s">
        <v>33</v>
      </c>
      <c r="AX706" s="13" t="s">
        <v>72</v>
      </c>
      <c r="AY706" s="244" t="s">
        <v>215</v>
      </c>
    </row>
    <row r="707" s="14" customFormat="1">
      <c r="A707" s="14"/>
      <c r="B707" s="245"/>
      <c r="C707" s="246"/>
      <c r="D707" s="236" t="s">
        <v>226</v>
      </c>
      <c r="E707" s="247" t="s">
        <v>19</v>
      </c>
      <c r="F707" s="248" t="s">
        <v>2557</v>
      </c>
      <c r="G707" s="246"/>
      <c r="H707" s="249">
        <v>91.5</v>
      </c>
      <c r="I707" s="250"/>
      <c r="J707" s="246"/>
      <c r="K707" s="246"/>
      <c r="L707" s="251"/>
      <c r="M707" s="252"/>
      <c r="N707" s="253"/>
      <c r="O707" s="253"/>
      <c r="P707" s="253"/>
      <c r="Q707" s="253"/>
      <c r="R707" s="253"/>
      <c r="S707" s="253"/>
      <c r="T707" s="25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55" t="s">
        <v>226</v>
      </c>
      <c r="AU707" s="255" t="s">
        <v>81</v>
      </c>
      <c r="AV707" s="14" t="s">
        <v>81</v>
      </c>
      <c r="AW707" s="14" t="s">
        <v>33</v>
      </c>
      <c r="AX707" s="14" t="s">
        <v>72</v>
      </c>
      <c r="AY707" s="255" t="s">
        <v>215</v>
      </c>
    </row>
    <row r="708" s="13" customFormat="1">
      <c r="A708" s="13"/>
      <c r="B708" s="234"/>
      <c r="C708" s="235"/>
      <c r="D708" s="236" t="s">
        <v>226</v>
      </c>
      <c r="E708" s="237" t="s">
        <v>19</v>
      </c>
      <c r="F708" s="238" t="s">
        <v>2693</v>
      </c>
      <c r="G708" s="235"/>
      <c r="H708" s="237" t="s">
        <v>19</v>
      </c>
      <c r="I708" s="239"/>
      <c r="J708" s="235"/>
      <c r="K708" s="235"/>
      <c r="L708" s="240"/>
      <c r="M708" s="241"/>
      <c r="N708" s="242"/>
      <c r="O708" s="242"/>
      <c r="P708" s="242"/>
      <c r="Q708" s="242"/>
      <c r="R708" s="242"/>
      <c r="S708" s="242"/>
      <c r="T708" s="24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4" t="s">
        <v>226</v>
      </c>
      <c r="AU708" s="244" t="s">
        <v>81</v>
      </c>
      <c r="AV708" s="13" t="s">
        <v>79</v>
      </c>
      <c r="AW708" s="13" t="s">
        <v>33</v>
      </c>
      <c r="AX708" s="13" t="s">
        <v>72</v>
      </c>
      <c r="AY708" s="244" t="s">
        <v>215</v>
      </c>
    </row>
    <row r="709" s="15" customFormat="1">
      <c r="A709" s="15"/>
      <c r="B709" s="256"/>
      <c r="C709" s="257"/>
      <c r="D709" s="236" t="s">
        <v>226</v>
      </c>
      <c r="E709" s="258" t="s">
        <v>19</v>
      </c>
      <c r="F709" s="259" t="s">
        <v>233</v>
      </c>
      <c r="G709" s="257"/>
      <c r="H709" s="260">
        <v>91.5</v>
      </c>
      <c r="I709" s="261"/>
      <c r="J709" s="257"/>
      <c r="K709" s="257"/>
      <c r="L709" s="262"/>
      <c r="M709" s="263"/>
      <c r="N709" s="264"/>
      <c r="O709" s="264"/>
      <c r="P709" s="264"/>
      <c r="Q709" s="264"/>
      <c r="R709" s="264"/>
      <c r="S709" s="264"/>
      <c r="T709" s="26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66" t="s">
        <v>226</v>
      </c>
      <c r="AU709" s="266" t="s">
        <v>81</v>
      </c>
      <c r="AV709" s="15" t="s">
        <v>223</v>
      </c>
      <c r="AW709" s="15" t="s">
        <v>33</v>
      </c>
      <c r="AX709" s="15" t="s">
        <v>79</v>
      </c>
      <c r="AY709" s="266" t="s">
        <v>215</v>
      </c>
    </row>
    <row r="710" s="2" customFormat="1" ht="37.8" customHeight="1">
      <c r="A710" s="41"/>
      <c r="B710" s="42"/>
      <c r="C710" s="216" t="s">
        <v>1260</v>
      </c>
      <c r="D710" s="216" t="s">
        <v>218</v>
      </c>
      <c r="E710" s="217" t="s">
        <v>906</v>
      </c>
      <c r="F710" s="218" t="s">
        <v>907</v>
      </c>
      <c r="G710" s="219" t="s">
        <v>221</v>
      </c>
      <c r="H710" s="220">
        <v>549</v>
      </c>
      <c r="I710" s="221"/>
      <c r="J710" s="222">
        <f>ROUND(I710*H710,2)</f>
        <v>0</v>
      </c>
      <c r="K710" s="218" t="s">
        <v>222</v>
      </c>
      <c r="L710" s="47"/>
      <c r="M710" s="223" t="s">
        <v>19</v>
      </c>
      <c r="N710" s="224" t="s">
        <v>43</v>
      </c>
      <c r="O710" s="87"/>
      <c r="P710" s="225">
        <f>O710*H710</f>
        <v>0</v>
      </c>
      <c r="Q710" s="225">
        <v>0</v>
      </c>
      <c r="R710" s="225">
        <f>Q710*H710</f>
        <v>0</v>
      </c>
      <c r="S710" s="225">
        <v>0</v>
      </c>
      <c r="T710" s="226">
        <f>S710*H710</f>
        <v>0</v>
      </c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R710" s="227" t="s">
        <v>223</v>
      </c>
      <c r="AT710" s="227" t="s">
        <v>218</v>
      </c>
      <c r="AU710" s="227" t="s">
        <v>81</v>
      </c>
      <c r="AY710" s="20" t="s">
        <v>215</v>
      </c>
      <c r="BE710" s="228">
        <f>IF(N710="základní",J710,0)</f>
        <v>0</v>
      </c>
      <c r="BF710" s="228">
        <f>IF(N710="snížená",J710,0)</f>
        <v>0</v>
      </c>
      <c r="BG710" s="228">
        <f>IF(N710="zákl. přenesená",J710,0)</f>
        <v>0</v>
      </c>
      <c r="BH710" s="228">
        <f>IF(N710="sníž. přenesená",J710,0)</f>
        <v>0</v>
      </c>
      <c r="BI710" s="228">
        <f>IF(N710="nulová",J710,0)</f>
        <v>0</v>
      </c>
      <c r="BJ710" s="20" t="s">
        <v>79</v>
      </c>
      <c r="BK710" s="228">
        <f>ROUND(I710*H710,2)</f>
        <v>0</v>
      </c>
      <c r="BL710" s="20" t="s">
        <v>223</v>
      </c>
      <c r="BM710" s="227" t="s">
        <v>1263</v>
      </c>
    </row>
    <row r="711" s="2" customFormat="1">
      <c r="A711" s="41"/>
      <c r="B711" s="42"/>
      <c r="C711" s="43"/>
      <c r="D711" s="229" t="s">
        <v>224</v>
      </c>
      <c r="E711" s="43"/>
      <c r="F711" s="230" t="s">
        <v>908</v>
      </c>
      <c r="G711" s="43"/>
      <c r="H711" s="43"/>
      <c r="I711" s="231"/>
      <c r="J711" s="43"/>
      <c r="K711" s="43"/>
      <c r="L711" s="47"/>
      <c r="M711" s="232"/>
      <c r="N711" s="233"/>
      <c r="O711" s="87"/>
      <c r="P711" s="87"/>
      <c r="Q711" s="87"/>
      <c r="R711" s="87"/>
      <c r="S711" s="87"/>
      <c r="T711" s="88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T711" s="20" t="s">
        <v>224</v>
      </c>
      <c r="AU711" s="20" t="s">
        <v>81</v>
      </c>
    </row>
    <row r="712" s="13" customFormat="1">
      <c r="A712" s="13"/>
      <c r="B712" s="234"/>
      <c r="C712" s="235"/>
      <c r="D712" s="236" t="s">
        <v>226</v>
      </c>
      <c r="E712" s="237" t="s">
        <v>19</v>
      </c>
      <c r="F712" s="238" t="s">
        <v>2792</v>
      </c>
      <c r="G712" s="235"/>
      <c r="H712" s="237" t="s">
        <v>19</v>
      </c>
      <c r="I712" s="239"/>
      <c r="J712" s="235"/>
      <c r="K712" s="235"/>
      <c r="L712" s="240"/>
      <c r="M712" s="241"/>
      <c r="N712" s="242"/>
      <c r="O712" s="242"/>
      <c r="P712" s="242"/>
      <c r="Q712" s="242"/>
      <c r="R712" s="242"/>
      <c r="S712" s="242"/>
      <c r="T712" s="24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4" t="s">
        <v>226</v>
      </c>
      <c r="AU712" s="244" t="s">
        <v>81</v>
      </c>
      <c r="AV712" s="13" t="s">
        <v>79</v>
      </c>
      <c r="AW712" s="13" t="s">
        <v>33</v>
      </c>
      <c r="AX712" s="13" t="s">
        <v>72</v>
      </c>
      <c r="AY712" s="244" t="s">
        <v>215</v>
      </c>
    </row>
    <row r="713" s="13" customFormat="1">
      <c r="A713" s="13"/>
      <c r="B713" s="234"/>
      <c r="C713" s="235"/>
      <c r="D713" s="236" t="s">
        <v>226</v>
      </c>
      <c r="E713" s="237" t="s">
        <v>19</v>
      </c>
      <c r="F713" s="238" t="s">
        <v>2793</v>
      </c>
      <c r="G713" s="235"/>
      <c r="H713" s="237" t="s">
        <v>19</v>
      </c>
      <c r="I713" s="239"/>
      <c r="J713" s="235"/>
      <c r="K713" s="235"/>
      <c r="L713" s="240"/>
      <c r="M713" s="241"/>
      <c r="N713" s="242"/>
      <c r="O713" s="242"/>
      <c r="P713" s="242"/>
      <c r="Q713" s="242"/>
      <c r="R713" s="242"/>
      <c r="S713" s="242"/>
      <c r="T713" s="24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4" t="s">
        <v>226</v>
      </c>
      <c r="AU713" s="244" t="s">
        <v>81</v>
      </c>
      <c r="AV713" s="13" t="s">
        <v>79</v>
      </c>
      <c r="AW713" s="13" t="s">
        <v>33</v>
      </c>
      <c r="AX713" s="13" t="s">
        <v>72</v>
      </c>
      <c r="AY713" s="244" t="s">
        <v>215</v>
      </c>
    </row>
    <row r="714" s="13" customFormat="1">
      <c r="A714" s="13"/>
      <c r="B714" s="234"/>
      <c r="C714" s="235"/>
      <c r="D714" s="236" t="s">
        <v>226</v>
      </c>
      <c r="E714" s="237" t="s">
        <v>19</v>
      </c>
      <c r="F714" s="238" t="s">
        <v>2794</v>
      </c>
      <c r="G714" s="235"/>
      <c r="H714" s="237" t="s">
        <v>19</v>
      </c>
      <c r="I714" s="239"/>
      <c r="J714" s="235"/>
      <c r="K714" s="235"/>
      <c r="L714" s="240"/>
      <c r="M714" s="241"/>
      <c r="N714" s="242"/>
      <c r="O714" s="242"/>
      <c r="P714" s="242"/>
      <c r="Q714" s="242"/>
      <c r="R714" s="242"/>
      <c r="S714" s="242"/>
      <c r="T714" s="24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4" t="s">
        <v>226</v>
      </c>
      <c r="AU714" s="244" t="s">
        <v>81</v>
      </c>
      <c r="AV714" s="13" t="s">
        <v>79</v>
      </c>
      <c r="AW714" s="13" t="s">
        <v>33</v>
      </c>
      <c r="AX714" s="13" t="s">
        <v>72</v>
      </c>
      <c r="AY714" s="244" t="s">
        <v>215</v>
      </c>
    </row>
    <row r="715" s="13" customFormat="1">
      <c r="A715" s="13"/>
      <c r="B715" s="234"/>
      <c r="C715" s="235"/>
      <c r="D715" s="236" t="s">
        <v>226</v>
      </c>
      <c r="E715" s="237" t="s">
        <v>19</v>
      </c>
      <c r="F715" s="238" t="s">
        <v>2795</v>
      </c>
      <c r="G715" s="235"/>
      <c r="H715" s="237" t="s">
        <v>19</v>
      </c>
      <c r="I715" s="239"/>
      <c r="J715" s="235"/>
      <c r="K715" s="235"/>
      <c r="L715" s="240"/>
      <c r="M715" s="241"/>
      <c r="N715" s="242"/>
      <c r="O715" s="242"/>
      <c r="P715" s="242"/>
      <c r="Q715" s="242"/>
      <c r="R715" s="242"/>
      <c r="S715" s="242"/>
      <c r="T715" s="24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4" t="s">
        <v>226</v>
      </c>
      <c r="AU715" s="244" t="s">
        <v>81</v>
      </c>
      <c r="AV715" s="13" t="s">
        <v>79</v>
      </c>
      <c r="AW715" s="13" t="s">
        <v>33</v>
      </c>
      <c r="AX715" s="13" t="s">
        <v>72</v>
      </c>
      <c r="AY715" s="244" t="s">
        <v>215</v>
      </c>
    </row>
    <row r="716" s="13" customFormat="1">
      <c r="A716" s="13"/>
      <c r="B716" s="234"/>
      <c r="C716" s="235"/>
      <c r="D716" s="236" t="s">
        <v>226</v>
      </c>
      <c r="E716" s="237" t="s">
        <v>19</v>
      </c>
      <c r="F716" s="238" t="s">
        <v>446</v>
      </c>
      <c r="G716" s="235"/>
      <c r="H716" s="237" t="s">
        <v>19</v>
      </c>
      <c r="I716" s="239"/>
      <c r="J716" s="235"/>
      <c r="K716" s="235"/>
      <c r="L716" s="240"/>
      <c r="M716" s="241"/>
      <c r="N716" s="242"/>
      <c r="O716" s="242"/>
      <c r="P716" s="242"/>
      <c r="Q716" s="242"/>
      <c r="R716" s="242"/>
      <c r="S716" s="242"/>
      <c r="T716" s="24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4" t="s">
        <v>226</v>
      </c>
      <c r="AU716" s="244" t="s">
        <v>81</v>
      </c>
      <c r="AV716" s="13" t="s">
        <v>79</v>
      </c>
      <c r="AW716" s="13" t="s">
        <v>33</v>
      </c>
      <c r="AX716" s="13" t="s">
        <v>72</v>
      </c>
      <c r="AY716" s="244" t="s">
        <v>215</v>
      </c>
    </row>
    <row r="717" s="14" customFormat="1">
      <c r="A717" s="14"/>
      <c r="B717" s="245"/>
      <c r="C717" s="246"/>
      <c r="D717" s="236" t="s">
        <v>226</v>
      </c>
      <c r="E717" s="247" t="s">
        <v>19</v>
      </c>
      <c r="F717" s="248" t="s">
        <v>72</v>
      </c>
      <c r="G717" s="246"/>
      <c r="H717" s="249">
        <v>0</v>
      </c>
      <c r="I717" s="250"/>
      <c r="J717" s="246"/>
      <c r="K717" s="246"/>
      <c r="L717" s="251"/>
      <c r="M717" s="252"/>
      <c r="N717" s="253"/>
      <c r="O717" s="253"/>
      <c r="P717" s="253"/>
      <c r="Q717" s="253"/>
      <c r="R717" s="253"/>
      <c r="S717" s="253"/>
      <c r="T717" s="25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5" t="s">
        <v>226</v>
      </c>
      <c r="AU717" s="255" t="s">
        <v>81</v>
      </c>
      <c r="AV717" s="14" t="s">
        <v>81</v>
      </c>
      <c r="AW717" s="14" t="s">
        <v>33</v>
      </c>
      <c r="AX717" s="14" t="s">
        <v>72</v>
      </c>
      <c r="AY717" s="255" t="s">
        <v>215</v>
      </c>
    </row>
    <row r="718" s="13" customFormat="1">
      <c r="A718" s="13"/>
      <c r="B718" s="234"/>
      <c r="C718" s="235"/>
      <c r="D718" s="236" t="s">
        <v>226</v>
      </c>
      <c r="E718" s="237" t="s">
        <v>19</v>
      </c>
      <c r="F718" s="238" t="s">
        <v>2693</v>
      </c>
      <c r="G718" s="235"/>
      <c r="H718" s="237" t="s">
        <v>19</v>
      </c>
      <c r="I718" s="239"/>
      <c r="J718" s="235"/>
      <c r="K718" s="235"/>
      <c r="L718" s="240"/>
      <c r="M718" s="241"/>
      <c r="N718" s="242"/>
      <c r="O718" s="242"/>
      <c r="P718" s="242"/>
      <c r="Q718" s="242"/>
      <c r="R718" s="242"/>
      <c r="S718" s="242"/>
      <c r="T718" s="24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4" t="s">
        <v>226</v>
      </c>
      <c r="AU718" s="244" t="s">
        <v>81</v>
      </c>
      <c r="AV718" s="13" t="s">
        <v>79</v>
      </c>
      <c r="AW718" s="13" t="s">
        <v>33</v>
      </c>
      <c r="AX718" s="13" t="s">
        <v>72</v>
      </c>
      <c r="AY718" s="244" t="s">
        <v>215</v>
      </c>
    </row>
    <row r="719" s="13" customFormat="1">
      <c r="A719" s="13"/>
      <c r="B719" s="234"/>
      <c r="C719" s="235"/>
      <c r="D719" s="236" t="s">
        <v>226</v>
      </c>
      <c r="E719" s="237" t="s">
        <v>19</v>
      </c>
      <c r="F719" s="238" t="s">
        <v>2792</v>
      </c>
      <c r="G719" s="235"/>
      <c r="H719" s="237" t="s">
        <v>19</v>
      </c>
      <c r="I719" s="239"/>
      <c r="J719" s="235"/>
      <c r="K719" s="235"/>
      <c r="L719" s="240"/>
      <c r="M719" s="241"/>
      <c r="N719" s="242"/>
      <c r="O719" s="242"/>
      <c r="P719" s="242"/>
      <c r="Q719" s="242"/>
      <c r="R719" s="242"/>
      <c r="S719" s="242"/>
      <c r="T719" s="24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4" t="s">
        <v>226</v>
      </c>
      <c r="AU719" s="244" t="s">
        <v>81</v>
      </c>
      <c r="AV719" s="13" t="s">
        <v>79</v>
      </c>
      <c r="AW719" s="13" t="s">
        <v>33</v>
      </c>
      <c r="AX719" s="13" t="s">
        <v>72</v>
      </c>
      <c r="AY719" s="244" t="s">
        <v>215</v>
      </c>
    </row>
    <row r="720" s="13" customFormat="1">
      <c r="A720" s="13"/>
      <c r="B720" s="234"/>
      <c r="C720" s="235"/>
      <c r="D720" s="236" t="s">
        <v>226</v>
      </c>
      <c r="E720" s="237" t="s">
        <v>19</v>
      </c>
      <c r="F720" s="238" t="s">
        <v>2793</v>
      </c>
      <c r="G720" s="235"/>
      <c r="H720" s="237" t="s">
        <v>19</v>
      </c>
      <c r="I720" s="239"/>
      <c r="J720" s="235"/>
      <c r="K720" s="235"/>
      <c r="L720" s="240"/>
      <c r="M720" s="241"/>
      <c r="N720" s="242"/>
      <c r="O720" s="242"/>
      <c r="P720" s="242"/>
      <c r="Q720" s="242"/>
      <c r="R720" s="242"/>
      <c r="S720" s="242"/>
      <c r="T720" s="24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4" t="s">
        <v>226</v>
      </c>
      <c r="AU720" s="244" t="s">
        <v>81</v>
      </c>
      <c r="AV720" s="13" t="s">
        <v>79</v>
      </c>
      <c r="AW720" s="13" t="s">
        <v>33</v>
      </c>
      <c r="AX720" s="13" t="s">
        <v>72</v>
      </c>
      <c r="AY720" s="244" t="s">
        <v>215</v>
      </c>
    </row>
    <row r="721" s="13" customFormat="1">
      <c r="A721" s="13"/>
      <c r="B721" s="234"/>
      <c r="C721" s="235"/>
      <c r="D721" s="236" t="s">
        <v>226</v>
      </c>
      <c r="E721" s="237" t="s">
        <v>19</v>
      </c>
      <c r="F721" s="238" t="s">
        <v>2794</v>
      </c>
      <c r="G721" s="235"/>
      <c r="H721" s="237" t="s">
        <v>19</v>
      </c>
      <c r="I721" s="239"/>
      <c r="J721" s="235"/>
      <c r="K721" s="235"/>
      <c r="L721" s="240"/>
      <c r="M721" s="241"/>
      <c r="N721" s="242"/>
      <c r="O721" s="242"/>
      <c r="P721" s="242"/>
      <c r="Q721" s="242"/>
      <c r="R721" s="242"/>
      <c r="S721" s="242"/>
      <c r="T721" s="24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4" t="s">
        <v>226</v>
      </c>
      <c r="AU721" s="244" t="s">
        <v>81</v>
      </c>
      <c r="AV721" s="13" t="s">
        <v>79</v>
      </c>
      <c r="AW721" s="13" t="s">
        <v>33</v>
      </c>
      <c r="AX721" s="13" t="s">
        <v>72</v>
      </c>
      <c r="AY721" s="244" t="s">
        <v>215</v>
      </c>
    </row>
    <row r="722" s="13" customFormat="1">
      <c r="A722" s="13"/>
      <c r="B722" s="234"/>
      <c r="C722" s="235"/>
      <c r="D722" s="236" t="s">
        <v>226</v>
      </c>
      <c r="E722" s="237" t="s">
        <v>19</v>
      </c>
      <c r="F722" s="238" t="s">
        <v>2795</v>
      </c>
      <c r="G722" s="235"/>
      <c r="H722" s="237" t="s">
        <v>19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4" t="s">
        <v>226</v>
      </c>
      <c r="AU722" s="244" t="s">
        <v>81</v>
      </c>
      <c r="AV722" s="13" t="s">
        <v>79</v>
      </c>
      <c r="AW722" s="13" t="s">
        <v>33</v>
      </c>
      <c r="AX722" s="13" t="s">
        <v>72</v>
      </c>
      <c r="AY722" s="244" t="s">
        <v>215</v>
      </c>
    </row>
    <row r="723" s="13" customFormat="1">
      <c r="A723" s="13"/>
      <c r="B723" s="234"/>
      <c r="C723" s="235"/>
      <c r="D723" s="236" t="s">
        <v>226</v>
      </c>
      <c r="E723" s="237" t="s">
        <v>19</v>
      </c>
      <c r="F723" s="238" t="s">
        <v>448</v>
      </c>
      <c r="G723" s="235"/>
      <c r="H723" s="237" t="s">
        <v>19</v>
      </c>
      <c r="I723" s="239"/>
      <c r="J723" s="235"/>
      <c r="K723" s="235"/>
      <c r="L723" s="240"/>
      <c r="M723" s="241"/>
      <c r="N723" s="242"/>
      <c r="O723" s="242"/>
      <c r="P723" s="242"/>
      <c r="Q723" s="242"/>
      <c r="R723" s="242"/>
      <c r="S723" s="242"/>
      <c r="T723" s="24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4" t="s">
        <v>226</v>
      </c>
      <c r="AU723" s="244" t="s">
        <v>81</v>
      </c>
      <c r="AV723" s="13" t="s">
        <v>79</v>
      </c>
      <c r="AW723" s="13" t="s">
        <v>33</v>
      </c>
      <c r="AX723" s="13" t="s">
        <v>72</v>
      </c>
      <c r="AY723" s="244" t="s">
        <v>215</v>
      </c>
    </row>
    <row r="724" s="14" customFormat="1">
      <c r="A724" s="14"/>
      <c r="B724" s="245"/>
      <c r="C724" s="246"/>
      <c r="D724" s="236" t="s">
        <v>226</v>
      </c>
      <c r="E724" s="247" t="s">
        <v>19</v>
      </c>
      <c r="F724" s="248" t="s">
        <v>72</v>
      </c>
      <c r="G724" s="246"/>
      <c r="H724" s="249">
        <v>0</v>
      </c>
      <c r="I724" s="250"/>
      <c r="J724" s="246"/>
      <c r="K724" s="246"/>
      <c r="L724" s="251"/>
      <c r="M724" s="252"/>
      <c r="N724" s="253"/>
      <c r="O724" s="253"/>
      <c r="P724" s="253"/>
      <c r="Q724" s="253"/>
      <c r="R724" s="253"/>
      <c r="S724" s="253"/>
      <c r="T724" s="25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5" t="s">
        <v>226</v>
      </c>
      <c r="AU724" s="255" t="s">
        <v>81</v>
      </c>
      <c r="AV724" s="14" t="s">
        <v>81</v>
      </c>
      <c r="AW724" s="14" t="s">
        <v>33</v>
      </c>
      <c r="AX724" s="14" t="s">
        <v>72</v>
      </c>
      <c r="AY724" s="255" t="s">
        <v>215</v>
      </c>
    </row>
    <row r="725" s="13" customFormat="1">
      <c r="A725" s="13"/>
      <c r="B725" s="234"/>
      <c r="C725" s="235"/>
      <c r="D725" s="236" t="s">
        <v>226</v>
      </c>
      <c r="E725" s="237" t="s">
        <v>19</v>
      </c>
      <c r="F725" s="238" t="s">
        <v>2693</v>
      </c>
      <c r="G725" s="235"/>
      <c r="H725" s="237" t="s">
        <v>19</v>
      </c>
      <c r="I725" s="239"/>
      <c r="J725" s="235"/>
      <c r="K725" s="235"/>
      <c r="L725" s="240"/>
      <c r="M725" s="241"/>
      <c r="N725" s="242"/>
      <c r="O725" s="242"/>
      <c r="P725" s="242"/>
      <c r="Q725" s="242"/>
      <c r="R725" s="242"/>
      <c r="S725" s="242"/>
      <c r="T725" s="24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44" t="s">
        <v>226</v>
      </c>
      <c r="AU725" s="244" t="s">
        <v>81</v>
      </c>
      <c r="AV725" s="13" t="s">
        <v>79</v>
      </c>
      <c r="AW725" s="13" t="s">
        <v>33</v>
      </c>
      <c r="AX725" s="13" t="s">
        <v>72</v>
      </c>
      <c r="AY725" s="244" t="s">
        <v>215</v>
      </c>
    </row>
    <row r="726" s="13" customFormat="1">
      <c r="A726" s="13"/>
      <c r="B726" s="234"/>
      <c r="C726" s="235"/>
      <c r="D726" s="236" t="s">
        <v>226</v>
      </c>
      <c r="E726" s="237" t="s">
        <v>19</v>
      </c>
      <c r="F726" s="238" t="s">
        <v>2792</v>
      </c>
      <c r="G726" s="235"/>
      <c r="H726" s="237" t="s">
        <v>19</v>
      </c>
      <c r="I726" s="239"/>
      <c r="J726" s="235"/>
      <c r="K726" s="235"/>
      <c r="L726" s="240"/>
      <c r="M726" s="241"/>
      <c r="N726" s="242"/>
      <c r="O726" s="242"/>
      <c r="P726" s="242"/>
      <c r="Q726" s="242"/>
      <c r="R726" s="242"/>
      <c r="S726" s="242"/>
      <c r="T726" s="24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4" t="s">
        <v>226</v>
      </c>
      <c r="AU726" s="244" t="s">
        <v>81</v>
      </c>
      <c r="AV726" s="13" t="s">
        <v>79</v>
      </c>
      <c r="AW726" s="13" t="s">
        <v>33</v>
      </c>
      <c r="AX726" s="13" t="s">
        <v>72</v>
      </c>
      <c r="AY726" s="244" t="s">
        <v>215</v>
      </c>
    </row>
    <row r="727" s="13" customFormat="1">
      <c r="A727" s="13"/>
      <c r="B727" s="234"/>
      <c r="C727" s="235"/>
      <c r="D727" s="236" t="s">
        <v>226</v>
      </c>
      <c r="E727" s="237" t="s">
        <v>19</v>
      </c>
      <c r="F727" s="238" t="s">
        <v>2793</v>
      </c>
      <c r="G727" s="235"/>
      <c r="H727" s="237" t="s">
        <v>19</v>
      </c>
      <c r="I727" s="239"/>
      <c r="J727" s="235"/>
      <c r="K727" s="235"/>
      <c r="L727" s="240"/>
      <c r="M727" s="241"/>
      <c r="N727" s="242"/>
      <c r="O727" s="242"/>
      <c r="P727" s="242"/>
      <c r="Q727" s="242"/>
      <c r="R727" s="242"/>
      <c r="S727" s="242"/>
      <c r="T727" s="24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4" t="s">
        <v>226</v>
      </c>
      <c r="AU727" s="244" t="s">
        <v>81</v>
      </c>
      <c r="AV727" s="13" t="s">
        <v>79</v>
      </c>
      <c r="AW727" s="13" t="s">
        <v>33</v>
      </c>
      <c r="AX727" s="13" t="s">
        <v>72</v>
      </c>
      <c r="AY727" s="244" t="s">
        <v>215</v>
      </c>
    </row>
    <row r="728" s="13" customFormat="1">
      <c r="A728" s="13"/>
      <c r="B728" s="234"/>
      <c r="C728" s="235"/>
      <c r="D728" s="236" t="s">
        <v>226</v>
      </c>
      <c r="E728" s="237" t="s">
        <v>19</v>
      </c>
      <c r="F728" s="238" t="s">
        <v>2794</v>
      </c>
      <c r="G728" s="235"/>
      <c r="H728" s="237" t="s">
        <v>19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226</v>
      </c>
      <c r="AU728" s="244" t="s">
        <v>81</v>
      </c>
      <c r="AV728" s="13" t="s">
        <v>79</v>
      </c>
      <c r="AW728" s="13" t="s">
        <v>33</v>
      </c>
      <c r="AX728" s="13" t="s">
        <v>72</v>
      </c>
      <c r="AY728" s="244" t="s">
        <v>215</v>
      </c>
    </row>
    <row r="729" s="13" customFormat="1">
      <c r="A729" s="13"/>
      <c r="B729" s="234"/>
      <c r="C729" s="235"/>
      <c r="D729" s="236" t="s">
        <v>226</v>
      </c>
      <c r="E729" s="237" t="s">
        <v>19</v>
      </c>
      <c r="F729" s="238" t="s">
        <v>2795</v>
      </c>
      <c r="G729" s="235"/>
      <c r="H729" s="237" t="s">
        <v>19</v>
      </c>
      <c r="I729" s="239"/>
      <c r="J729" s="235"/>
      <c r="K729" s="235"/>
      <c r="L729" s="240"/>
      <c r="M729" s="241"/>
      <c r="N729" s="242"/>
      <c r="O729" s="242"/>
      <c r="P729" s="242"/>
      <c r="Q729" s="242"/>
      <c r="R729" s="242"/>
      <c r="S729" s="242"/>
      <c r="T729" s="24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4" t="s">
        <v>226</v>
      </c>
      <c r="AU729" s="244" t="s">
        <v>81</v>
      </c>
      <c r="AV729" s="13" t="s">
        <v>79</v>
      </c>
      <c r="AW729" s="13" t="s">
        <v>33</v>
      </c>
      <c r="AX729" s="13" t="s">
        <v>72</v>
      </c>
      <c r="AY729" s="244" t="s">
        <v>215</v>
      </c>
    </row>
    <row r="730" s="13" customFormat="1">
      <c r="A730" s="13"/>
      <c r="B730" s="234"/>
      <c r="C730" s="235"/>
      <c r="D730" s="236" t="s">
        <v>226</v>
      </c>
      <c r="E730" s="237" t="s">
        <v>19</v>
      </c>
      <c r="F730" s="238" t="s">
        <v>407</v>
      </c>
      <c r="G730" s="235"/>
      <c r="H730" s="237" t="s">
        <v>19</v>
      </c>
      <c r="I730" s="239"/>
      <c r="J730" s="235"/>
      <c r="K730" s="235"/>
      <c r="L730" s="240"/>
      <c r="M730" s="241"/>
      <c r="N730" s="242"/>
      <c r="O730" s="242"/>
      <c r="P730" s="242"/>
      <c r="Q730" s="242"/>
      <c r="R730" s="242"/>
      <c r="S730" s="242"/>
      <c r="T730" s="24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4" t="s">
        <v>226</v>
      </c>
      <c r="AU730" s="244" t="s">
        <v>81</v>
      </c>
      <c r="AV730" s="13" t="s">
        <v>79</v>
      </c>
      <c r="AW730" s="13" t="s">
        <v>33</v>
      </c>
      <c r="AX730" s="13" t="s">
        <v>72</v>
      </c>
      <c r="AY730" s="244" t="s">
        <v>215</v>
      </c>
    </row>
    <row r="731" s="14" customFormat="1">
      <c r="A731" s="14"/>
      <c r="B731" s="245"/>
      <c r="C731" s="246"/>
      <c r="D731" s="236" t="s">
        <v>226</v>
      </c>
      <c r="E731" s="247" t="s">
        <v>19</v>
      </c>
      <c r="F731" s="248" t="s">
        <v>2557</v>
      </c>
      <c r="G731" s="246"/>
      <c r="H731" s="249">
        <v>91.5</v>
      </c>
      <c r="I731" s="250"/>
      <c r="J731" s="246"/>
      <c r="K731" s="246"/>
      <c r="L731" s="251"/>
      <c r="M731" s="252"/>
      <c r="N731" s="253"/>
      <c r="O731" s="253"/>
      <c r="P731" s="253"/>
      <c r="Q731" s="253"/>
      <c r="R731" s="253"/>
      <c r="S731" s="253"/>
      <c r="T731" s="25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5" t="s">
        <v>226</v>
      </c>
      <c r="AU731" s="255" t="s">
        <v>81</v>
      </c>
      <c r="AV731" s="14" t="s">
        <v>81</v>
      </c>
      <c r="AW731" s="14" t="s">
        <v>33</v>
      </c>
      <c r="AX731" s="14" t="s">
        <v>72</v>
      </c>
      <c r="AY731" s="255" t="s">
        <v>215</v>
      </c>
    </row>
    <row r="732" s="13" customFormat="1">
      <c r="A732" s="13"/>
      <c r="B732" s="234"/>
      <c r="C732" s="235"/>
      <c r="D732" s="236" t="s">
        <v>226</v>
      </c>
      <c r="E732" s="237" t="s">
        <v>19</v>
      </c>
      <c r="F732" s="238" t="s">
        <v>2693</v>
      </c>
      <c r="G732" s="235"/>
      <c r="H732" s="237" t="s">
        <v>19</v>
      </c>
      <c r="I732" s="239"/>
      <c r="J732" s="235"/>
      <c r="K732" s="235"/>
      <c r="L732" s="240"/>
      <c r="M732" s="241"/>
      <c r="N732" s="242"/>
      <c r="O732" s="242"/>
      <c r="P732" s="242"/>
      <c r="Q732" s="242"/>
      <c r="R732" s="242"/>
      <c r="S732" s="242"/>
      <c r="T732" s="24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4" t="s">
        <v>226</v>
      </c>
      <c r="AU732" s="244" t="s">
        <v>81</v>
      </c>
      <c r="AV732" s="13" t="s">
        <v>79</v>
      </c>
      <c r="AW732" s="13" t="s">
        <v>33</v>
      </c>
      <c r="AX732" s="13" t="s">
        <v>72</v>
      </c>
      <c r="AY732" s="244" t="s">
        <v>215</v>
      </c>
    </row>
    <row r="733" s="15" customFormat="1">
      <c r="A733" s="15"/>
      <c r="B733" s="256"/>
      <c r="C733" s="257"/>
      <c r="D733" s="236" t="s">
        <v>226</v>
      </c>
      <c r="E733" s="258" t="s">
        <v>19</v>
      </c>
      <c r="F733" s="259" t="s">
        <v>233</v>
      </c>
      <c r="G733" s="257"/>
      <c r="H733" s="260">
        <v>91.5</v>
      </c>
      <c r="I733" s="261"/>
      <c r="J733" s="257"/>
      <c r="K733" s="257"/>
      <c r="L733" s="262"/>
      <c r="M733" s="263"/>
      <c r="N733" s="264"/>
      <c r="O733" s="264"/>
      <c r="P733" s="264"/>
      <c r="Q733" s="264"/>
      <c r="R733" s="264"/>
      <c r="S733" s="264"/>
      <c r="T733" s="26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66" t="s">
        <v>226</v>
      </c>
      <c r="AU733" s="266" t="s">
        <v>81</v>
      </c>
      <c r="AV733" s="15" t="s">
        <v>223</v>
      </c>
      <c r="AW733" s="15" t="s">
        <v>33</v>
      </c>
      <c r="AX733" s="15" t="s">
        <v>72</v>
      </c>
      <c r="AY733" s="266" t="s">
        <v>215</v>
      </c>
    </row>
    <row r="734" s="14" customFormat="1">
      <c r="A734" s="14"/>
      <c r="B734" s="245"/>
      <c r="C734" s="246"/>
      <c r="D734" s="236" t="s">
        <v>226</v>
      </c>
      <c r="E734" s="247" t="s">
        <v>19</v>
      </c>
      <c r="F734" s="248" t="s">
        <v>2796</v>
      </c>
      <c r="G734" s="246"/>
      <c r="H734" s="249">
        <v>549</v>
      </c>
      <c r="I734" s="250"/>
      <c r="J734" s="246"/>
      <c r="K734" s="246"/>
      <c r="L734" s="251"/>
      <c r="M734" s="252"/>
      <c r="N734" s="253"/>
      <c r="O734" s="253"/>
      <c r="P734" s="253"/>
      <c r="Q734" s="253"/>
      <c r="R734" s="253"/>
      <c r="S734" s="253"/>
      <c r="T734" s="25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55" t="s">
        <v>226</v>
      </c>
      <c r="AU734" s="255" t="s">
        <v>81</v>
      </c>
      <c r="AV734" s="14" t="s">
        <v>81</v>
      </c>
      <c r="AW734" s="14" t="s">
        <v>33</v>
      </c>
      <c r="AX734" s="14" t="s">
        <v>72</v>
      </c>
      <c r="AY734" s="255" t="s">
        <v>215</v>
      </c>
    </row>
    <row r="735" s="15" customFormat="1">
      <c r="A735" s="15"/>
      <c r="B735" s="256"/>
      <c r="C735" s="257"/>
      <c r="D735" s="236" t="s">
        <v>226</v>
      </c>
      <c r="E735" s="258" t="s">
        <v>19</v>
      </c>
      <c r="F735" s="259" t="s">
        <v>233</v>
      </c>
      <c r="G735" s="257"/>
      <c r="H735" s="260">
        <v>549</v>
      </c>
      <c r="I735" s="261"/>
      <c r="J735" s="257"/>
      <c r="K735" s="257"/>
      <c r="L735" s="262"/>
      <c r="M735" s="263"/>
      <c r="N735" s="264"/>
      <c r="O735" s="264"/>
      <c r="P735" s="264"/>
      <c r="Q735" s="264"/>
      <c r="R735" s="264"/>
      <c r="S735" s="264"/>
      <c r="T735" s="26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66" t="s">
        <v>226</v>
      </c>
      <c r="AU735" s="266" t="s">
        <v>81</v>
      </c>
      <c r="AV735" s="15" t="s">
        <v>223</v>
      </c>
      <c r="AW735" s="15" t="s">
        <v>33</v>
      </c>
      <c r="AX735" s="15" t="s">
        <v>79</v>
      </c>
      <c r="AY735" s="266" t="s">
        <v>215</v>
      </c>
    </row>
    <row r="736" s="2" customFormat="1" ht="16.5" customHeight="1">
      <c r="A736" s="41"/>
      <c r="B736" s="42"/>
      <c r="C736" s="281" t="s">
        <v>471</v>
      </c>
      <c r="D736" s="281" t="s">
        <v>412</v>
      </c>
      <c r="E736" s="282" t="s">
        <v>912</v>
      </c>
      <c r="F736" s="283" t="s">
        <v>913</v>
      </c>
      <c r="G736" s="284" t="s">
        <v>278</v>
      </c>
      <c r="H736" s="285">
        <v>27.998999999999999</v>
      </c>
      <c r="I736" s="286"/>
      <c r="J736" s="287">
        <f>ROUND(I736*H736,2)</f>
        <v>0</v>
      </c>
      <c r="K736" s="283" t="s">
        <v>222</v>
      </c>
      <c r="L736" s="288"/>
      <c r="M736" s="289" t="s">
        <v>19</v>
      </c>
      <c r="N736" s="290" t="s">
        <v>43</v>
      </c>
      <c r="O736" s="87"/>
      <c r="P736" s="225">
        <f>O736*H736</f>
        <v>0</v>
      </c>
      <c r="Q736" s="225">
        <v>0.22</v>
      </c>
      <c r="R736" s="225">
        <f>Q736*H736</f>
        <v>6.1597799999999996</v>
      </c>
      <c r="S736" s="225">
        <v>0</v>
      </c>
      <c r="T736" s="226">
        <f>S736*H736</f>
        <v>0</v>
      </c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R736" s="227" t="s">
        <v>298</v>
      </c>
      <c r="AT736" s="227" t="s">
        <v>412</v>
      </c>
      <c r="AU736" s="227" t="s">
        <v>81</v>
      </c>
      <c r="AY736" s="20" t="s">
        <v>215</v>
      </c>
      <c r="BE736" s="228">
        <f>IF(N736="základní",J736,0)</f>
        <v>0</v>
      </c>
      <c r="BF736" s="228">
        <f>IF(N736="snížená",J736,0)</f>
        <v>0</v>
      </c>
      <c r="BG736" s="228">
        <f>IF(N736="zákl. přenesená",J736,0)</f>
        <v>0</v>
      </c>
      <c r="BH736" s="228">
        <f>IF(N736="sníž. přenesená",J736,0)</f>
        <v>0</v>
      </c>
      <c r="BI736" s="228">
        <f>IF(N736="nulová",J736,0)</f>
        <v>0</v>
      </c>
      <c r="BJ736" s="20" t="s">
        <v>79</v>
      </c>
      <c r="BK736" s="228">
        <f>ROUND(I736*H736,2)</f>
        <v>0</v>
      </c>
      <c r="BL736" s="20" t="s">
        <v>223</v>
      </c>
      <c r="BM736" s="227" t="s">
        <v>1267</v>
      </c>
    </row>
    <row r="737" s="13" customFormat="1">
      <c r="A737" s="13"/>
      <c r="B737" s="234"/>
      <c r="C737" s="235"/>
      <c r="D737" s="236" t="s">
        <v>226</v>
      </c>
      <c r="E737" s="237" t="s">
        <v>19</v>
      </c>
      <c r="F737" s="238" t="s">
        <v>2792</v>
      </c>
      <c r="G737" s="235"/>
      <c r="H737" s="237" t="s">
        <v>19</v>
      </c>
      <c r="I737" s="239"/>
      <c r="J737" s="235"/>
      <c r="K737" s="235"/>
      <c r="L737" s="240"/>
      <c r="M737" s="241"/>
      <c r="N737" s="242"/>
      <c r="O737" s="242"/>
      <c r="P737" s="242"/>
      <c r="Q737" s="242"/>
      <c r="R737" s="242"/>
      <c r="S737" s="242"/>
      <c r="T737" s="24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4" t="s">
        <v>226</v>
      </c>
      <c r="AU737" s="244" t="s">
        <v>81</v>
      </c>
      <c r="AV737" s="13" t="s">
        <v>79</v>
      </c>
      <c r="AW737" s="13" t="s">
        <v>33</v>
      </c>
      <c r="AX737" s="13" t="s">
        <v>72</v>
      </c>
      <c r="AY737" s="244" t="s">
        <v>215</v>
      </c>
    </row>
    <row r="738" s="13" customFormat="1">
      <c r="A738" s="13"/>
      <c r="B738" s="234"/>
      <c r="C738" s="235"/>
      <c r="D738" s="236" t="s">
        <v>226</v>
      </c>
      <c r="E738" s="237" t="s">
        <v>19</v>
      </c>
      <c r="F738" s="238" t="s">
        <v>2793</v>
      </c>
      <c r="G738" s="235"/>
      <c r="H738" s="237" t="s">
        <v>19</v>
      </c>
      <c r="I738" s="239"/>
      <c r="J738" s="235"/>
      <c r="K738" s="235"/>
      <c r="L738" s="240"/>
      <c r="M738" s="241"/>
      <c r="N738" s="242"/>
      <c r="O738" s="242"/>
      <c r="P738" s="242"/>
      <c r="Q738" s="242"/>
      <c r="R738" s="242"/>
      <c r="S738" s="242"/>
      <c r="T738" s="24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4" t="s">
        <v>226</v>
      </c>
      <c r="AU738" s="244" t="s">
        <v>81</v>
      </c>
      <c r="AV738" s="13" t="s">
        <v>79</v>
      </c>
      <c r="AW738" s="13" t="s">
        <v>33</v>
      </c>
      <c r="AX738" s="13" t="s">
        <v>72</v>
      </c>
      <c r="AY738" s="244" t="s">
        <v>215</v>
      </c>
    </row>
    <row r="739" s="13" customFormat="1">
      <c r="A739" s="13"/>
      <c r="B739" s="234"/>
      <c r="C739" s="235"/>
      <c r="D739" s="236" t="s">
        <v>226</v>
      </c>
      <c r="E739" s="237" t="s">
        <v>19</v>
      </c>
      <c r="F739" s="238" t="s">
        <v>2794</v>
      </c>
      <c r="G739" s="235"/>
      <c r="H739" s="237" t="s">
        <v>19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4" t="s">
        <v>226</v>
      </c>
      <c r="AU739" s="244" t="s">
        <v>81</v>
      </c>
      <c r="AV739" s="13" t="s">
        <v>79</v>
      </c>
      <c r="AW739" s="13" t="s">
        <v>33</v>
      </c>
      <c r="AX739" s="13" t="s">
        <v>72</v>
      </c>
      <c r="AY739" s="244" t="s">
        <v>215</v>
      </c>
    </row>
    <row r="740" s="13" customFormat="1">
      <c r="A740" s="13"/>
      <c r="B740" s="234"/>
      <c r="C740" s="235"/>
      <c r="D740" s="236" t="s">
        <v>226</v>
      </c>
      <c r="E740" s="237" t="s">
        <v>19</v>
      </c>
      <c r="F740" s="238" t="s">
        <v>2795</v>
      </c>
      <c r="G740" s="235"/>
      <c r="H740" s="237" t="s">
        <v>19</v>
      </c>
      <c r="I740" s="239"/>
      <c r="J740" s="235"/>
      <c r="K740" s="235"/>
      <c r="L740" s="240"/>
      <c r="M740" s="241"/>
      <c r="N740" s="242"/>
      <c r="O740" s="242"/>
      <c r="P740" s="242"/>
      <c r="Q740" s="242"/>
      <c r="R740" s="242"/>
      <c r="S740" s="242"/>
      <c r="T740" s="24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4" t="s">
        <v>226</v>
      </c>
      <c r="AU740" s="244" t="s">
        <v>81</v>
      </c>
      <c r="AV740" s="13" t="s">
        <v>79</v>
      </c>
      <c r="AW740" s="13" t="s">
        <v>33</v>
      </c>
      <c r="AX740" s="13" t="s">
        <v>72</v>
      </c>
      <c r="AY740" s="244" t="s">
        <v>215</v>
      </c>
    </row>
    <row r="741" s="13" customFormat="1">
      <c r="A741" s="13"/>
      <c r="B741" s="234"/>
      <c r="C741" s="235"/>
      <c r="D741" s="236" t="s">
        <v>226</v>
      </c>
      <c r="E741" s="237" t="s">
        <v>19</v>
      </c>
      <c r="F741" s="238" t="s">
        <v>446</v>
      </c>
      <c r="G741" s="235"/>
      <c r="H741" s="237" t="s">
        <v>19</v>
      </c>
      <c r="I741" s="239"/>
      <c r="J741" s="235"/>
      <c r="K741" s="235"/>
      <c r="L741" s="240"/>
      <c r="M741" s="241"/>
      <c r="N741" s="242"/>
      <c r="O741" s="242"/>
      <c r="P741" s="242"/>
      <c r="Q741" s="242"/>
      <c r="R741" s="242"/>
      <c r="S741" s="242"/>
      <c r="T741" s="24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4" t="s">
        <v>226</v>
      </c>
      <c r="AU741" s="244" t="s">
        <v>81</v>
      </c>
      <c r="AV741" s="13" t="s">
        <v>79</v>
      </c>
      <c r="AW741" s="13" t="s">
        <v>33</v>
      </c>
      <c r="AX741" s="13" t="s">
        <v>72</v>
      </c>
      <c r="AY741" s="244" t="s">
        <v>215</v>
      </c>
    </row>
    <row r="742" s="14" customFormat="1">
      <c r="A742" s="14"/>
      <c r="B742" s="245"/>
      <c r="C742" s="246"/>
      <c r="D742" s="236" t="s">
        <v>226</v>
      </c>
      <c r="E742" s="247" t="s">
        <v>19</v>
      </c>
      <c r="F742" s="248" t="s">
        <v>72</v>
      </c>
      <c r="G742" s="246"/>
      <c r="H742" s="249">
        <v>0</v>
      </c>
      <c r="I742" s="250"/>
      <c r="J742" s="246"/>
      <c r="K742" s="246"/>
      <c r="L742" s="251"/>
      <c r="M742" s="252"/>
      <c r="N742" s="253"/>
      <c r="O742" s="253"/>
      <c r="P742" s="253"/>
      <c r="Q742" s="253"/>
      <c r="R742" s="253"/>
      <c r="S742" s="253"/>
      <c r="T742" s="25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5" t="s">
        <v>226</v>
      </c>
      <c r="AU742" s="255" t="s">
        <v>81</v>
      </c>
      <c r="AV742" s="14" t="s">
        <v>81</v>
      </c>
      <c r="AW742" s="14" t="s">
        <v>33</v>
      </c>
      <c r="AX742" s="14" t="s">
        <v>72</v>
      </c>
      <c r="AY742" s="255" t="s">
        <v>215</v>
      </c>
    </row>
    <row r="743" s="13" customFormat="1">
      <c r="A743" s="13"/>
      <c r="B743" s="234"/>
      <c r="C743" s="235"/>
      <c r="D743" s="236" t="s">
        <v>226</v>
      </c>
      <c r="E743" s="237" t="s">
        <v>19</v>
      </c>
      <c r="F743" s="238" t="s">
        <v>2693</v>
      </c>
      <c r="G743" s="235"/>
      <c r="H743" s="237" t="s">
        <v>19</v>
      </c>
      <c r="I743" s="239"/>
      <c r="J743" s="235"/>
      <c r="K743" s="235"/>
      <c r="L743" s="240"/>
      <c r="M743" s="241"/>
      <c r="N743" s="242"/>
      <c r="O743" s="242"/>
      <c r="P743" s="242"/>
      <c r="Q743" s="242"/>
      <c r="R743" s="242"/>
      <c r="S743" s="242"/>
      <c r="T743" s="24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4" t="s">
        <v>226</v>
      </c>
      <c r="AU743" s="244" t="s">
        <v>81</v>
      </c>
      <c r="AV743" s="13" t="s">
        <v>79</v>
      </c>
      <c r="AW743" s="13" t="s">
        <v>33</v>
      </c>
      <c r="AX743" s="13" t="s">
        <v>72</v>
      </c>
      <c r="AY743" s="244" t="s">
        <v>215</v>
      </c>
    </row>
    <row r="744" s="13" customFormat="1">
      <c r="A744" s="13"/>
      <c r="B744" s="234"/>
      <c r="C744" s="235"/>
      <c r="D744" s="236" t="s">
        <v>226</v>
      </c>
      <c r="E744" s="237" t="s">
        <v>19</v>
      </c>
      <c r="F744" s="238" t="s">
        <v>2792</v>
      </c>
      <c r="G744" s="235"/>
      <c r="H744" s="237" t="s">
        <v>19</v>
      </c>
      <c r="I744" s="239"/>
      <c r="J744" s="235"/>
      <c r="K744" s="235"/>
      <c r="L744" s="240"/>
      <c r="M744" s="241"/>
      <c r="N744" s="242"/>
      <c r="O744" s="242"/>
      <c r="P744" s="242"/>
      <c r="Q744" s="242"/>
      <c r="R744" s="242"/>
      <c r="S744" s="242"/>
      <c r="T744" s="24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4" t="s">
        <v>226</v>
      </c>
      <c r="AU744" s="244" t="s">
        <v>81</v>
      </c>
      <c r="AV744" s="13" t="s">
        <v>79</v>
      </c>
      <c r="AW744" s="13" t="s">
        <v>33</v>
      </c>
      <c r="AX744" s="13" t="s">
        <v>72</v>
      </c>
      <c r="AY744" s="244" t="s">
        <v>215</v>
      </c>
    </row>
    <row r="745" s="13" customFormat="1">
      <c r="A745" s="13"/>
      <c r="B745" s="234"/>
      <c r="C745" s="235"/>
      <c r="D745" s="236" t="s">
        <v>226</v>
      </c>
      <c r="E745" s="237" t="s">
        <v>19</v>
      </c>
      <c r="F745" s="238" t="s">
        <v>2793</v>
      </c>
      <c r="G745" s="235"/>
      <c r="H745" s="237" t="s">
        <v>19</v>
      </c>
      <c r="I745" s="239"/>
      <c r="J745" s="235"/>
      <c r="K745" s="235"/>
      <c r="L745" s="240"/>
      <c r="M745" s="241"/>
      <c r="N745" s="242"/>
      <c r="O745" s="242"/>
      <c r="P745" s="242"/>
      <c r="Q745" s="242"/>
      <c r="R745" s="242"/>
      <c r="S745" s="242"/>
      <c r="T745" s="24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4" t="s">
        <v>226</v>
      </c>
      <c r="AU745" s="244" t="s">
        <v>81</v>
      </c>
      <c r="AV745" s="13" t="s">
        <v>79</v>
      </c>
      <c r="AW745" s="13" t="s">
        <v>33</v>
      </c>
      <c r="AX745" s="13" t="s">
        <v>72</v>
      </c>
      <c r="AY745" s="244" t="s">
        <v>215</v>
      </c>
    </row>
    <row r="746" s="13" customFormat="1">
      <c r="A746" s="13"/>
      <c r="B746" s="234"/>
      <c r="C746" s="235"/>
      <c r="D746" s="236" t="s">
        <v>226</v>
      </c>
      <c r="E746" s="237" t="s">
        <v>19</v>
      </c>
      <c r="F746" s="238" t="s">
        <v>2794</v>
      </c>
      <c r="G746" s="235"/>
      <c r="H746" s="237" t="s">
        <v>19</v>
      </c>
      <c r="I746" s="239"/>
      <c r="J746" s="235"/>
      <c r="K746" s="235"/>
      <c r="L746" s="240"/>
      <c r="M746" s="241"/>
      <c r="N746" s="242"/>
      <c r="O746" s="242"/>
      <c r="P746" s="242"/>
      <c r="Q746" s="242"/>
      <c r="R746" s="242"/>
      <c r="S746" s="242"/>
      <c r="T746" s="24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4" t="s">
        <v>226</v>
      </c>
      <c r="AU746" s="244" t="s">
        <v>81</v>
      </c>
      <c r="AV746" s="13" t="s">
        <v>79</v>
      </c>
      <c r="AW746" s="13" t="s">
        <v>33</v>
      </c>
      <c r="AX746" s="13" t="s">
        <v>72</v>
      </c>
      <c r="AY746" s="244" t="s">
        <v>215</v>
      </c>
    </row>
    <row r="747" s="13" customFormat="1">
      <c r="A747" s="13"/>
      <c r="B747" s="234"/>
      <c r="C747" s="235"/>
      <c r="D747" s="236" t="s">
        <v>226</v>
      </c>
      <c r="E747" s="237" t="s">
        <v>19</v>
      </c>
      <c r="F747" s="238" t="s">
        <v>2795</v>
      </c>
      <c r="G747" s="235"/>
      <c r="H747" s="237" t="s">
        <v>19</v>
      </c>
      <c r="I747" s="239"/>
      <c r="J747" s="235"/>
      <c r="K747" s="235"/>
      <c r="L747" s="240"/>
      <c r="M747" s="241"/>
      <c r="N747" s="242"/>
      <c r="O747" s="242"/>
      <c r="P747" s="242"/>
      <c r="Q747" s="242"/>
      <c r="R747" s="242"/>
      <c r="S747" s="242"/>
      <c r="T747" s="24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4" t="s">
        <v>226</v>
      </c>
      <c r="AU747" s="244" t="s">
        <v>81</v>
      </c>
      <c r="AV747" s="13" t="s">
        <v>79</v>
      </c>
      <c r="AW747" s="13" t="s">
        <v>33</v>
      </c>
      <c r="AX747" s="13" t="s">
        <v>72</v>
      </c>
      <c r="AY747" s="244" t="s">
        <v>215</v>
      </c>
    </row>
    <row r="748" s="13" customFormat="1">
      <c r="A748" s="13"/>
      <c r="B748" s="234"/>
      <c r="C748" s="235"/>
      <c r="D748" s="236" t="s">
        <v>226</v>
      </c>
      <c r="E748" s="237" t="s">
        <v>19</v>
      </c>
      <c r="F748" s="238" t="s">
        <v>448</v>
      </c>
      <c r="G748" s="235"/>
      <c r="H748" s="237" t="s">
        <v>19</v>
      </c>
      <c r="I748" s="239"/>
      <c r="J748" s="235"/>
      <c r="K748" s="235"/>
      <c r="L748" s="240"/>
      <c r="M748" s="241"/>
      <c r="N748" s="242"/>
      <c r="O748" s="242"/>
      <c r="P748" s="242"/>
      <c r="Q748" s="242"/>
      <c r="R748" s="242"/>
      <c r="S748" s="242"/>
      <c r="T748" s="24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4" t="s">
        <v>226</v>
      </c>
      <c r="AU748" s="244" t="s">
        <v>81</v>
      </c>
      <c r="AV748" s="13" t="s">
        <v>79</v>
      </c>
      <c r="AW748" s="13" t="s">
        <v>33</v>
      </c>
      <c r="AX748" s="13" t="s">
        <v>72</v>
      </c>
      <c r="AY748" s="244" t="s">
        <v>215</v>
      </c>
    </row>
    <row r="749" s="14" customFormat="1">
      <c r="A749" s="14"/>
      <c r="B749" s="245"/>
      <c r="C749" s="246"/>
      <c r="D749" s="236" t="s">
        <v>226</v>
      </c>
      <c r="E749" s="247" t="s">
        <v>19</v>
      </c>
      <c r="F749" s="248" t="s">
        <v>72</v>
      </c>
      <c r="G749" s="246"/>
      <c r="H749" s="249">
        <v>0</v>
      </c>
      <c r="I749" s="250"/>
      <c r="J749" s="246"/>
      <c r="K749" s="246"/>
      <c r="L749" s="251"/>
      <c r="M749" s="252"/>
      <c r="N749" s="253"/>
      <c r="O749" s="253"/>
      <c r="P749" s="253"/>
      <c r="Q749" s="253"/>
      <c r="R749" s="253"/>
      <c r="S749" s="253"/>
      <c r="T749" s="25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5" t="s">
        <v>226</v>
      </c>
      <c r="AU749" s="255" t="s">
        <v>81</v>
      </c>
      <c r="AV749" s="14" t="s">
        <v>81</v>
      </c>
      <c r="AW749" s="14" t="s">
        <v>33</v>
      </c>
      <c r="AX749" s="14" t="s">
        <v>72</v>
      </c>
      <c r="AY749" s="255" t="s">
        <v>215</v>
      </c>
    </row>
    <row r="750" s="13" customFormat="1">
      <c r="A750" s="13"/>
      <c r="B750" s="234"/>
      <c r="C750" s="235"/>
      <c r="D750" s="236" t="s">
        <v>226</v>
      </c>
      <c r="E750" s="237" t="s">
        <v>19</v>
      </c>
      <c r="F750" s="238" t="s">
        <v>2693</v>
      </c>
      <c r="G750" s="235"/>
      <c r="H750" s="237" t="s">
        <v>19</v>
      </c>
      <c r="I750" s="239"/>
      <c r="J750" s="235"/>
      <c r="K750" s="235"/>
      <c r="L750" s="240"/>
      <c r="M750" s="241"/>
      <c r="N750" s="242"/>
      <c r="O750" s="242"/>
      <c r="P750" s="242"/>
      <c r="Q750" s="242"/>
      <c r="R750" s="242"/>
      <c r="S750" s="242"/>
      <c r="T750" s="24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4" t="s">
        <v>226</v>
      </c>
      <c r="AU750" s="244" t="s">
        <v>81</v>
      </c>
      <c r="AV750" s="13" t="s">
        <v>79</v>
      </c>
      <c r="AW750" s="13" t="s">
        <v>33</v>
      </c>
      <c r="AX750" s="13" t="s">
        <v>72</v>
      </c>
      <c r="AY750" s="244" t="s">
        <v>215</v>
      </c>
    </row>
    <row r="751" s="13" customFormat="1">
      <c r="A751" s="13"/>
      <c r="B751" s="234"/>
      <c r="C751" s="235"/>
      <c r="D751" s="236" t="s">
        <v>226</v>
      </c>
      <c r="E751" s="237" t="s">
        <v>19</v>
      </c>
      <c r="F751" s="238" t="s">
        <v>2792</v>
      </c>
      <c r="G751" s="235"/>
      <c r="H751" s="237" t="s">
        <v>19</v>
      </c>
      <c r="I751" s="239"/>
      <c r="J751" s="235"/>
      <c r="K751" s="235"/>
      <c r="L751" s="240"/>
      <c r="M751" s="241"/>
      <c r="N751" s="242"/>
      <c r="O751" s="242"/>
      <c r="P751" s="242"/>
      <c r="Q751" s="242"/>
      <c r="R751" s="242"/>
      <c r="S751" s="242"/>
      <c r="T751" s="24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4" t="s">
        <v>226</v>
      </c>
      <c r="AU751" s="244" t="s">
        <v>81</v>
      </c>
      <c r="AV751" s="13" t="s">
        <v>79</v>
      </c>
      <c r="AW751" s="13" t="s">
        <v>33</v>
      </c>
      <c r="AX751" s="13" t="s">
        <v>72</v>
      </c>
      <c r="AY751" s="244" t="s">
        <v>215</v>
      </c>
    </row>
    <row r="752" s="13" customFormat="1">
      <c r="A752" s="13"/>
      <c r="B752" s="234"/>
      <c r="C752" s="235"/>
      <c r="D752" s="236" t="s">
        <v>226</v>
      </c>
      <c r="E752" s="237" t="s">
        <v>19</v>
      </c>
      <c r="F752" s="238" t="s">
        <v>2793</v>
      </c>
      <c r="G752" s="235"/>
      <c r="H752" s="237" t="s">
        <v>19</v>
      </c>
      <c r="I752" s="239"/>
      <c r="J752" s="235"/>
      <c r="K752" s="235"/>
      <c r="L752" s="240"/>
      <c r="M752" s="241"/>
      <c r="N752" s="242"/>
      <c r="O752" s="242"/>
      <c r="P752" s="242"/>
      <c r="Q752" s="242"/>
      <c r="R752" s="242"/>
      <c r="S752" s="242"/>
      <c r="T752" s="24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4" t="s">
        <v>226</v>
      </c>
      <c r="AU752" s="244" t="s">
        <v>81</v>
      </c>
      <c r="AV752" s="13" t="s">
        <v>79</v>
      </c>
      <c r="AW752" s="13" t="s">
        <v>33</v>
      </c>
      <c r="AX752" s="13" t="s">
        <v>72</v>
      </c>
      <c r="AY752" s="244" t="s">
        <v>215</v>
      </c>
    </row>
    <row r="753" s="13" customFormat="1">
      <c r="A753" s="13"/>
      <c r="B753" s="234"/>
      <c r="C753" s="235"/>
      <c r="D753" s="236" t="s">
        <v>226</v>
      </c>
      <c r="E753" s="237" t="s">
        <v>19</v>
      </c>
      <c r="F753" s="238" t="s">
        <v>2794</v>
      </c>
      <c r="G753" s="235"/>
      <c r="H753" s="237" t="s">
        <v>19</v>
      </c>
      <c r="I753" s="239"/>
      <c r="J753" s="235"/>
      <c r="K753" s="235"/>
      <c r="L753" s="240"/>
      <c r="M753" s="241"/>
      <c r="N753" s="242"/>
      <c r="O753" s="242"/>
      <c r="P753" s="242"/>
      <c r="Q753" s="242"/>
      <c r="R753" s="242"/>
      <c r="S753" s="242"/>
      <c r="T753" s="24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4" t="s">
        <v>226</v>
      </c>
      <c r="AU753" s="244" t="s">
        <v>81</v>
      </c>
      <c r="AV753" s="13" t="s">
        <v>79</v>
      </c>
      <c r="AW753" s="13" t="s">
        <v>33</v>
      </c>
      <c r="AX753" s="13" t="s">
        <v>72</v>
      </c>
      <c r="AY753" s="244" t="s">
        <v>215</v>
      </c>
    </row>
    <row r="754" s="13" customFormat="1">
      <c r="A754" s="13"/>
      <c r="B754" s="234"/>
      <c r="C754" s="235"/>
      <c r="D754" s="236" t="s">
        <v>226</v>
      </c>
      <c r="E754" s="237" t="s">
        <v>19</v>
      </c>
      <c r="F754" s="238" t="s">
        <v>2795</v>
      </c>
      <c r="G754" s="235"/>
      <c r="H754" s="237" t="s">
        <v>19</v>
      </c>
      <c r="I754" s="239"/>
      <c r="J754" s="235"/>
      <c r="K754" s="235"/>
      <c r="L754" s="240"/>
      <c r="M754" s="241"/>
      <c r="N754" s="242"/>
      <c r="O754" s="242"/>
      <c r="P754" s="242"/>
      <c r="Q754" s="242"/>
      <c r="R754" s="242"/>
      <c r="S754" s="242"/>
      <c r="T754" s="24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4" t="s">
        <v>226</v>
      </c>
      <c r="AU754" s="244" t="s">
        <v>81</v>
      </c>
      <c r="AV754" s="13" t="s">
        <v>79</v>
      </c>
      <c r="AW754" s="13" t="s">
        <v>33</v>
      </c>
      <c r="AX754" s="13" t="s">
        <v>72</v>
      </c>
      <c r="AY754" s="244" t="s">
        <v>215</v>
      </c>
    </row>
    <row r="755" s="13" customFormat="1">
      <c r="A755" s="13"/>
      <c r="B755" s="234"/>
      <c r="C755" s="235"/>
      <c r="D755" s="236" t="s">
        <v>226</v>
      </c>
      <c r="E755" s="237" t="s">
        <v>19</v>
      </c>
      <c r="F755" s="238" t="s">
        <v>407</v>
      </c>
      <c r="G755" s="235"/>
      <c r="H755" s="237" t="s">
        <v>19</v>
      </c>
      <c r="I755" s="239"/>
      <c r="J755" s="235"/>
      <c r="K755" s="235"/>
      <c r="L755" s="240"/>
      <c r="M755" s="241"/>
      <c r="N755" s="242"/>
      <c r="O755" s="242"/>
      <c r="P755" s="242"/>
      <c r="Q755" s="242"/>
      <c r="R755" s="242"/>
      <c r="S755" s="242"/>
      <c r="T755" s="24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4" t="s">
        <v>226</v>
      </c>
      <c r="AU755" s="244" t="s">
        <v>81</v>
      </c>
      <c r="AV755" s="13" t="s">
        <v>79</v>
      </c>
      <c r="AW755" s="13" t="s">
        <v>33</v>
      </c>
      <c r="AX755" s="13" t="s">
        <v>72</v>
      </c>
      <c r="AY755" s="244" t="s">
        <v>215</v>
      </c>
    </row>
    <row r="756" s="14" customFormat="1">
      <c r="A756" s="14"/>
      <c r="B756" s="245"/>
      <c r="C756" s="246"/>
      <c r="D756" s="236" t="s">
        <v>226</v>
      </c>
      <c r="E756" s="247" t="s">
        <v>19</v>
      </c>
      <c r="F756" s="248" t="s">
        <v>2797</v>
      </c>
      <c r="G756" s="246"/>
      <c r="H756" s="249">
        <v>549</v>
      </c>
      <c r="I756" s="250"/>
      <c r="J756" s="246"/>
      <c r="K756" s="246"/>
      <c r="L756" s="251"/>
      <c r="M756" s="252"/>
      <c r="N756" s="253"/>
      <c r="O756" s="253"/>
      <c r="P756" s="253"/>
      <c r="Q756" s="253"/>
      <c r="R756" s="253"/>
      <c r="S756" s="253"/>
      <c r="T756" s="25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55" t="s">
        <v>226</v>
      </c>
      <c r="AU756" s="255" t="s">
        <v>81</v>
      </c>
      <c r="AV756" s="14" t="s">
        <v>81</v>
      </c>
      <c r="AW756" s="14" t="s">
        <v>33</v>
      </c>
      <c r="AX756" s="14" t="s">
        <v>72</v>
      </c>
      <c r="AY756" s="255" t="s">
        <v>215</v>
      </c>
    </row>
    <row r="757" s="13" customFormat="1">
      <c r="A757" s="13"/>
      <c r="B757" s="234"/>
      <c r="C757" s="235"/>
      <c r="D757" s="236" t="s">
        <v>226</v>
      </c>
      <c r="E757" s="237" t="s">
        <v>19</v>
      </c>
      <c r="F757" s="238" t="s">
        <v>2693</v>
      </c>
      <c r="G757" s="235"/>
      <c r="H757" s="237" t="s">
        <v>19</v>
      </c>
      <c r="I757" s="239"/>
      <c r="J757" s="235"/>
      <c r="K757" s="235"/>
      <c r="L757" s="240"/>
      <c r="M757" s="241"/>
      <c r="N757" s="242"/>
      <c r="O757" s="242"/>
      <c r="P757" s="242"/>
      <c r="Q757" s="242"/>
      <c r="R757" s="242"/>
      <c r="S757" s="242"/>
      <c r="T757" s="24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44" t="s">
        <v>226</v>
      </c>
      <c r="AU757" s="244" t="s">
        <v>81</v>
      </c>
      <c r="AV757" s="13" t="s">
        <v>79</v>
      </c>
      <c r="AW757" s="13" t="s">
        <v>33</v>
      </c>
      <c r="AX757" s="13" t="s">
        <v>72</v>
      </c>
      <c r="AY757" s="244" t="s">
        <v>215</v>
      </c>
    </row>
    <row r="758" s="15" customFormat="1">
      <c r="A758" s="15"/>
      <c r="B758" s="256"/>
      <c r="C758" s="257"/>
      <c r="D758" s="236" t="s">
        <v>226</v>
      </c>
      <c r="E758" s="258" t="s">
        <v>19</v>
      </c>
      <c r="F758" s="259" t="s">
        <v>233</v>
      </c>
      <c r="G758" s="257"/>
      <c r="H758" s="260">
        <v>549</v>
      </c>
      <c r="I758" s="261"/>
      <c r="J758" s="257"/>
      <c r="K758" s="257"/>
      <c r="L758" s="262"/>
      <c r="M758" s="263"/>
      <c r="N758" s="264"/>
      <c r="O758" s="264"/>
      <c r="P758" s="264"/>
      <c r="Q758" s="264"/>
      <c r="R758" s="264"/>
      <c r="S758" s="264"/>
      <c r="T758" s="26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T758" s="266" t="s">
        <v>226</v>
      </c>
      <c r="AU758" s="266" t="s">
        <v>81</v>
      </c>
      <c r="AV758" s="15" t="s">
        <v>223</v>
      </c>
      <c r="AW758" s="15" t="s">
        <v>33</v>
      </c>
      <c r="AX758" s="15" t="s">
        <v>72</v>
      </c>
      <c r="AY758" s="266" t="s">
        <v>215</v>
      </c>
    </row>
    <row r="759" s="14" customFormat="1">
      <c r="A759" s="14"/>
      <c r="B759" s="245"/>
      <c r="C759" s="246"/>
      <c r="D759" s="236" t="s">
        <v>226</v>
      </c>
      <c r="E759" s="247" t="s">
        <v>19</v>
      </c>
      <c r="F759" s="248" t="s">
        <v>2798</v>
      </c>
      <c r="G759" s="246"/>
      <c r="H759" s="249">
        <v>27.998999999999999</v>
      </c>
      <c r="I759" s="250"/>
      <c r="J759" s="246"/>
      <c r="K759" s="246"/>
      <c r="L759" s="251"/>
      <c r="M759" s="252"/>
      <c r="N759" s="253"/>
      <c r="O759" s="253"/>
      <c r="P759" s="253"/>
      <c r="Q759" s="253"/>
      <c r="R759" s="253"/>
      <c r="S759" s="253"/>
      <c r="T759" s="25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55" t="s">
        <v>226</v>
      </c>
      <c r="AU759" s="255" t="s">
        <v>81</v>
      </c>
      <c r="AV759" s="14" t="s">
        <v>81</v>
      </c>
      <c r="AW759" s="14" t="s">
        <v>33</v>
      </c>
      <c r="AX759" s="14" t="s">
        <v>72</v>
      </c>
      <c r="AY759" s="255" t="s">
        <v>215</v>
      </c>
    </row>
    <row r="760" s="15" customFormat="1">
      <c r="A760" s="15"/>
      <c r="B760" s="256"/>
      <c r="C760" s="257"/>
      <c r="D760" s="236" t="s">
        <v>226</v>
      </c>
      <c r="E760" s="258" t="s">
        <v>19</v>
      </c>
      <c r="F760" s="259" t="s">
        <v>233</v>
      </c>
      <c r="G760" s="257"/>
      <c r="H760" s="260">
        <v>27.998999999999999</v>
      </c>
      <c r="I760" s="261"/>
      <c r="J760" s="257"/>
      <c r="K760" s="257"/>
      <c r="L760" s="262"/>
      <c r="M760" s="263"/>
      <c r="N760" s="264"/>
      <c r="O760" s="264"/>
      <c r="P760" s="264"/>
      <c r="Q760" s="264"/>
      <c r="R760" s="264"/>
      <c r="S760" s="264"/>
      <c r="T760" s="26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T760" s="266" t="s">
        <v>226</v>
      </c>
      <c r="AU760" s="266" t="s">
        <v>81</v>
      </c>
      <c r="AV760" s="15" t="s">
        <v>223</v>
      </c>
      <c r="AW760" s="15" t="s">
        <v>33</v>
      </c>
      <c r="AX760" s="15" t="s">
        <v>79</v>
      </c>
      <c r="AY760" s="266" t="s">
        <v>215</v>
      </c>
    </row>
    <row r="761" s="2" customFormat="1" ht="33" customHeight="1">
      <c r="A761" s="41"/>
      <c r="B761" s="42"/>
      <c r="C761" s="216" t="s">
        <v>1268</v>
      </c>
      <c r="D761" s="216" t="s">
        <v>218</v>
      </c>
      <c r="E761" s="217" t="s">
        <v>2787</v>
      </c>
      <c r="F761" s="218" t="s">
        <v>2788</v>
      </c>
      <c r="G761" s="219" t="s">
        <v>221</v>
      </c>
      <c r="H761" s="220">
        <v>91.5</v>
      </c>
      <c r="I761" s="221"/>
      <c r="J761" s="222">
        <f>ROUND(I761*H761,2)</f>
        <v>0</v>
      </c>
      <c r="K761" s="218" t="s">
        <v>19</v>
      </c>
      <c r="L761" s="47"/>
      <c r="M761" s="223" t="s">
        <v>19</v>
      </c>
      <c r="N761" s="224" t="s">
        <v>43</v>
      </c>
      <c r="O761" s="87"/>
      <c r="P761" s="225">
        <f>O761*H761</f>
        <v>0</v>
      </c>
      <c r="Q761" s="225">
        <v>0</v>
      </c>
      <c r="R761" s="225">
        <f>Q761*H761</f>
        <v>0</v>
      </c>
      <c r="S761" s="225">
        <v>0</v>
      </c>
      <c r="T761" s="226">
        <f>S761*H761</f>
        <v>0</v>
      </c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R761" s="227" t="s">
        <v>223</v>
      </c>
      <c r="AT761" s="227" t="s">
        <v>218</v>
      </c>
      <c r="AU761" s="227" t="s">
        <v>81</v>
      </c>
      <c r="AY761" s="20" t="s">
        <v>215</v>
      </c>
      <c r="BE761" s="228">
        <f>IF(N761="základní",J761,0)</f>
        <v>0</v>
      </c>
      <c r="BF761" s="228">
        <f>IF(N761="snížená",J761,0)</f>
        <v>0</v>
      </c>
      <c r="BG761" s="228">
        <f>IF(N761="zákl. přenesená",J761,0)</f>
        <v>0</v>
      </c>
      <c r="BH761" s="228">
        <f>IF(N761="sníž. přenesená",J761,0)</f>
        <v>0</v>
      </c>
      <c r="BI761" s="228">
        <f>IF(N761="nulová",J761,0)</f>
        <v>0</v>
      </c>
      <c r="BJ761" s="20" t="s">
        <v>79</v>
      </c>
      <c r="BK761" s="228">
        <f>ROUND(I761*H761,2)</f>
        <v>0</v>
      </c>
      <c r="BL761" s="20" t="s">
        <v>223</v>
      </c>
      <c r="BM761" s="227" t="s">
        <v>1271</v>
      </c>
    </row>
    <row r="762" s="13" customFormat="1">
      <c r="A762" s="13"/>
      <c r="B762" s="234"/>
      <c r="C762" s="235"/>
      <c r="D762" s="236" t="s">
        <v>226</v>
      </c>
      <c r="E762" s="237" t="s">
        <v>19</v>
      </c>
      <c r="F762" s="238" t="s">
        <v>2792</v>
      </c>
      <c r="G762" s="235"/>
      <c r="H762" s="237" t="s">
        <v>19</v>
      </c>
      <c r="I762" s="239"/>
      <c r="J762" s="235"/>
      <c r="K762" s="235"/>
      <c r="L762" s="240"/>
      <c r="M762" s="241"/>
      <c r="N762" s="242"/>
      <c r="O762" s="242"/>
      <c r="P762" s="242"/>
      <c r="Q762" s="242"/>
      <c r="R762" s="242"/>
      <c r="S762" s="242"/>
      <c r="T762" s="24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44" t="s">
        <v>226</v>
      </c>
      <c r="AU762" s="244" t="s">
        <v>81</v>
      </c>
      <c r="AV762" s="13" t="s">
        <v>79</v>
      </c>
      <c r="AW762" s="13" t="s">
        <v>33</v>
      </c>
      <c r="AX762" s="13" t="s">
        <v>72</v>
      </c>
      <c r="AY762" s="244" t="s">
        <v>215</v>
      </c>
    </row>
    <row r="763" s="13" customFormat="1">
      <c r="A763" s="13"/>
      <c r="B763" s="234"/>
      <c r="C763" s="235"/>
      <c r="D763" s="236" t="s">
        <v>226</v>
      </c>
      <c r="E763" s="237" t="s">
        <v>19</v>
      </c>
      <c r="F763" s="238" t="s">
        <v>2793</v>
      </c>
      <c r="G763" s="235"/>
      <c r="H763" s="237" t="s">
        <v>19</v>
      </c>
      <c r="I763" s="239"/>
      <c r="J763" s="235"/>
      <c r="K763" s="235"/>
      <c r="L763" s="240"/>
      <c r="M763" s="241"/>
      <c r="N763" s="242"/>
      <c r="O763" s="242"/>
      <c r="P763" s="242"/>
      <c r="Q763" s="242"/>
      <c r="R763" s="242"/>
      <c r="S763" s="242"/>
      <c r="T763" s="24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44" t="s">
        <v>226</v>
      </c>
      <c r="AU763" s="244" t="s">
        <v>81</v>
      </c>
      <c r="AV763" s="13" t="s">
        <v>79</v>
      </c>
      <c r="AW763" s="13" t="s">
        <v>33</v>
      </c>
      <c r="AX763" s="13" t="s">
        <v>72</v>
      </c>
      <c r="AY763" s="244" t="s">
        <v>215</v>
      </c>
    </row>
    <row r="764" s="13" customFormat="1">
      <c r="A764" s="13"/>
      <c r="B764" s="234"/>
      <c r="C764" s="235"/>
      <c r="D764" s="236" t="s">
        <v>226</v>
      </c>
      <c r="E764" s="237" t="s">
        <v>19</v>
      </c>
      <c r="F764" s="238" t="s">
        <v>2794</v>
      </c>
      <c r="G764" s="235"/>
      <c r="H764" s="237" t="s">
        <v>19</v>
      </c>
      <c r="I764" s="239"/>
      <c r="J764" s="235"/>
      <c r="K764" s="235"/>
      <c r="L764" s="240"/>
      <c r="M764" s="241"/>
      <c r="N764" s="242"/>
      <c r="O764" s="242"/>
      <c r="P764" s="242"/>
      <c r="Q764" s="242"/>
      <c r="R764" s="242"/>
      <c r="S764" s="242"/>
      <c r="T764" s="24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4" t="s">
        <v>226</v>
      </c>
      <c r="AU764" s="244" t="s">
        <v>81</v>
      </c>
      <c r="AV764" s="13" t="s">
        <v>79</v>
      </c>
      <c r="AW764" s="13" t="s">
        <v>33</v>
      </c>
      <c r="AX764" s="13" t="s">
        <v>72</v>
      </c>
      <c r="AY764" s="244" t="s">
        <v>215</v>
      </c>
    </row>
    <row r="765" s="13" customFormat="1">
      <c r="A765" s="13"/>
      <c r="B765" s="234"/>
      <c r="C765" s="235"/>
      <c r="D765" s="236" t="s">
        <v>226</v>
      </c>
      <c r="E765" s="237" t="s">
        <v>19</v>
      </c>
      <c r="F765" s="238" t="s">
        <v>2795</v>
      </c>
      <c r="G765" s="235"/>
      <c r="H765" s="237" t="s">
        <v>19</v>
      </c>
      <c r="I765" s="239"/>
      <c r="J765" s="235"/>
      <c r="K765" s="235"/>
      <c r="L765" s="240"/>
      <c r="M765" s="241"/>
      <c r="N765" s="242"/>
      <c r="O765" s="242"/>
      <c r="P765" s="242"/>
      <c r="Q765" s="242"/>
      <c r="R765" s="242"/>
      <c r="S765" s="242"/>
      <c r="T765" s="24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4" t="s">
        <v>226</v>
      </c>
      <c r="AU765" s="244" t="s">
        <v>81</v>
      </c>
      <c r="AV765" s="13" t="s">
        <v>79</v>
      </c>
      <c r="AW765" s="13" t="s">
        <v>33</v>
      </c>
      <c r="AX765" s="13" t="s">
        <v>72</v>
      </c>
      <c r="AY765" s="244" t="s">
        <v>215</v>
      </c>
    </row>
    <row r="766" s="13" customFormat="1">
      <c r="A766" s="13"/>
      <c r="B766" s="234"/>
      <c r="C766" s="235"/>
      <c r="D766" s="236" t="s">
        <v>226</v>
      </c>
      <c r="E766" s="237" t="s">
        <v>19</v>
      </c>
      <c r="F766" s="238" t="s">
        <v>446</v>
      </c>
      <c r="G766" s="235"/>
      <c r="H766" s="237" t="s">
        <v>19</v>
      </c>
      <c r="I766" s="239"/>
      <c r="J766" s="235"/>
      <c r="K766" s="235"/>
      <c r="L766" s="240"/>
      <c r="M766" s="241"/>
      <c r="N766" s="242"/>
      <c r="O766" s="242"/>
      <c r="P766" s="242"/>
      <c r="Q766" s="242"/>
      <c r="R766" s="242"/>
      <c r="S766" s="242"/>
      <c r="T766" s="24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4" t="s">
        <v>226</v>
      </c>
      <c r="AU766" s="244" t="s">
        <v>81</v>
      </c>
      <c r="AV766" s="13" t="s">
        <v>79</v>
      </c>
      <c r="AW766" s="13" t="s">
        <v>33</v>
      </c>
      <c r="AX766" s="13" t="s">
        <v>72</v>
      </c>
      <c r="AY766" s="244" t="s">
        <v>215</v>
      </c>
    </row>
    <row r="767" s="14" customFormat="1">
      <c r="A767" s="14"/>
      <c r="B767" s="245"/>
      <c r="C767" s="246"/>
      <c r="D767" s="236" t="s">
        <v>226</v>
      </c>
      <c r="E767" s="247" t="s">
        <v>19</v>
      </c>
      <c r="F767" s="248" t="s">
        <v>72</v>
      </c>
      <c r="G767" s="246"/>
      <c r="H767" s="249">
        <v>0</v>
      </c>
      <c r="I767" s="250"/>
      <c r="J767" s="246"/>
      <c r="K767" s="246"/>
      <c r="L767" s="251"/>
      <c r="M767" s="252"/>
      <c r="N767" s="253"/>
      <c r="O767" s="253"/>
      <c r="P767" s="253"/>
      <c r="Q767" s="253"/>
      <c r="R767" s="253"/>
      <c r="S767" s="253"/>
      <c r="T767" s="25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5" t="s">
        <v>226</v>
      </c>
      <c r="AU767" s="255" t="s">
        <v>81</v>
      </c>
      <c r="AV767" s="14" t="s">
        <v>81</v>
      </c>
      <c r="AW767" s="14" t="s">
        <v>33</v>
      </c>
      <c r="AX767" s="14" t="s">
        <v>72</v>
      </c>
      <c r="AY767" s="255" t="s">
        <v>215</v>
      </c>
    </row>
    <row r="768" s="13" customFormat="1">
      <c r="A768" s="13"/>
      <c r="B768" s="234"/>
      <c r="C768" s="235"/>
      <c r="D768" s="236" t="s">
        <v>226</v>
      </c>
      <c r="E768" s="237" t="s">
        <v>19</v>
      </c>
      <c r="F768" s="238" t="s">
        <v>2693</v>
      </c>
      <c r="G768" s="235"/>
      <c r="H768" s="237" t="s">
        <v>19</v>
      </c>
      <c r="I768" s="239"/>
      <c r="J768" s="235"/>
      <c r="K768" s="235"/>
      <c r="L768" s="240"/>
      <c r="M768" s="241"/>
      <c r="N768" s="242"/>
      <c r="O768" s="242"/>
      <c r="P768" s="242"/>
      <c r="Q768" s="242"/>
      <c r="R768" s="242"/>
      <c r="S768" s="242"/>
      <c r="T768" s="24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4" t="s">
        <v>226</v>
      </c>
      <c r="AU768" s="244" t="s">
        <v>81</v>
      </c>
      <c r="AV768" s="13" t="s">
        <v>79</v>
      </c>
      <c r="AW768" s="13" t="s">
        <v>33</v>
      </c>
      <c r="AX768" s="13" t="s">
        <v>72</v>
      </c>
      <c r="AY768" s="244" t="s">
        <v>215</v>
      </c>
    </row>
    <row r="769" s="13" customFormat="1">
      <c r="A769" s="13"/>
      <c r="B769" s="234"/>
      <c r="C769" s="235"/>
      <c r="D769" s="236" t="s">
        <v>226</v>
      </c>
      <c r="E769" s="237" t="s">
        <v>19</v>
      </c>
      <c r="F769" s="238" t="s">
        <v>2792</v>
      </c>
      <c r="G769" s="235"/>
      <c r="H769" s="237" t="s">
        <v>19</v>
      </c>
      <c r="I769" s="239"/>
      <c r="J769" s="235"/>
      <c r="K769" s="235"/>
      <c r="L769" s="240"/>
      <c r="M769" s="241"/>
      <c r="N769" s="242"/>
      <c r="O769" s="242"/>
      <c r="P769" s="242"/>
      <c r="Q769" s="242"/>
      <c r="R769" s="242"/>
      <c r="S769" s="242"/>
      <c r="T769" s="24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44" t="s">
        <v>226</v>
      </c>
      <c r="AU769" s="244" t="s">
        <v>81</v>
      </c>
      <c r="AV769" s="13" t="s">
        <v>79</v>
      </c>
      <c r="AW769" s="13" t="s">
        <v>33</v>
      </c>
      <c r="AX769" s="13" t="s">
        <v>72</v>
      </c>
      <c r="AY769" s="244" t="s">
        <v>215</v>
      </c>
    </row>
    <row r="770" s="13" customFormat="1">
      <c r="A770" s="13"/>
      <c r="B770" s="234"/>
      <c r="C770" s="235"/>
      <c r="D770" s="236" t="s">
        <v>226</v>
      </c>
      <c r="E770" s="237" t="s">
        <v>19</v>
      </c>
      <c r="F770" s="238" t="s">
        <v>2793</v>
      </c>
      <c r="G770" s="235"/>
      <c r="H770" s="237" t="s">
        <v>19</v>
      </c>
      <c r="I770" s="239"/>
      <c r="J770" s="235"/>
      <c r="K770" s="235"/>
      <c r="L770" s="240"/>
      <c r="M770" s="241"/>
      <c r="N770" s="242"/>
      <c r="O770" s="242"/>
      <c r="P770" s="242"/>
      <c r="Q770" s="242"/>
      <c r="R770" s="242"/>
      <c r="S770" s="242"/>
      <c r="T770" s="24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4" t="s">
        <v>226</v>
      </c>
      <c r="AU770" s="244" t="s">
        <v>81</v>
      </c>
      <c r="AV770" s="13" t="s">
        <v>79</v>
      </c>
      <c r="AW770" s="13" t="s">
        <v>33</v>
      </c>
      <c r="AX770" s="13" t="s">
        <v>72</v>
      </c>
      <c r="AY770" s="244" t="s">
        <v>215</v>
      </c>
    </row>
    <row r="771" s="13" customFormat="1">
      <c r="A771" s="13"/>
      <c r="B771" s="234"/>
      <c r="C771" s="235"/>
      <c r="D771" s="236" t="s">
        <v>226</v>
      </c>
      <c r="E771" s="237" t="s">
        <v>19</v>
      </c>
      <c r="F771" s="238" t="s">
        <v>2794</v>
      </c>
      <c r="G771" s="235"/>
      <c r="H771" s="237" t="s">
        <v>19</v>
      </c>
      <c r="I771" s="239"/>
      <c r="J771" s="235"/>
      <c r="K771" s="235"/>
      <c r="L771" s="240"/>
      <c r="M771" s="241"/>
      <c r="N771" s="242"/>
      <c r="O771" s="242"/>
      <c r="P771" s="242"/>
      <c r="Q771" s="242"/>
      <c r="R771" s="242"/>
      <c r="S771" s="242"/>
      <c r="T771" s="24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4" t="s">
        <v>226</v>
      </c>
      <c r="AU771" s="244" t="s">
        <v>81</v>
      </c>
      <c r="AV771" s="13" t="s">
        <v>79</v>
      </c>
      <c r="AW771" s="13" t="s">
        <v>33</v>
      </c>
      <c r="AX771" s="13" t="s">
        <v>72</v>
      </c>
      <c r="AY771" s="244" t="s">
        <v>215</v>
      </c>
    </row>
    <row r="772" s="13" customFormat="1">
      <c r="A772" s="13"/>
      <c r="B772" s="234"/>
      <c r="C772" s="235"/>
      <c r="D772" s="236" t="s">
        <v>226</v>
      </c>
      <c r="E772" s="237" t="s">
        <v>19</v>
      </c>
      <c r="F772" s="238" t="s">
        <v>2795</v>
      </c>
      <c r="G772" s="235"/>
      <c r="H772" s="237" t="s">
        <v>19</v>
      </c>
      <c r="I772" s="239"/>
      <c r="J772" s="235"/>
      <c r="K772" s="235"/>
      <c r="L772" s="240"/>
      <c r="M772" s="241"/>
      <c r="N772" s="242"/>
      <c r="O772" s="242"/>
      <c r="P772" s="242"/>
      <c r="Q772" s="242"/>
      <c r="R772" s="242"/>
      <c r="S772" s="242"/>
      <c r="T772" s="24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4" t="s">
        <v>226</v>
      </c>
      <c r="AU772" s="244" t="s">
        <v>81</v>
      </c>
      <c r="AV772" s="13" t="s">
        <v>79</v>
      </c>
      <c r="AW772" s="13" t="s">
        <v>33</v>
      </c>
      <c r="AX772" s="13" t="s">
        <v>72</v>
      </c>
      <c r="AY772" s="244" t="s">
        <v>215</v>
      </c>
    </row>
    <row r="773" s="13" customFormat="1">
      <c r="A773" s="13"/>
      <c r="B773" s="234"/>
      <c r="C773" s="235"/>
      <c r="D773" s="236" t="s">
        <v>226</v>
      </c>
      <c r="E773" s="237" t="s">
        <v>19</v>
      </c>
      <c r="F773" s="238" t="s">
        <v>448</v>
      </c>
      <c r="G773" s="235"/>
      <c r="H773" s="237" t="s">
        <v>19</v>
      </c>
      <c r="I773" s="239"/>
      <c r="J773" s="235"/>
      <c r="K773" s="235"/>
      <c r="L773" s="240"/>
      <c r="M773" s="241"/>
      <c r="N773" s="242"/>
      <c r="O773" s="242"/>
      <c r="P773" s="242"/>
      <c r="Q773" s="242"/>
      <c r="R773" s="242"/>
      <c r="S773" s="242"/>
      <c r="T773" s="24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4" t="s">
        <v>226</v>
      </c>
      <c r="AU773" s="244" t="s">
        <v>81</v>
      </c>
      <c r="AV773" s="13" t="s">
        <v>79</v>
      </c>
      <c r="AW773" s="13" t="s">
        <v>33</v>
      </c>
      <c r="AX773" s="13" t="s">
        <v>72</v>
      </c>
      <c r="AY773" s="244" t="s">
        <v>215</v>
      </c>
    </row>
    <row r="774" s="14" customFormat="1">
      <c r="A774" s="14"/>
      <c r="B774" s="245"/>
      <c r="C774" s="246"/>
      <c r="D774" s="236" t="s">
        <v>226</v>
      </c>
      <c r="E774" s="247" t="s">
        <v>19</v>
      </c>
      <c r="F774" s="248" t="s">
        <v>72</v>
      </c>
      <c r="G774" s="246"/>
      <c r="H774" s="249">
        <v>0</v>
      </c>
      <c r="I774" s="250"/>
      <c r="J774" s="246"/>
      <c r="K774" s="246"/>
      <c r="L774" s="251"/>
      <c r="M774" s="252"/>
      <c r="N774" s="253"/>
      <c r="O774" s="253"/>
      <c r="P774" s="253"/>
      <c r="Q774" s="253"/>
      <c r="R774" s="253"/>
      <c r="S774" s="253"/>
      <c r="T774" s="25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5" t="s">
        <v>226</v>
      </c>
      <c r="AU774" s="255" t="s">
        <v>81</v>
      </c>
      <c r="AV774" s="14" t="s">
        <v>81</v>
      </c>
      <c r="AW774" s="14" t="s">
        <v>33</v>
      </c>
      <c r="AX774" s="14" t="s">
        <v>72</v>
      </c>
      <c r="AY774" s="255" t="s">
        <v>215</v>
      </c>
    </row>
    <row r="775" s="13" customFormat="1">
      <c r="A775" s="13"/>
      <c r="B775" s="234"/>
      <c r="C775" s="235"/>
      <c r="D775" s="236" t="s">
        <v>226</v>
      </c>
      <c r="E775" s="237" t="s">
        <v>19</v>
      </c>
      <c r="F775" s="238" t="s">
        <v>2693</v>
      </c>
      <c r="G775" s="235"/>
      <c r="H775" s="237" t="s">
        <v>19</v>
      </c>
      <c r="I775" s="239"/>
      <c r="J775" s="235"/>
      <c r="K775" s="235"/>
      <c r="L775" s="240"/>
      <c r="M775" s="241"/>
      <c r="N775" s="242"/>
      <c r="O775" s="242"/>
      <c r="P775" s="242"/>
      <c r="Q775" s="242"/>
      <c r="R775" s="242"/>
      <c r="S775" s="242"/>
      <c r="T775" s="24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4" t="s">
        <v>226</v>
      </c>
      <c r="AU775" s="244" t="s">
        <v>81</v>
      </c>
      <c r="AV775" s="13" t="s">
        <v>79</v>
      </c>
      <c r="AW775" s="13" t="s">
        <v>33</v>
      </c>
      <c r="AX775" s="13" t="s">
        <v>72</v>
      </c>
      <c r="AY775" s="244" t="s">
        <v>215</v>
      </c>
    </row>
    <row r="776" s="13" customFormat="1">
      <c r="A776" s="13"/>
      <c r="B776" s="234"/>
      <c r="C776" s="235"/>
      <c r="D776" s="236" t="s">
        <v>226</v>
      </c>
      <c r="E776" s="237" t="s">
        <v>19</v>
      </c>
      <c r="F776" s="238" t="s">
        <v>2792</v>
      </c>
      <c r="G776" s="235"/>
      <c r="H776" s="237" t="s">
        <v>19</v>
      </c>
      <c r="I776" s="239"/>
      <c r="J776" s="235"/>
      <c r="K776" s="235"/>
      <c r="L776" s="240"/>
      <c r="M776" s="241"/>
      <c r="N776" s="242"/>
      <c r="O776" s="242"/>
      <c r="P776" s="242"/>
      <c r="Q776" s="242"/>
      <c r="R776" s="242"/>
      <c r="S776" s="242"/>
      <c r="T776" s="24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4" t="s">
        <v>226</v>
      </c>
      <c r="AU776" s="244" t="s">
        <v>81</v>
      </c>
      <c r="AV776" s="13" t="s">
        <v>79</v>
      </c>
      <c r="AW776" s="13" t="s">
        <v>33</v>
      </c>
      <c r="AX776" s="13" t="s">
        <v>72</v>
      </c>
      <c r="AY776" s="244" t="s">
        <v>215</v>
      </c>
    </row>
    <row r="777" s="13" customFormat="1">
      <c r="A777" s="13"/>
      <c r="B777" s="234"/>
      <c r="C777" s="235"/>
      <c r="D777" s="236" t="s">
        <v>226</v>
      </c>
      <c r="E777" s="237" t="s">
        <v>19</v>
      </c>
      <c r="F777" s="238" t="s">
        <v>2793</v>
      </c>
      <c r="G777" s="235"/>
      <c r="H777" s="237" t="s">
        <v>19</v>
      </c>
      <c r="I777" s="239"/>
      <c r="J777" s="235"/>
      <c r="K777" s="235"/>
      <c r="L777" s="240"/>
      <c r="M777" s="241"/>
      <c r="N777" s="242"/>
      <c r="O777" s="242"/>
      <c r="P777" s="242"/>
      <c r="Q777" s="242"/>
      <c r="R777" s="242"/>
      <c r="S777" s="242"/>
      <c r="T777" s="24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4" t="s">
        <v>226</v>
      </c>
      <c r="AU777" s="244" t="s">
        <v>81</v>
      </c>
      <c r="AV777" s="13" t="s">
        <v>79</v>
      </c>
      <c r="AW777" s="13" t="s">
        <v>33</v>
      </c>
      <c r="AX777" s="13" t="s">
        <v>72</v>
      </c>
      <c r="AY777" s="244" t="s">
        <v>215</v>
      </c>
    </row>
    <row r="778" s="13" customFormat="1">
      <c r="A778" s="13"/>
      <c r="B778" s="234"/>
      <c r="C778" s="235"/>
      <c r="D778" s="236" t="s">
        <v>226</v>
      </c>
      <c r="E778" s="237" t="s">
        <v>19</v>
      </c>
      <c r="F778" s="238" t="s">
        <v>2794</v>
      </c>
      <c r="G778" s="235"/>
      <c r="H778" s="237" t="s">
        <v>19</v>
      </c>
      <c r="I778" s="239"/>
      <c r="J778" s="235"/>
      <c r="K778" s="235"/>
      <c r="L778" s="240"/>
      <c r="M778" s="241"/>
      <c r="N778" s="242"/>
      <c r="O778" s="242"/>
      <c r="P778" s="242"/>
      <c r="Q778" s="242"/>
      <c r="R778" s="242"/>
      <c r="S778" s="242"/>
      <c r="T778" s="24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4" t="s">
        <v>226</v>
      </c>
      <c r="AU778" s="244" t="s">
        <v>81</v>
      </c>
      <c r="AV778" s="13" t="s">
        <v>79</v>
      </c>
      <c r="AW778" s="13" t="s">
        <v>33</v>
      </c>
      <c r="AX778" s="13" t="s">
        <v>72</v>
      </c>
      <c r="AY778" s="244" t="s">
        <v>215</v>
      </c>
    </row>
    <row r="779" s="13" customFormat="1">
      <c r="A779" s="13"/>
      <c r="B779" s="234"/>
      <c r="C779" s="235"/>
      <c r="D779" s="236" t="s">
        <v>226</v>
      </c>
      <c r="E779" s="237" t="s">
        <v>19</v>
      </c>
      <c r="F779" s="238" t="s">
        <v>2795</v>
      </c>
      <c r="G779" s="235"/>
      <c r="H779" s="237" t="s">
        <v>19</v>
      </c>
      <c r="I779" s="239"/>
      <c r="J779" s="235"/>
      <c r="K779" s="235"/>
      <c r="L779" s="240"/>
      <c r="M779" s="241"/>
      <c r="N779" s="242"/>
      <c r="O779" s="242"/>
      <c r="P779" s="242"/>
      <c r="Q779" s="242"/>
      <c r="R779" s="242"/>
      <c r="S779" s="242"/>
      <c r="T779" s="24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4" t="s">
        <v>226</v>
      </c>
      <c r="AU779" s="244" t="s">
        <v>81</v>
      </c>
      <c r="AV779" s="13" t="s">
        <v>79</v>
      </c>
      <c r="AW779" s="13" t="s">
        <v>33</v>
      </c>
      <c r="AX779" s="13" t="s">
        <v>72</v>
      </c>
      <c r="AY779" s="244" t="s">
        <v>215</v>
      </c>
    </row>
    <row r="780" s="13" customFormat="1">
      <c r="A780" s="13"/>
      <c r="B780" s="234"/>
      <c r="C780" s="235"/>
      <c r="D780" s="236" t="s">
        <v>226</v>
      </c>
      <c r="E780" s="237" t="s">
        <v>19</v>
      </c>
      <c r="F780" s="238" t="s">
        <v>407</v>
      </c>
      <c r="G780" s="235"/>
      <c r="H780" s="237" t="s">
        <v>19</v>
      </c>
      <c r="I780" s="239"/>
      <c r="J780" s="235"/>
      <c r="K780" s="235"/>
      <c r="L780" s="240"/>
      <c r="M780" s="241"/>
      <c r="N780" s="242"/>
      <c r="O780" s="242"/>
      <c r="P780" s="242"/>
      <c r="Q780" s="242"/>
      <c r="R780" s="242"/>
      <c r="S780" s="242"/>
      <c r="T780" s="24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4" t="s">
        <v>226</v>
      </c>
      <c r="AU780" s="244" t="s">
        <v>81</v>
      </c>
      <c r="AV780" s="13" t="s">
        <v>79</v>
      </c>
      <c r="AW780" s="13" t="s">
        <v>33</v>
      </c>
      <c r="AX780" s="13" t="s">
        <v>72</v>
      </c>
      <c r="AY780" s="244" t="s">
        <v>215</v>
      </c>
    </row>
    <row r="781" s="14" customFormat="1">
      <c r="A781" s="14"/>
      <c r="B781" s="245"/>
      <c r="C781" s="246"/>
      <c r="D781" s="236" t="s">
        <v>226</v>
      </c>
      <c r="E781" s="247" t="s">
        <v>19</v>
      </c>
      <c r="F781" s="248" t="s">
        <v>2557</v>
      </c>
      <c r="G781" s="246"/>
      <c r="H781" s="249">
        <v>91.5</v>
      </c>
      <c r="I781" s="250"/>
      <c r="J781" s="246"/>
      <c r="K781" s="246"/>
      <c r="L781" s="251"/>
      <c r="M781" s="252"/>
      <c r="N781" s="253"/>
      <c r="O781" s="253"/>
      <c r="P781" s="253"/>
      <c r="Q781" s="253"/>
      <c r="R781" s="253"/>
      <c r="S781" s="253"/>
      <c r="T781" s="25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55" t="s">
        <v>226</v>
      </c>
      <c r="AU781" s="255" t="s">
        <v>81</v>
      </c>
      <c r="AV781" s="14" t="s">
        <v>81</v>
      </c>
      <c r="AW781" s="14" t="s">
        <v>33</v>
      </c>
      <c r="AX781" s="14" t="s">
        <v>72</v>
      </c>
      <c r="AY781" s="255" t="s">
        <v>215</v>
      </c>
    </row>
    <row r="782" s="13" customFormat="1">
      <c r="A782" s="13"/>
      <c r="B782" s="234"/>
      <c r="C782" s="235"/>
      <c r="D782" s="236" t="s">
        <v>226</v>
      </c>
      <c r="E782" s="237" t="s">
        <v>19</v>
      </c>
      <c r="F782" s="238" t="s">
        <v>2693</v>
      </c>
      <c r="G782" s="235"/>
      <c r="H782" s="237" t="s">
        <v>19</v>
      </c>
      <c r="I782" s="239"/>
      <c r="J782" s="235"/>
      <c r="K782" s="235"/>
      <c r="L782" s="240"/>
      <c r="M782" s="241"/>
      <c r="N782" s="242"/>
      <c r="O782" s="242"/>
      <c r="P782" s="242"/>
      <c r="Q782" s="242"/>
      <c r="R782" s="242"/>
      <c r="S782" s="242"/>
      <c r="T782" s="24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4" t="s">
        <v>226</v>
      </c>
      <c r="AU782" s="244" t="s">
        <v>81</v>
      </c>
      <c r="AV782" s="13" t="s">
        <v>79</v>
      </c>
      <c r="AW782" s="13" t="s">
        <v>33</v>
      </c>
      <c r="AX782" s="13" t="s">
        <v>72</v>
      </c>
      <c r="AY782" s="244" t="s">
        <v>215</v>
      </c>
    </row>
    <row r="783" s="15" customFormat="1">
      <c r="A783" s="15"/>
      <c r="B783" s="256"/>
      <c r="C783" s="257"/>
      <c r="D783" s="236" t="s">
        <v>226</v>
      </c>
      <c r="E783" s="258" t="s">
        <v>19</v>
      </c>
      <c r="F783" s="259" t="s">
        <v>233</v>
      </c>
      <c r="G783" s="257"/>
      <c r="H783" s="260">
        <v>91.5</v>
      </c>
      <c r="I783" s="261"/>
      <c r="J783" s="257"/>
      <c r="K783" s="257"/>
      <c r="L783" s="262"/>
      <c r="M783" s="263"/>
      <c r="N783" s="264"/>
      <c r="O783" s="264"/>
      <c r="P783" s="264"/>
      <c r="Q783" s="264"/>
      <c r="R783" s="264"/>
      <c r="S783" s="264"/>
      <c r="T783" s="26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66" t="s">
        <v>226</v>
      </c>
      <c r="AU783" s="266" t="s">
        <v>81</v>
      </c>
      <c r="AV783" s="15" t="s">
        <v>223</v>
      </c>
      <c r="AW783" s="15" t="s">
        <v>33</v>
      </c>
      <c r="AX783" s="15" t="s">
        <v>79</v>
      </c>
      <c r="AY783" s="266" t="s">
        <v>215</v>
      </c>
    </row>
    <row r="784" s="2" customFormat="1" ht="37.8" customHeight="1">
      <c r="A784" s="41"/>
      <c r="B784" s="42"/>
      <c r="C784" s="216" t="s">
        <v>478</v>
      </c>
      <c r="D784" s="216" t="s">
        <v>218</v>
      </c>
      <c r="E784" s="217" t="s">
        <v>931</v>
      </c>
      <c r="F784" s="218" t="s">
        <v>932</v>
      </c>
      <c r="G784" s="219" t="s">
        <v>331</v>
      </c>
      <c r="H784" s="220">
        <v>16.681999999999999</v>
      </c>
      <c r="I784" s="221"/>
      <c r="J784" s="222">
        <f>ROUND(I784*H784,2)</f>
        <v>0</v>
      </c>
      <c r="K784" s="218" t="s">
        <v>222</v>
      </c>
      <c r="L784" s="47"/>
      <c r="M784" s="223" t="s">
        <v>19</v>
      </c>
      <c r="N784" s="224" t="s">
        <v>43</v>
      </c>
      <c r="O784" s="87"/>
      <c r="P784" s="225">
        <f>O784*H784</f>
        <v>0</v>
      </c>
      <c r="Q784" s="225">
        <v>0</v>
      </c>
      <c r="R784" s="225">
        <f>Q784*H784</f>
        <v>0</v>
      </c>
      <c r="S784" s="225">
        <v>0</v>
      </c>
      <c r="T784" s="226">
        <f>S784*H784</f>
        <v>0</v>
      </c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R784" s="227" t="s">
        <v>223</v>
      </c>
      <c r="AT784" s="227" t="s">
        <v>218</v>
      </c>
      <c r="AU784" s="227" t="s">
        <v>81</v>
      </c>
      <c r="AY784" s="20" t="s">
        <v>215</v>
      </c>
      <c r="BE784" s="228">
        <f>IF(N784="základní",J784,0)</f>
        <v>0</v>
      </c>
      <c r="BF784" s="228">
        <f>IF(N784="snížená",J784,0)</f>
        <v>0</v>
      </c>
      <c r="BG784" s="228">
        <f>IF(N784="zákl. přenesená",J784,0)</f>
        <v>0</v>
      </c>
      <c r="BH784" s="228">
        <f>IF(N784="sníž. přenesená",J784,0)</f>
        <v>0</v>
      </c>
      <c r="BI784" s="228">
        <f>IF(N784="nulová",J784,0)</f>
        <v>0</v>
      </c>
      <c r="BJ784" s="20" t="s">
        <v>79</v>
      </c>
      <c r="BK784" s="228">
        <f>ROUND(I784*H784,2)</f>
        <v>0</v>
      </c>
      <c r="BL784" s="20" t="s">
        <v>223</v>
      </c>
      <c r="BM784" s="227" t="s">
        <v>1274</v>
      </c>
    </row>
    <row r="785" s="2" customFormat="1">
      <c r="A785" s="41"/>
      <c r="B785" s="42"/>
      <c r="C785" s="43"/>
      <c r="D785" s="229" t="s">
        <v>224</v>
      </c>
      <c r="E785" s="43"/>
      <c r="F785" s="230" t="s">
        <v>933</v>
      </c>
      <c r="G785" s="43"/>
      <c r="H785" s="43"/>
      <c r="I785" s="231"/>
      <c r="J785" s="43"/>
      <c r="K785" s="43"/>
      <c r="L785" s="47"/>
      <c r="M785" s="232"/>
      <c r="N785" s="233"/>
      <c r="O785" s="87"/>
      <c r="P785" s="87"/>
      <c r="Q785" s="87"/>
      <c r="R785" s="87"/>
      <c r="S785" s="87"/>
      <c r="T785" s="88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T785" s="20" t="s">
        <v>224</v>
      </c>
      <c r="AU785" s="20" t="s">
        <v>81</v>
      </c>
    </row>
    <row r="786" s="14" customFormat="1">
      <c r="A786" s="14"/>
      <c r="B786" s="245"/>
      <c r="C786" s="246"/>
      <c r="D786" s="236" t="s">
        <v>226</v>
      </c>
      <c r="E786" s="247" t="s">
        <v>19</v>
      </c>
      <c r="F786" s="248" t="s">
        <v>2799</v>
      </c>
      <c r="G786" s="246"/>
      <c r="H786" s="249">
        <v>16.681999999999999</v>
      </c>
      <c r="I786" s="250"/>
      <c r="J786" s="246"/>
      <c r="K786" s="246"/>
      <c r="L786" s="251"/>
      <c r="M786" s="252"/>
      <c r="N786" s="253"/>
      <c r="O786" s="253"/>
      <c r="P786" s="253"/>
      <c r="Q786" s="253"/>
      <c r="R786" s="253"/>
      <c r="S786" s="253"/>
      <c r="T786" s="25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55" t="s">
        <v>226</v>
      </c>
      <c r="AU786" s="255" t="s">
        <v>81</v>
      </c>
      <c r="AV786" s="14" t="s">
        <v>81</v>
      </c>
      <c r="AW786" s="14" t="s">
        <v>33</v>
      </c>
      <c r="AX786" s="14" t="s">
        <v>72</v>
      </c>
      <c r="AY786" s="255" t="s">
        <v>215</v>
      </c>
    </row>
    <row r="787" s="15" customFormat="1">
      <c r="A787" s="15"/>
      <c r="B787" s="256"/>
      <c r="C787" s="257"/>
      <c r="D787" s="236" t="s">
        <v>226</v>
      </c>
      <c r="E787" s="258" t="s">
        <v>19</v>
      </c>
      <c r="F787" s="259" t="s">
        <v>233</v>
      </c>
      <c r="G787" s="257"/>
      <c r="H787" s="260">
        <v>16.681999999999999</v>
      </c>
      <c r="I787" s="261"/>
      <c r="J787" s="257"/>
      <c r="K787" s="257"/>
      <c r="L787" s="262"/>
      <c r="M787" s="263"/>
      <c r="N787" s="264"/>
      <c r="O787" s="264"/>
      <c r="P787" s="264"/>
      <c r="Q787" s="264"/>
      <c r="R787" s="264"/>
      <c r="S787" s="264"/>
      <c r="T787" s="26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T787" s="266" t="s">
        <v>226</v>
      </c>
      <c r="AU787" s="266" t="s">
        <v>81</v>
      </c>
      <c r="AV787" s="15" t="s">
        <v>223</v>
      </c>
      <c r="AW787" s="15" t="s">
        <v>33</v>
      </c>
      <c r="AX787" s="15" t="s">
        <v>79</v>
      </c>
      <c r="AY787" s="266" t="s">
        <v>215</v>
      </c>
    </row>
    <row r="788" s="12" customFormat="1" ht="22.8" customHeight="1">
      <c r="A788" s="12"/>
      <c r="B788" s="200"/>
      <c r="C788" s="201"/>
      <c r="D788" s="202" t="s">
        <v>71</v>
      </c>
      <c r="E788" s="214" t="s">
        <v>2800</v>
      </c>
      <c r="F788" s="214" t="s">
        <v>2801</v>
      </c>
      <c r="G788" s="201"/>
      <c r="H788" s="201"/>
      <c r="I788" s="204"/>
      <c r="J788" s="215">
        <f>BK788</f>
        <v>0</v>
      </c>
      <c r="K788" s="201"/>
      <c r="L788" s="206"/>
      <c r="M788" s="207"/>
      <c r="N788" s="208"/>
      <c r="O788" s="208"/>
      <c r="P788" s="209">
        <f>SUM(P789:P924)</f>
        <v>0</v>
      </c>
      <c r="Q788" s="208"/>
      <c r="R788" s="209">
        <f>SUM(R789:R924)</f>
        <v>61.488643999999994</v>
      </c>
      <c r="S788" s="208"/>
      <c r="T788" s="210">
        <f>SUM(T789:T924)</f>
        <v>0</v>
      </c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R788" s="211" t="s">
        <v>79</v>
      </c>
      <c r="AT788" s="212" t="s">
        <v>71</v>
      </c>
      <c r="AU788" s="212" t="s">
        <v>79</v>
      </c>
      <c r="AY788" s="211" t="s">
        <v>215</v>
      </c>
      <c r="BK788" s="213">
        <f>SUM(BK789:BK924)</f>
        <v>0</v>
      </c>
    </row>
    <row r="789" s="2" customFormat="1" ht="33" customHeight="1">
      <c r="A789" s="41"/>
      <c r="B789" s="42"/>
      <c r="C789" s="216" t="s">
        <v>1275</v>
      </c>
      <c r="D789" s="216" t="s">
        <v>218</v>
      </c>
      <c r="E789" s="217" t="s">
        <v>2142</v>
      </c>
      <c r="F789" s="218" t="s">
        <v>2143</v>
      </c>
      <c r="G789" s="219" t="s">
        <v>221</v>
      </c>
      <c r="H789" s="220">
        <v>100.59999999999999</v>
      </c>
      <c r="I789" s="221"/>
      <c r="J789" s="222">
        <f>ROUND(I789*H789,2)</f>
        <v>0</v>
      </c>
      <c r="K789" s="218" t="s">
        <v>222</v>
      </c>
      <c r="L789" s="47"/>
      <c r="M789" s="223" t="s">
        <v>19</v>
      </c>
      <c r="N789" s="224" t="s">
        <v>43</v>
      </c>
      <c r="O789" s="87"/>
      <c r="P789" s="225">
        <f>O789*H789</f>
        <v>0</v>
      </c>
      <c r="Q789" s="225">
        <v>0</v>
      </c>
      <c r="R789" s="225">
        <f>Q789*H789</f>
        <v>0</v>
      </c>
      <c r="S789" s="225">
        <v>0</v>
      </c>
      <c r="T789" s="226">
        <f>S789*H789</f>
        <v>0</v>
      </c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R789" s="227" t="s">
        <v>223</v>
      </c>
      <c r="AT789" s="227" t="s">
        <v>218</v>
      </c>
      <c r="AU789" s="227" t="s">
        <v>81</v>
      </c>
      <c r="AY789" s="20" t="s">
        <v>215</v>
      </c>
      <c r="BE789" s="228">
        <f>IF(N789="základní",J789,0)</f>
        <v>0</v>
      </c>
      <c r="BF789" s="228">
        <f>IF(N789="snížená",J789,0)</f>
        <v>0</v>
      </c>
      <c r="BG789" s="228">
        <f>IF(N789="zákl. přenesená",J789,0)</f>
        <v>0</v>
      </c>
      <c r="BH789" s="228">
        <f>IF(N789="sníž. přenesená",J789,0)</f>
        <v>0</v>
      </c>
      <c r="BI789" s="228">
        <f>IF(N789="nulová",J789,0)</f>
        <v>0</v>
      </c>
      <c r="BJ789" s="20" t="s">
        <v>79</v>
      </c>
      <c r="BK789" s="228">
        <f>ROUND(I789*H789,2)</f>
        <v>0</v>
      </c>
      <c r="BL789" s="20" t="s">
        <v>223</v>
      </c>
      <c r="BM789" s="227" t="s">
        <v>1278</v>
      </c>
    </row>
    <row r="790" s="2" customFormat="1">
      <c r="A790" s="41"/>
      <c r="B790" s="42"/>
      <c r="C790" s="43"/>
      <c r="D790" s="229" t="s">
        <v>224</v>
      </c>
      <c r="E790" s="43"/>
      <c r="F790" s="230" t="s">
        <v>2144</v>
      </c>
      <c r="G790" s="43"/>
      <c r="H790" s="43"/>
      <c r="I790" s="231"/>
      <c r="J790" s="43"/>
      <c r="K790" s="43"/>
      <c r="L790" s="47"/>
      <c r="M790" s="232"/>
      <c r="N790" s="233"/>
      <c r="O790" s="87"/>
      <c r="P790" s="87"/>
      <c r="Q790" s="87"/>
      <c r="R790" s="87"/>
      <c r="S790" s="87"/>
      <c r="T790" s="88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T790" s="20" t="s">
        <v>224</v>
      </c>
      <c r="AU790" s="20" t="s">
        <v>81</v>
      </c>
    </row>
    <row r="791" s="13" customFormat="1">
      <c r="A791" s="13"/>
      <c r="B791" s="234"/>
      <c r="C791" s="235"/>
      <c r="D791" s="236" t="s">
        <v>226</v>
      </c>
      <c r="E791" s="237" t="s">
        <v>19</v>
      </c>
      <c r="F791" s="238" t="s">
        <v>2802</v>
      </c>
      <c r="G791" s="235"/>
      <c r="H791" s="237" t="s">
        <v>19</v>
      </c>
      <c r="I791" s="239"/>
      <c r="J791" s="235"/>
      <c r="K791" s="235"/>
      <c r="L791" s="240"/>
      <c r="M791" s="241"/>
      <c r="N791" s="242"/>
      <c r="O791" s="242"/>
      <c r="P791" s="242"/>
      <c r="Q791" s="242"/>
      <c r="R791" s="242"/>
      <c r="S791" s="242"/>
      <c r="T791" s="24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4" t="s">
        <v>226</v>
      </c>
      <c r="AU791" s="244" t="s">
        <v>81</v>
      </c>
      <c r="AV791" s="13" t="s">
        <v>79</v>
      </c>
      <c r="AW791" s="13" t="s">
        <v>33</v>
      </c>
      <c r="AX791" s="13" t="s">
        <v>72</v>
      </c>
      <c r="AY791" s="244" t="s">
        <v>215</v>
      </c>
    </row>
    <row r="792" s="13" customFormat="1">
      <c r="A792" s="13"/>
      <c r="B792" s="234"/>
      <c r="C792" s="235"/>
      <c r="D792" s="236" t="s">
        <v>226</v>
      </c>
      <c r="E792" s="237" t="s">
        <v>19</v>
      </c>
      <c r="F792" s="238" t="s">
        <v>2803</v>
      </c>
      <c r="G792" s="235"/>
      <c r="H792" s="237" t="s">
        <v>19</v>
      </c>
      <c r="I792" s="239"/>
      <c r="J792" s="235"/>
      <c r="K792" s="235"/>
      <c r="L792" s="240"/>
      <c r="M792" s="241"/>
      <c r="N792" s="242"/>
      <c r="O792" s="242"/>
      <c r="P792" s="242"/>
      <c r="Q792" s="242"/>
      <c r="R792" s="242"/>
      <c r="S792" s="242"/>
      <c r="T792" s="24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44" t="s">
        <v>226</v>
      </c>
      <c r="AU792" s="244" t="s">
        <v>81</v>
      </c>
      <c r="AV792" s="13" t="s">
        <v>79</v>
      </c>
      <c r="AW792" s="13" t="s">
        <v>33</v>
      </c>
      <c r="AX792" s="13" t="s">
        <v>72</v>
      </c>
      <c r="AY792" s="244" t="s">
        <v>215</v>
      </c>
    </row>
    <row r="793" s="13" customFormat="1">
      <c r="A793" s="13"/>
      <c r="B793" s="234"/>
      <c r="C793" s="235"/>
      <c r="D793" s="236" t="s">
        <v>226</v>
      </c>
      <c r="E793" s="237" t="s">
        <v>19</v>
      </c>
      <c r="F793" s="238" t="s">
        <v>2804</v>
      </c>
      <c r="G793" s="235"/>
      <c r="H793" s="237" t="s">
        <v>19</v>
      </c>
      <c r="I793" s="239"/>
      <c r="J793" s="235"/>
      <c r="K793" s="235"/>
      <c r="L793" s="240"/>
      <c r="M793" s="241"/>
      <c r="N793" s="242"/>
      <c r="O793" s="242"/>
      <c r="P793" s="242"/>
      <c r="Q793" s="242"/>
      <c r="R793" s="242"/>
      <c r="S793" s="242"/>
      <c r="T793" s="24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4" t="s">
        <v>226</v>
      </c>
      <c r="AU793" s="244" t="s">
        <v>81</v>
      </c>
      <c r="AV793" s="13" t="s">
        <v>79</v>
      </c>
      <c r="AW793" s="13" t="s">
        <v>33</v>
      </c>
      <c r="AX793" s="13" t="s">
        <v>72</v>
      </c>
      <c r="AY793" s="244" t="s">
        <v>215</v>
      </c>
    </row>
    <row r="794" s="13" customFormat="1">
      <c r="A794" s="13"/>
      <c r="B794" s="234"/>
      <c r="C794" s="235"/>
      <c r="D794" s="236" t="s">
        <v>226</v>
      </c>
      <c r="E794" s="237" t="s">
        <v>19</v>
      </c>
      <c r="F794" s="238" t="s">
        <v>446</v>
      </c>
      <c r="G794" s="235"/>
      <c r="H794" s="237" t="s">
        <v>19</v>
      </c>
      <c r="I794" s="239"/>
      <c r="J794" s="235"/>
      <c r="K794" s="235"/>
      <c r="L794" s="240"/>
      <c r="M794" s="241"/>
      <c r="N794" s="242"/>
      <c r="O794" s="242"/>
      <c r="P794" s="242"/>
      <c r="Q794" s="242"/>
      <c r="R794" s="242"/>
      <c r="S794" s="242"/>
      <c r="T794" s="24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4" t="s">
        <v>226</v>
      </c>
      <c r="AU794" s="244" t="s">
        <v>81</v>
      </c>
      <c r="AV794" s="13" t="s">
        <v>79</v>
      </c>
      <c r="AW794" s="13" t="s">
        <v>33</v>
      </c>
      <c r="AX794" s="13" t="s">
        <v>72</v>
      </c>
      <c r="AY794" s="244" t="s">
        <v>215</v>
      </c>
    </row>
    <row r="795" s="14" customFormat="1">
      <c r="A795" s="14"/>
      <c r="B795" s="245"/>
      <c r="C795" s="246"/>
      <c r="D795" s="236" t="s">
        <v>226</v>
      </c>
      <c r="E795" s="247" t="s">
        <v>19</v>
      </c>
      <c r="F795" s="248" t="s">
        <v>72</v>
      </c>
      <c r="G795" s="246"/>
      <c r="H795" s="249">
        <v>0</v>
      </c>
      <c r="I795" s="250"/>
      <c r="J795" s="246"/>
      <c r="K795" s="246"/>
      <c r="L795" s="251"/>
      <c r="M795" s="252"/>
      <c r="N795" s="253"/>
      <c r="O795" s="253"/>
      <c r="P795" s="253"/>
      <c r="Q795" s="253"/>
      <c r="R795" s="253"/>
      <c r="S795" s="253"/>
      <c r="T795" s="25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55" t="s">
        <v>226</v>
      </c>
      <c r="AU795" s="255" t="s">
        <v>81</v>
      </c>
      <c r="AV795" s="14" t="s">
        <v>81</v>
      </c>
      <c r="AW795" s="14" t="s">
        <v>33</v>
      </c>
      <c r="AX795" s="14" t="s">
        <v>72</v>
      </c>
      <c r="AY795" s="255" t="s">
        <v>215</v>
      </c>
    </row>
    <row r="796" s="13" customFormat="1">
      <c r="A796" s="13"/>
      <c r="B796" s="234"/>
      <c r="C796" s="235"/>
      <c r="D796" s="236" t="s">
        <v>226</v>
      </c>
      <c r="E796" s="237" t="s">
        <v>19</v>
      </c>
      <c r="F796" s="238" t="s">
        <v>2693</v>
      </c>
      <c r="G796" s="235"/>
      <c r="H796" s="237" t="s">
        <v>19</v>
      </c>
      <c r="I796" s="239"/>
      <c r="J796" s="235"/>
      <c r="K796" s="235"/>
      <c r="L796" s="240"/>
      <c r="M796" s="241"/>
      <c r="N796" s="242"/>
      <c r="O796" s="242"/>
      <c r="P796" s="242"/>
      <c r="Q796" s="242"/>
      <c r="R796" s="242"/>
      <c r="S796" s="242"/>
      <c r="T796" s="24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44" t="s">
        <v>226</v>
      </c>
      <c r="AU796" s="244" t="s">
        <v>81</v>
      </c>
      <c r="AV796" s="13" t="s">
        <v>79</v>
      </c>
      <c r="AW796" s="13" t="s">
        <v>33</v>
      </c>
      <c r="AX796" s="13" t="s">
        <v>72</v>
      </c>
      <c r="AY796" s="244" t="s">
        <v>215</v>
      </c>
    </row>
    <row r="797" s="13" customFormat="1">
      <c r="A797" s="13"/>
      <c r="B797" s="234"/>
      <c r="C797" s="235"/>
      <c r="D797" s="236" t="s">
        <v>226</v>
      </c>
      <c r="E797" s="237" t="s">
        <v>19</v>
      </c>
      <c r="F797" s="238" t="s">
        <v>2802</v>
      </c>
      <c r="G797" s="235"/>
      <c r="H797" s="237" t="s">
        <v>19</v>
      </c>
      <c r="I797" s="239"/>
      <c r="J797" s="235"/>
      <c r="K797" s="235"/>
      <c r="L797" s="240"/>
      <c r="M797" s="241"/>
      <c r="N797" s="242"/>
      <c r="O797" s="242"/>
      <c r="P797" s="242"/>
      <c r="Q797" s="242"/>
      <c r="R797" s="242"/>
      <c r="S797" s="242"/>
      <c r="T797" s="24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4" t="s">
        <v>226</v>
      </c>
      <c r="AU797" s="244" t="s">
        <v>81</v>
      </c>
      <c r="AV797" s="13" t="s">
        <v>79</v>
      </c>
      <c r="AW797" s="13" t="s">
        <v>33</v>
      </c>
      <c r="AX797" s="13" t="s">
        <v>72</v>
      </c>
      <c r="AY797" s="244" t="s">
        <v>215</v>
      </c>
    </row>
    <row r="798" s="13" customFormat="1">
      <c r="A798" s="13"/>
      <c r="B798" s="234"/>
      <c r="C798" s="235"/>
      <c r="D798" s="236" t="s">
        <v>226</v>
      </c>
      <c r="E798" s="237" t="s">
        <v>19</v>
      </c>
      <c r="F798" s="238" t="s">
        <v>2803</v>
      </c>
      <c r="G798" s="235"/>
      <c r="H798" s="237" t="s">
        <v>19</v>
      </c>
      <c r="I798" s="239"/>
      <c r="J798" s="235"/>
      <c r="K798" s="235"/>
      <c r="L798" s="240"/>
      <c r="M798" s="241"/>
      <c r="N798" s="242"/>
      <c r="O798" s="242"/>
      <c r="P798" s="242"/>
      <c r="Q798" s="242"/>
      <c r="R798" s="242"/>
      <c r="S798" s="242"/>
      <c r="T798" s="24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44" t="s">
        <v>226</v>
      </c>
      <c r="AU798" s="244" t="s">
        <v>81</v>
      </c>
      <c r="AV798" s="13" t="s">
        <v>79</v>
      </c>
      <c r="AW798" s="13" t="s">
        <v>33</v>
      </c>
      <c r="AX798" s="13" t="s">
        <v>72</v>
      </c>
      <c r="AY798" s="244" t="s">
        <v>215</v>
      </c>
    </row>
    <row r="799" s="13" customFormat="1">
      <c r="A799" s="13"/>
      <c r="B799" s="234"/>
      <c r="C799" s="235"/>
      <c r="D799" s="236" t="s">
        <v>226</v>
      </c>
      <c r="E799" s="237" t="s">
        <v>19</v>
      </c>
      <c r="F799" s="238" t="s">
        <v>2804</v>
      </c>
      <c r="G799" s="235"/>
      <c r="H799" s="237" t="s">
        <v>19</v>
      </c>
      <c r="I799" s="239"/>
      <c r="J799" s="235"/>
      <c r="K799" s="235"/>
      <c r="L799" s="240"/>
      <c r="M799" s="241"/>
      <c r="N799" s="242"/>
      <c r="O799" s="242"/>
      <c r="P799" s="242"/>
      <c r="Q799" s="242"/>
      <c r="R799" s="242"/>
      <c r="S799" s="242"/>
      <c r="T799" s="24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4" t="s">
        <v>226</v>
      </c>
      <c r="AU799" s="244" t="s">
        <v>81</v>
      </c>
      <c r="AV799" s="13" t="s">
        <v>79</v>
      </c>
      <c r="AW799" s="13" t="s">
        <v>33</v>
      </c>
      <c r="AX799" s="13" t="s">
        <v>72</v>
      </c>
      <c r="AY799" s="244" t="s">
        <v>215</v>
      </c>
    </row>
    <row r="800" s="13" customFormat="1">
      <c r="A800" s="13"/>
      <c r="B800" s="234"/>
      <c r="C800" s="235"/>
      <c r="D800" s="236" t="s">
        <v>226</v>
      </c>
      <c r="E800" s="237" t="s">
        <v>19</v>
      </c>
      <c r="F800" s="238" t="s">
        <v>448</v>
      </c>
      <c r="G800" s="235"/>
      <c r="H800" s="237" t="s">
        <v>19</v>
      </c>
      <c r="I800" s="239"/>
      <c r="J800" s="235"/>
      <c r="K800" s="235"/>
      <c r="L800" s="240"/>
      <c r="M800" s="241"/>
      <c r="N800" s="242"/>
      <c r="O800" s="242"/>
      <c r="P800" s="242"/>
      <c r="Q800" s="242"/>
      <c r="R800" s="242"/>
      <c r="S800" s="242"/>
      <c r="T800" s="24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4" t="s">
        <v>226</v>
      </c>
      <c r="AU800" s="244" t="s">
        <v>81</v>
      </c>
      <c r="AV800" s="13" t="s">
        <v>79</v>
      </c>
      <c r="AW800" s="13" t="s">
        <v>33</v>
      </c>
      <c r="AX800" s="13" t="s">
        <v>72</v>
      </c>
      <c r="AY800" s="244" t="s">
        <v>215</v>
      </c>
    </row>
    <row r="801" s="14" customFormat="1">
      <c r="A801" s="14"/>
      <c r="B801" s="245"/>
      <c r="C801" s="246"/>
      <c r="D801" s="236" t="s">
        <v>226</v>
      </c>
      <c r="E801" s="247" t="s">
        <v>19</v>
      </c>
      <c r="F801" s="248" t="s">
        <v>298</v>
      </c>
      <c r="G801" s="246"/>
      <c r="H801" s="249">
        <v>8</v>
      </c>
      <c r="I801" s="250"/>
      <c r="J801" s="246"/>
      <c r="K801" s="246"/>
      <c r="L801" s="251"/>
      <c r="M801" s="252"/>
      <c r="N801" s="253"/>
      <c r="O801" s="253"/>
      <c r="P801" s="253"/>
      <c r="Q801" s="253"/>
      <c r="R801" s="253"/>
      <c r="S801" s="253"/>
      <c r="T801" s="25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5" t="s">
        <v>226</v>
      </c>
      <c r="AU801" s="255" t="s">
        <v>81</v>
      </c>
      <c r="AV801" s="14" t="s">
        <v>81</v>
      </c>
      <c r="AW801" s="14" t="s">
        <v>33</v>
      </c>
      <c r="AX801" s="14" t="s">
        <v>72</v>
      </c>
      <c r="AY801" s="255" t="s">
        <v>215</v>
      </c>
    </row>
    <row r="802" s="13" customFormat="1">
      <c r="A802" s="13"/>
      <c r="B802" s="234"/>
      <c r="C802" s="235"/>
      <c r="D802" s="236" t="s">
        <v>226</v>
      </c>
      <c r="E802" s="237" t="s">
        <v>19</v>
      </c>
      <c r="F802" s="238" t="s">
        <v>2693</v>
      </c>
      <c r="G802" s="235"/>
      <c r="H802" s="237" t="s">
        <v>19</v>
      </c>
      <c r="I802" s="239"/>
      <c r="J802" s="235"/>
      <c r="K802" s="235"/>
      <c r="L802" s="240"/>
      <c r="M802" s="241"/>
      <c r="N802" s="242"/>
      <c r="O802" s="242"/>
      <c r="P802" s="242"/>
      <c r="Q802" s="242"/>
      <c r="R802" s="242"/>
      <c r="S802" s="242"/>
      <c r="T802" s="24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44" t="s">
        <v>226</v>
      </c>
      <c r="AU802" s="244" t="s">
        <v>81</v>
      </c>
      <c r="AV802" s="13" t="s">
        <v>79</v>
      </c>
      <c r="AW802" s="13" t="s">
        <v>33</v>
      </c>
      <c r="AX802" s="13" t="s">
        <v>72</v>
      </c>
      <c r="AY802" s="244" t="s">
        <v>215</v>
      </c>
    </row>
    <row r="803" s="13" customFormat="1">
      <c r="A803" s="13"/>
      <c r="B803" s="234"/>
      <c r="C803" s="235"/>
      <c r="D803" s="236" t="s">
        <v>226</v>
      </c>
      <c r="E803" s="237" t="s">
        <v>19</v>
      </c>
      <c r="F803" s="238" t="s">
        <v>2802</v>
      </c>
      <c r="G803" s="235"/>
      <c r="H803" s="237" t="s">
        <v>19</v>
      </c>
      <c r="I803" s="239"/>
      <c r="J803" s="235"/>
      <c r="K803" s="235"/>
      <c r="L803" s="240"/>
      <c r="M803" s="241"/>
      <c r="N803" s="242"/>
      <c r="O803" s="242"/>
      <c r="P803" s="242"/>
      <c r="Q803" s="242"/>
      <c r="R803" s="242"/>
      <c r="S803" s="242"/>
      <c r="T803" s="24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4" t="s">
        <v>226</v>
      </c>
      <c r="AU803" s="244" t="s">
        <v>81</v>
      </c>
      <c r="AV803" s="13" t="s">
        <v>79</v>
      </c>
      <c r="AW803" s="13" t="s">
        <v>33</v>
      </c>
      <c r="AX803" s="13" t="s">
        <v>72</v>
      </c>
      <c r="AY803" s="244" t="s">
        <v>215</v>
      </c>
    </row>
    <row r="804" s="13" customFormat="1">
      <c r="A804" s="13"/>
      <c r="B804" s="234"/>
      <c r="C804" s="235"/>
      <c r="D804" s="236" t="s">
        <v>226</v>
      </c>
      <c r="E804" s="237" t="s">
        <v>19</v>
      </c>
      <c r="F804" s="238" t="s">
        <v>2803</v>
      </c>
      <c r="G804" s="235"/>
      <c r="H804" s="237" t="s">
        <v>19</v>
      </c>
      <c r="I804" s="239"/>
      <c r="J804" s="235"/>
      <c r="K804" s="235"/>
      <c r="L804" s="240"/>
      <c r="M804" s="241"/>
      <c r="N804" s="242"/>
      <c r="O804" s="242"/>
      <c r="P804" s="242"/>
      <c r="Q804" s="242"/>
      <c r="R804" s="242"/>
      <c r="S804" s="242"/>
      <c r="T804" s="24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44" t="s">
        <v>226</v>
      </c>
      <c r="AU804" s="244" t="s">
        <v>81</v>
      </c>
      <c r="AV804" s="13" t="s">
        <v>79</v>
      </c>
      <c r="AW804" s="13" t="s">
        <v>33</v>
      </c>
      <c r="AX804" s="13" t="s">
        <v>72</v>
      </c>
      <c r="AY804" s="244" t="s">
        <v>215</v>
      </c>
    </row>
    <row r="805" s="13" customFormat="1">
      <c r="A805" s="13"/>
      <c r="B805" s="234"/>
      <c r="C805" s="235"/>
      <c r="D805" s="236" t="s">
        <v>226</v>
      </c>
      <c r="E805" s="237" t="s">
        <v>19</v>
      </c>
      <c r="F805" s="238" t="s">
        <v>2804</v>
      </c>
      <c r="G805" s="235"/>
      <c r="H805" s="237" t="s">
        <v>19</v>
      </c>
      <c r="I805" s="239"/>
      <c r="J805" s="235"/>
      <c r="K805" s="235"/>
      <c r="L805" s="240"/>
      <c r="M805" s="241"/>
      <c r="N805" s="242"/>
      <c r="O805" s="242"/>
      <c r="P805" s="242"/>
      <c r="Q805" s="242"/>
      <c r="R805" s="242"/>
      <c r="S805" s="242"/>
      <c r="T805" s="24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44" t="s">
        <v>226</v>
      </c>
      <c r="AU805" s="244" t="s">
        <v>81</v>
      </c>
      <c r="AV805" s="13" t="s">
        <v>79</v>
      </c>
      <c r="AW805" s="13" t="s">
        <v>33</v>
      </c>
      <c r="AX805" s="13" t="s">
        <v>72</v>
      </c>
      <c r="AY805" s="244" t="s">
        <v>215</v>
      </c>
    </row>
    <row r="806" s="13" customFormat="1">
      <c r="A806" s="13"/>
      <c r="B806" s="234"/>
      <c r="C806" s="235"/>
      <c r="D806" s="236" t="s">
        <v>226</v>
      </c>
      <c r="E806" s="237" t="s">
        <v>19</v>
      </c>
      <c r="F806" s="238" t="s">
        <v>407</v>
      </c>
      <c r="G806" s="235"/>
      <c r="H806" s="237" t="s">
        <v>19</v>
      </c>
      <c r="I806" s="239"/>
      <c r="J806" s="235"/>
      <c r="K806" s="235"/>
      <c r="L806" s="240"/>
      <c r="M806" s="241"/>
      <c r="N806" s="242"/>
      <c r="O806" s="242"/>
      <c r="P806" s="242"/>
      <c r="Q806" s="242"/>
      <c r="R806" s="242"/>
      <c r="S806" s="242"/>
      <c r="T806" s="24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4" t="s">
        <v>226</v>
      </c>
      <c r="AU806" s="244" t="s">
        <v>81</v>
      </c>
      <c r="AV806" s="13" t="s">
        <v>79</v>
      </c>
      <c r="AW806" s="13" t="s">
        <v>33</v>
      </c>
      <c r="AX806" s="13" t="s">
        <v>72</v>
      </c>
      <c r="AY806" s="244" t="s">
        <v>215</v>
      </c>
    </row>
    <row r="807" s="14" customFormat="1">
      <c r="A807" s="14"/>
      <c r="B807" s="245"/>
      <c r="C807" s="246"/>
      <c r="D807" s="236" t="s">
        <v>226</v>
      </c>
      <c r="E807" s="247" t="s">
        <v>19</v>
      </c>
      <c r="F807" s="248" t="s">
        <v>2805</v>
      </c>
      <c r="G807" s="246"/>
      <c r="H807" s="249">
        <v>92.599999999999994</v>
      </c>
      <c r="I807" s="250"/>
      <c r="J807" s="246"/>
      <c r="K807" s="246"/>
      <c r="L807" s="251"/>
      <c r="M807" s="252"/>
      <c r="N807" s="253"/>
      <c r="O807" s="253"/>
      <c r="P807" s="253"/>
      <c r="Q807" s="253"/>
      <c r="R807" s="253"/>
      <c r="S807" s="253"/>
      <c r="T807" s="25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5" t="s">
        <v>226</v>
      </c>
      <c r="AU807" s="255" t="s">
        <v>81</v>
      </c>
      <c r="AV807" s="14" t="s">
        <v>81</v>
      </c>
      <c r="AW807" s="14" t="s">
        <v>33</v>
      </c>
      <c r="AX807" s="14" t="s">
        <v>72</v>
      </c>
      <c r="AY807" s="255" t="s">
        <v>215</v>
      </c>
    </row>
    <row r="808" s="13" customFormat="1">
      <c r="A808" s="13"/>
      <c r="B808" s="234"/>
      <c r="C808" s="235"/>
      <c r="D808" s="236" t="s">
        <v>226</v>
      </c>
      <c r="E808" s="237" t="s">
        <v>19</v>
      </c>
      <c r="F808" s="238" t="s">
        <v>2693</v>
      </c>
      <c r="G808" s="235"/>
      <c r="H808" s="237" t="s">
        <v>19</v>
      </c>
      <c r="I808" s="239"/>
      <c r="J808" s="235"/>
      <c r="K808" s="235"/>
      <c r="L808" s="240"/>
      <c r="M808" s="241"/>
      <c r="N808" s="242"/>
      <c r="O808" s="242"/>
      <c r="P808" s="242"/>
      <c r="Q808" s="242"/>
      <c r="R808" s="242"/>
      <c r="S808" s="242"/>
      <c r="T808" s="24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4" t="s">
        <v>226</v>
      </c>
      <c r="AU808" s="244" t="s">
        <v>81</v>
      </c>
      <c r="AV808" s="13" t="s">
        <v>79</v>
      </c>
      <c r="AW808" s="13" t="s">
        <v>33</v>
      </c>
      <c r="AX808" s="13" t="s">
        <v>72</v>
      </c>
      <c r="AY808" s="244" t="s">
        <v>215</v>
      </c>
    </row>
    <row r="809" s="15" customFormat="1">
      <c r="A809" s="15"/>
      <c r="B809" s="256"/>
      <c r="C809" s="257"/>
      <c r="D809" s="236" t="s">
        <v>226</v>
      </c>
      <c r="E809" s="258" t="s">
        <v>19</v>
      </c>
      <c r="F809" s="259" t="s">
        <v>233</v>
      </c>
      <c r="G809" s="257"/>
      <c r="H809" s="260">
        <v>100.59999999999999</v>
      </c>
      <c r="I809" s="261"/>
      <c r="J809" s="257"/>
      <c r="K809" s="257"/>
      <c r="L809" s="262"/>
      <c r="M809" s="263"/>
      <c r="N809" s="264"/>
      <c r="O809" s="264"/>
      <c r="P809" s="264"/>
      <c r="Q809" s="264"/>
      <c r="R809" s="264"/>
      <c r="S809" s="264"/>
      <c r="T809" s="26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T809" s="266" t="s">
        <v>226</v>
      </c>
      <c r="AU809" s="266" t="s">
        <v>81</v>
      </c>
      <c r="AV809" s="15" t="s">
        <v>223</v>
      </c>
      <c r="AW809" s="15" t="s">
        <v>33</v>
      </c>
      <c r="AX809" s="15" t="s">
        <v>79</v>
      </c>
      <c r="AY809" s="266" t="s">
        <v>215</v>
      </c>
    </row>
    <row r="810" s="2" customFormat="1" ht="37.8" customHeight="1">
      <c r="A810" s="41"/>
      <c r="B810" s="42"/>
      <c r="C810" s="216" t="s">
        <v>484</v>
      </c>
      <c r="D810" s="216" t="s">
        <v>218</v>
      </c>
      <c r="E810" s="217" t="s">
        <v>2806</v>
      </c>
      <c r="F810" s="218" t="s">
        <v>2807</v>
      </c>
      <c r="G810" s="219" t="s">
        <v>221</v>
      </c>
      <c r="H810" s="220">
        <v>100.59999999999999</v>
      </c>
      <c r="I810" s="221"/>
      <c r="J810" s="222">
        <f>ROUND(I810*H810,2)</f>
        <v>0</v>
      </c>
      <c r="K810" s="218" t="s">
        <v>222</v>
      </c>
      <c r="L810" s="47"/>
      <c r="M810" s="223" t="s">
        <v>19</v>
      </c>
      <c r="N810" s="224" t="s">
        <v>43</v>
      </c>
      <c r="O810" s="87"/>
      <c r="P810" s="225">
        <f>O810*H810</f>
        <v>0</v>
      </c>
      <c r="Q810" s="225">
        <v>0.36834</v>
      </c>
      <c r="R810" s="225">
        <f>Q810*H810</f>
        <v>37.055003999999997</v>
      </c>
      <c r="S810" s="225">
        <v>0</v>
      </c>
      <c r="T810" s="226">
        <f>S810*H810</f>
        <v>0</v>
      </c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R810" s="227" t="s">
        <v>223</v>
      </c>
      <c r="AT810" s="227" t="s">
        <v>218</v>
      </c>
      <c r="AU810" s="227" t="s">
        <v>81</v>
      </c>
      <c r="AY810" s="20" t="s">
        <v>215</v>
      </c>
      <c r="BE810" s="228">
        <f>IF(N810="základní",J810,0)</f>
        <v>0</v>
      </c>
      <c r="BF810" s="228">
        <f>IF(N810="snížená",J810,0)</f>
        <v>0</v>
      </c>
      <c r="BG810" s="228">
        <f>IF(N810="zákl. přenesená",J810,0)</f>
        <v>0</v>
      </c>
      <c r="BH810" s="228">
        <f>IF(N810="sníž. přenesená",J810,0)</f>
        <v>0</v>
      </c>
      <c r="BI810" s="228">
        <f>IF(N810="nulová",J810,0)</f>
        <v>0</v>
      </c>
      <c r="BJ810" s="20" t="s">
        <v>79</v>
      </c>
      <c r="BK810" s="228">
        <f>ROUND(I810*H810,2)</f>
        <v>0</v>
      </c>
      <c r="BL810" s="20" t="s">
        <v>223</v>
      </c>
      <c r="BM810" s="227" t="s">
        <v>1281</v>
      </c>
    </row>
    <row r="811" s="2" customFormat="1">
      <c r="A811" s="41"/>
      <c r="B811" s="42"/>
      <c r="C811" s="43"/>
      <c r="D811" s="229" t="s">
        <v>224</v>
      </c>
      <c r="E811" s="43"/>
      <c r="F811" s="230" t="s">
        <v>2808</v>
      </c>
      <c r="G811" s="43"/>
      <c r="H811" s="43"/>
      <c r="I811" s="231"/>
      <c r="J811" s="43"/>
      <c r="K811" s="43"/>
      <c r="L811" s="47"/>
      <c r="M811" s="232"/>
      <c r="N811" s="233"/>
      <c r="O811" s="87"/>
      <c r="P811" s="87"/>
      <c r="Q811" s="87"/>
      <c r="R811" s="87"/>
      <c r="S811" s="87"/>
      <c r="T811" s="88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T811" s="20" t="s">
        <v>224</v>
      </c>
      <c r="AU811" s="20" t="s">
        <v>81</v>
      </c>
    </row>
    <row r="812" s="13" customFormat="1">
      <c r="A812" s="13"/>
      <c r="B812" s="234"/>
      <c r="C812" s="235"/>
      <c r="D812" s="236" t="s">
        <v>226</v>
      </c>
      <c r="E812" s="237" t="s">
        <v>19</v>
      </c>
      <c r="F812" s="238" t="s">
        <v>2802</v>
      </c>
      <c r="G812" s="235"/>
      <c r="H812" s="237" t="s">
        <v>19</v>
      </c>
      <c r="I812" s="239"/>
      <c r="J812" s="235"/>
      <c r="K812" s="235"/>
      <c r="L812" s="240"/>
      <c r="M812" s="241"/>
      <c r="N812" s="242"/>
      <c r="O812" s="242"/>
      <c r="P812" s="242"/>
      <c r="Q812" s="242"/>
      <c r="R812" s="242"/>
      <c r="S812" s="242"/>
      <c r="T812" s="24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44" t="s">
        <v>226</v>
      </c>
      <c r="AU812" s="244" t="s">
        <v>81</v>
      </c>
      <c r="AV812" s="13" t="s">
        <v>79</v>
      </c>
      <c r="AW812" s="13" t="s">
        <v>33</v>
      </c>
      <c r="AX812" s="13" t="s">
        <v>72</v>
      </c>
      <c r="AY812" s="244" t="s">
        <v>215</v>
      </c>
    </row>
    <row r="813" s="13" customFormat="1">
      <c r="A813" s="13"/>
      <c r="B813" s="234"/>
      <c r="C813" s="235"/>
      <c r="D813" s="236" t="s">
        <v>226</v>
      </c>
      <c r="E813" s="237" t="s">
        <v>19</v>
      </c>
      <c r="F813" s="238" t="s">
        <v>2803</v>
      </c>
      <c r="G813" s="235"/>
      <c r="H813" s="237" t="s">
        <v>19</v>
      </c>
      <c r="I813" s="239"/>
      <c r="J813" s="235"/>
      <c r="K813" s="235"/>
      <c r="L813" s="240"/>
      <c r="M813" s="241"/>
      <c r="N813" s="242"/>
      <c r="O813" s="242"/>
      <c r="P813" s="242"/>
      <c r="Q813" s="242"/>
      <c r="R813" s="242"/>
      <c r="S813" s="242"/>
      <c r="T813" s="24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4" t="s">
        <v>226</v>
      </c>
      <c r="AU813" s="244" t="s">
        <v>81</v>
      </c>
      <c r="AV813" s="13" t="s">
        <v>79</v>
      </c>
      <c r="AW813" s="13" t="s">
        <v>33</v>
      </c>
      <c r="AX813" s="13" t="s">
        <v>72</v>
      </c>
      <c r="AY813" s="244" t="s">
        <v>215</v>
      </c>
    </row>
    <row r="814" s="13" customFormat="1">
      <c r="A814" s="13"/>
      <c r="B814" s="234"/>
      <c r="C814" s="235"/>
      <c r="D814" s="236" t="s">
        <v>226</v>
      </c>
      <c r="E814" s="237" t="s">
        <v>19</v>
      </c>
      <c r="F814" s="238" t="s">
        <v>2804</v>
      </c>
      <c r="G814" s="235"/>
      <c r="H814" s="237" t="s">
        <v>19</v>
      </c>
      <c r="I814" s="239"/>
      <c r="J814" s="235"/>
      <c r="K814" s="235"/>
      <c r="L814" s="240"/>
      <c r="M814" s="241"/>
      <c r="N814" s="242"/>
      <c r="O814" s="242"/>
      <c r="P814" s="242"/>
      <c r="Q814" s="242"/>
      <c r="R814" s="242"/>
      <c r="S814" s="242"/>
      <c r="T814" s="24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4" t="s">
        <v>226</v>
      </c>
      <c r="AU814" s="244" t="s">
        <v>81</v>
      </c>
      <c r="AV814" s="13" t="s">
        <v>79</v>
      </c>
      <c r="AW814" s="13" t="s">
        <v>33</v>
      </c>
      <c r="AX814" s="13" t="s">
        <v>72</v>
      </c>
      <c r="AY814" s="244" t="s">
        <v>215</v>
      </c>
    </row>
    <row r="815" s="13" customFormat="1">
      <c r="A815" s="13"/>
      <c r="B815" s="234"/>
      <c r="C815" s="235"/>
      <c r="D815" s="236" t="s">
        <v>226</v>
      </c>
      <c r="E815" s="237" t="s">
        <v>19</v>
      </c>
      <c r="F815" s="238" t="s">
        <v>2809</v>
      </c>
      <c r="G815" s="235"/>
      <c r="H815" s="237" t="s">
        <v>19</v>
      </c>
      <c r="I815" s="239"/>
      <c r="J815" s="235"/>
      <c r="K815" s="235"/>
      <c r="L815" s="240"/>
      <c r="M815" s="241"/>
      <c r="N815" s="242"/>
      <c r="O815" s="242"/>
      <c r="P815" s="242"/>
      <c r="Q815" s="242"/>
      <c r="R815" s="242"/>
      <c r="S815" s="242"/>
      <c r="T815" s="24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44" t="s">
        <v>226</v>
      </c>
      <c r="AU815" s="244" t="s">
        <v>81</v>
      </c>
      <c r="AV815" s="13" t="s">
        <v>79</v>
      </c>
      <c r="AW815" s="13" t="s">
        <v>33</v>
      </c>
      <c r="AX815" s="13" t="s">
        <v>72</v>
      </c>
      <c r="AY815" s="244" t="s">
        <v>215</v>
      </c>
    </row>
    <row r="816" s="13" customFormat="1">
      <c r="A816" s="13"/>
      <c r="B816" s="234"/>
      <c r="C816" s="235"/>
      <c r="D816" s="236" t="s">
        <v>226</v>
      </c>
      <c r="E816" s="237" t="s">
        <v>19</v>
      </c>
      <c r="F816" s="238" t="s">
        <v>446</v>
      </c>
      <c r="G816" s="235"/>
      <c r="H816" s="237" t="s">
        <v>19</v>
      </c>
      <c r="I816" s="239"/>
      <c r="J816" s="235"/>
      <c r="K816" s="235"/>
      <c r="L816" s="240"/>
      <c r="M816" s="241"/>
      <c r="N816" s="242"/>
      <c r="O816" s="242"/>
      <c r="P816" s="242"/>
      <c r="Q816" s="242"/>
      <c r="R816" s="242"/>
      <c r="S816" s="242"/>
      <c r="T816" s="24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44" t="s">
        <v>226</v>
      </c>
      <c r="AU816" s="244" t="s">
        <v>81</v>
      </c>
      <c r="AV816" s="13" t="s">
        <v>79</v>
      </c>
      <c r="AW816" s="13" t="s">
        <v>33</v>
      </c>
      <c r="AX816" s="13" t="s">
        <v>72</v>
      </c>
      <c r="AY816" s="244" t="s">
        <v>215</v>
      </c>
    </row>
    <row r="817" s="14" customFormat="1">
      <c r="A817" s="14"/>
      <c r="B817" s="245"/>
      <c r="C817" s="246"/>
      <c r="D817" s="236" t="s">
        <v>226</v>
      </c>
      <c r="E817" s="247" t="s">
        <v>19</v>
      </c>
      <c r="F817" s="248" t="s">
        <v>72</v>
      </c>
      <c r="G817" s="246"/>
      <c r="H817" s="249">
        <v>0</v>
      </c>
      <c r="I817" s="250"/>
      <c r="J817" s="246"/>
      <c r="K817" s="246"/>
      <c r="L817" s="251"/>
      <c r="M817" s="252"/>
      <c r="N817" s="253"/>
      <c r="O817" s="253"/>
      <c r="P817" s="253"/>
      <c r="Q817" s="253"/>
      <c r="R817" s="253"/>
      <c r="S817" s="253"/>
      <c r="T817" s="25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55" t="s">
        <v>226</v>
      </c>
      <c r="AU817" s="255" t="s">
        <v>81</v>
      </c>
      <c r="AV817" s="14" t="s">
        <v>81</v>
      </c>
      <c r="AW817" s="14" t="s">
        <v>33</v>
      </c>
      <c r="AX817" s="14" t="s">
        <v>72</v>
      </c>
      <c r="AY817" s="255" t="s">
        <v>215</v>
      </c>
    </row>
    <row r="818" s="13" customFormat="1">
      <c r="A818" s="13"/>
      <c r="B818" s="234"/>
      <c r="C818" s="235"/>
      <c r="D818" s="236" t="s">
        <v>226</v>
      </c>
      <c r="E818" s="237" t="s">
        <v>19</v>
      </c>
      <c r="F818" s="238" t="s">
        <v>2693</v>
      </c>
      <c r="G818" s="235"/>
      <c r="H818" s="237" t="s">
        <v>19</v>
      </c>
      <c r="I818" s="239"/>
      <c r="J818" s="235"/>
      <c r="K818" s="235"/>
      <c r="L818" s="240"/>
      <c r="M818" s="241"/>
      <c r="N818" s="242"/>
      <c r="O818" s="242"/>
      <c r="P818" s="242"/>
      <c r="Q818" s="242"/>
      <c r="R818" s="242"/>
      <c r="S818" s="242"/>
      <c r="T818" s="24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4" t="s">
        <v>226</v>
      </c>
      <c r="AU818" s="244" t="s">
        <v>81</v>
      </c>
      <c r="AV818" s="13" t="s">
        <v>79</v>
      </c>
      <c r="AW818" s="13" t="s">
        <v>33</v>
      </c>
      <c r="AX818" s="13" t="s">
        <v>72</v>
      </c>
      <c r="AY818" s="244" t="s">
        <v>215</v>
      </c>
    </row>
    <row r="819" s="13" customFormat="1">
      <c r="A819" s="13"/>
      <c r="B819" s="234"/>
      <c r="C819" s="235"/>
      <c r="D819" s="236" t="s">
        <v>226</v>
      </c>
      <c r="E819" s="237" t="s">
        <v>19</v>
      </c>
      <c r="F819" s="238" t="s">
        <v>2802</v>
      </c>
      <c r="G819" s="235"/>
      <c r="H819" s="237" t="s">
        <v>19</v>
      </c>
      <c r="I819" s="239"/>
      <c r="J819" s="235"/>
      <c r="K819" s="235"/>
      <c r="L819" s="240"/>
      <c r="M819" s="241"/>
      <c r="N819" s="242"/>
      <c r="O819" s="242"/>
      <c r="P819" s="242"/>
      <c r="Q819" s="242"/>
      <c r="R819" s="242"/>
      <c r="S819" s="242"/>
      <c r="T819" s="24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4" t="s">
        <v>226</v>
      </c>
      <c r="AU819" s="244" t="s">
        <v>81</v>
      </c>
      <c r="AV819" s="13" t="s">
        <v>79</v>
      </c>
      <c r="AW819" s="13" t="s">
        <v>33</v>
      </c>
      <c r="AX819" s="13" t="s">
        <v>72</v>
      </c>
      <c r="AY819" s="244" t="s">
        <v>215</v>
      </c>
    </row>
    <row r="820" s="13" customFormat="1">
      <c r="A820" s="13"/>
      <c r="B820" s="234"/>
      <c r="C820" s="235"/>
      <c r="D820" s="236" t="s">
        <v>226</v>
      </c>
      <c r="E820" s="237" t="s">
        <v>19</v>
      </c>
      <c r="F820" s="238" t="s">
        <v>2803</v>
      </c>
      <c r="G820" s="235"/>
      <c r="H820" s="237" t="s">
        <v>19</v>
      </c>
      <c r="I820" s="239"/>
      <c r="J820" s="235"/>
      <c r="K820" s="235"/>
      <c r="L820" s="240"/>
      <c r="M820" s="241"/>
      <c r="N820" s="242"/>
      <c r="O820" s="242"/>
      <c r="P820" s="242"/>
      <c r="Q820" s="242"/>
      <c r="R820" s="242"/>
      <c r="S820" s="242"/>
      <c r="T820" s="24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4" t="s">
        <v>226</v>
      </c>
      <c r="AU820" s="244" t="s">
        <v>81</v>
      </c>
      <c r="AV820" s="13" t="s">
        <v>79</v>
      </c>
      <c r="AW820" s="13" t="s">
        <v>33</v>
      </c>
      <c r="AX820" s="13" t="s">
        <v>72</v>
      </c>
      <c r="AY820" s="244" t="s">
        <v>215</v>
      </c>
    </row>
    <row r="821" s="13" customFormat="1">
      <c r="A821" s="13"/>
      <c r="B821" s="234"/>
      <c r="C821" s="235"/>
      <c r="D821" s="236" t="s">
        <v>226</v>
      </c>
      <c r="E821" s="237" t="s">
        <v>19</v>
      </c>
      <c r="F821" s="238" t="s">
        <v>2804</v>
      </c>
      <c r="G821" s="235"/>
      <c r="H821" s="237" t="s">
        <v>19</v>
      </c>
      <c r="I821" s="239"/>
      <c r="J821" s="235"/>
      <c r="K821" s="235"/>
      <c r="L821" s="240"/>
      <c r="M821" s="241"/>
      <c r="N821" s="242"/>
      <c r="O821" s="242"/>
      <c r="P821" s="242"/>
      <c r="Q821" s="242"/>
      <c r="R821" s="242"/>
      <c r="S821" s="242"/>
      <c r="T821" s="24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4" t="s">
        <v>226</v>
      </c>
      <c r="AU821" s="244" t="s">
        <v>81</v>
      </c>
      <c r="AV821" s="13" t="s">
        <v>79</v>
      </c>
      <c r="AW821" s="13" t="s">
        <v>33</v>
      </c>
      <c r="AX821" s="13" t="s">
        <v>72</v>
      </c>
      <c r="AY821" s="244" t="s">
        <v>215</v>
      </c>
    </row>
    <row r="822" s="13" customFormat="1">
      <c r="A822" s="13"/>
      <c r="B822" s="234"/>
      <c r="C822" s="235"/>
      <c r="D822" s="236" t="s">
        <v>226</v>
      </c>
      <c r="E822" s="237" t="s">
        <v>19</v>
      </c>
      <c r="F822" s="238" t="s">
        <v>2809</v>
      </c>
      <c r="G822" s="235"/>
      <c r="H822" s="237" t="s">
        <v>19</v>
      </c>
      <c r="I822" s="239"/>
      <c r="J822" s="235"/>
      <c r="K822" s="235"/>
      <c r="L822" s="240"/>
      <c r="M822" s="241"/>
      <c r="N822" s="242"/>
      <c r="O822" s="242"/>
      <c r="P822" s="242"/>
      <c r="Q822" s="242"/>
      <c r="R822" s="242"/>
      <c r="S822" s="242"/>
      <c r="T822" s="24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4" t="s">
        <v>226</v>
      </c>
      <c r="AU822" s="244" t="s">
        <v>81</v>
      </c>
      <c r="AV822" s="13" t="s">
        <v>79</v>
      </c>
      <c r="AW822" s="13" t="s">
        <v>33</v>
      </c>
      <c r="AX822" s="13" t="s">
        <v>72</v>
      </c>
      <c r="AY822" s="244" t="s">
        <v>215</v>
      </c>
    </row>
    <row r="823" s="13" customFormat="1">
      <c r="A823" s="13"/>
      <c r="B823" s="234"/>
      <c r="C823" s="235"/>
      <c r="D823" s="236" t="s">
        <v>226</v>
      </c>
      <c r="E823" s="237" t="s">
        <v>19</v>
      </c>
      <c r="F823" s="238" t="s">
        <v>448</v>
      </c>
      <c r="G823" s="235"/>
      <c r="H823" s="237" t="s">
        <v>19</v>
      </c>
      <c r="I823" s="239"/>
      <c r="J823" s="235"/>
      <c r="K823" s="235"/>
      <c r="L823" s="240"/>
      <c r="M823" s="241"/>
      <c r="N823" s="242"/>
      <c r="O823" s="242"/>
      <c r="P823" s="242"/>
      <c r="Q823" s="242"/>
      <c r="R823" s="242"/>
      <c r="S823" s="242"/>
      <c r="T823" s="24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4" t="s">
        <v>226</v>
      </c>
      <c r="AU823" s="244" t="s">
        <v>81</v>
      </c>
      <c r="AV823" s="13" t="s">
        <v>79</v>
      </c>
      <c r="AW823" s="13" t="s">
        <v>33</v>
      </c>
      <c r="AX823" s="13" t="s">
        <v>72</v>
      </c>
      <c r="AY823" s="244" t="s">
        <v>215</v>
      </c>
    </row>
    <row r="824" s="14" customFormat="1">
      <c r="A824" s="14"/>
      <c r="B824" s="245"/>
      <c r="C824" s="246"/>
      <c r="D824" s="236" t="s">
        <v>226</v>
      </c>
      <c r="E824" s="247" t="s">
        <v>19</v>
      </c>
      <c r="F824" s="248" t="s">
        <v>298</v>
      </c>
      <c r="G824" s="246"/>
      <c r="H824" s="249">
        <v>8</v>
      </c>
      <c r="I824" s="250"/>
      <c r="J824" s="246"/>
      <c r="K824" s="246"/>
      <c r="L824" s="251"/>
      <c r="M824" s="252"/>
      <c r="N824" s="253"/>
      <c r="O824" s="253"/>
      <c r="P824" s="253"/>
      <c r="Q824" s="253"/>
      <c r="R824" s="253"/>
      <c r="S824" s="253"/>
      <c r="T824" s="25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5" t="s">
        <v>226</v>
      </c>
      <c r="AU824" s="255" t="s">
        <v>81</v>
      </c>
      <c r="AV824" s="14" t="s">
        <v>81</v>
      </c>
      <c r="AW824" s="14" t="s">
        <v>33</v>
      </c>
      <c r="AX824" s="14" t="s">
        <v>72</v>
      </c>
      <c r="AY824" s="255" t="s">
        <v>215</v>
      </c>
    </row>
    <row r="825" s="13" customFormat="1">
      <c r="A825" s="13"/>
      <c r="B825" s="234"/>
      <c r="C825" s="235"/>
      <c r="D825" s="236" t="s">
        <v>226</v>
      </c>
      <c r="E825" s="237" t="s">
        <v>19</v>
      </c>
      <c r="F825" s="238" t="s">
        <v>2693</v>
      </c>
      <c r="G825" s="235"/>
      <c r="H825" s="237" t="s">
        <v>19</v>
      </c>
      <c r="I825" s="239"/>
      <c r="J825" s="235"/>
      <c r="K825" s="235"/>
      <c r="L825" s="240"/>
      <c r="M825" s="241"/>
      <c r="N825" s="242"/>
      <c r="O825" s="242"/>
      <c r="P825" s="242"/>
      <c r="Q825" s="242"/>
      <c r="R825" s="242"/>
      <c r="S825" s="242"/>
      <c r="T825" s="24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4" t="s">
        <v>226</v>
      </c>
      <c r="AU825" s="244" t="s">
        <v>81</v>
      </c>
      <c r="AV825" s="13" t="s">
        <v>79</v>
      </c>
      <c r="AW825" s="13" t="s">
        <v>33</v>
      </c>
      <c r="AX825" s="13" t="s">
        <v>72</v>
      </c>
      <c r="AY825" s="244" t="s">
        <v>215</v>
      </c>
    </row>
    <row r="826" s="13" customFormat="1">
      <c r="A826" s="13"/>
      <c r="B826" s="234"/>
      <c r="C826" s="235"/>
      <c r="D826" s="236" t="s">
        <v>226</v>
      </c>
      <c r="E826" s="237" t="s">
        <v>19</v>
      </c>
      <c r="F826" s="238" t="s">
        <v>2802</v>
      </c>
      <c r="G826" s="235"/>
      <c r="H826" s="237" t="s">
        <v>19</v>
      </c>
      <c r="I826" s="239"/>
      <c r="J826" s="235"/>
      <c r="K826" s="235"/>
      <c r="L826" s="240"/>
      <c r="M826" s="241"/>
      <c r="N826" s="242"/>
      <c r="O826" s="242"/>
      <c r="P826" s="242"/>
      <c r="Q826" s="242"/>
      <c r="R826" s="242"/>
      <c r="S826" s="242"/>
      <c r="T826" s="24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4" t="s">
        <v>226</v>
      </c>
      <c r="AU826" s="244" t="s">
        <v>81</v>
      </c>
      <c r="AV826" s="13" t="s">
        <v>79</v>
      </c>
      <c r="AW826" s="13" t="s">
        <v>33</v>
      </c>
      <c r="AX826" s="13" t="s">
        <v>72</v>
      </c>
      <c r="AY826" s="244" t="s">
        <v>215</v>
      </c>
    </row>
    <row r="827" s="13" customFormat="1">
      <c r="A827" s="13"/>
      <c r="B827" s="234"/>
      <c r="C827" s="235"/>
      <c r="D827" s="236" t="s">
        <v>226</v>
      </c>
      <c r="E827" s="237" t="s">
        <v>19</v>
      </c>
      <c r="F827" s="238" t="s">
        <v>2803</v>
      </c>
      <c r="G827" s="235"/>
      <c r="H827" s="237" t="s">
        <v>19</v>
      </c>
      <c r="I827" s="239"/>
      <c r="J827" s="235"/>
      <c r="K827" s="235"/>
      <c r="L827" s="240"/>
      <c r="M827" s="241"/>
      <c r="N827" s="242"/>
      <c r="O827" s="242"/>
      <c r="P827" s="242"/>
      <c r="Q827" s="242"/>
      <c r="R827" s="242"/>
      <c r="S827" s="242"/>
      <c r="T827" s="24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4" t="s">
        <v>226</v>
      </c>
      <c r="AU827" s="244" t="s">
        <v>81</v>
      </c>
      <c r="AV827" s="13" t="s">
        <v>79</v>
      </c>
      <c r="AW827" s="13" t="s">
        <v>33</v>
      </c>
      <c r="AX827" s="13" t="s">
        <v>72</v>
      </c>
      <c r="AY827" s="244" t="s">
        <v>215</v>
      </c>
    </row>
    <row r="828" s="13" customFormat="1">
      <c r="A828" s="13"/>
      <c r="B828" s="234"/>
      <c r="C828" s="235"/>
      <c r="D828" s="236" t="s">
        <v>226</v>
      </c>
      <c r="E828" s="237" t="s">
        <v>19</v>
      </c>
      <c r="F828" s="238" t="s">
        <v>2804</v>
      </c>
      <c r="G828" s="235"/>
      <c r="H828" s="237" t="s">
        <v>19</v>
      </c>
      <c r="I828" s="239"/>
      <c r="J828" s="235"/>
      <c r="K828" s="235"/>
      <c r="L828" s="240"/>
      <c r="M828" s="241"/>
      <c r="N828" s="242"/>
      <c r="O828" s="242"/>
      <c r="P828" s="242"/>
      <c r="Q828" s="242"/>
      <c r="R828" s="242"/>
      <c r="S828" s="242"/>
      <c r="T828" s="24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44" t="s">
        <v>226</v>
      </c>
      <c r="AU828" s="244" t="s">
        <v>81</v>
      </c>
      <c r="AV828" s="13" t="s">
        <v>79</v>
      </c>
      <c r="AW828" s="13" t="s">
        <v>33</v>
      </c>
      <c r="AX828" s="13" t="s">
        <v>72</v>
      </c>
      <c r="AY828" s="244" t="s">
        <v>215</v>
      </c>
    </row>
    <row r="829" s="13" customFormat="1">
      <c r="A829" s="13"/>
      <c r="B829" s="234"/>
      <c r="C829" s="235"/>
      <c r="D829" s="236" t="s">
        <v>226</v>
      </c>
      <c r="E829" s="237" t="s">
        <v>19</v>
      </c>
      <c r="F829" s="238" t="s">
        <v>2809</v>
      </c>
      <c r="G829" s="235"/>
      <c r="H829" s="237" t="s">
        <v>19</v>
      </c>
      <c r="I829" s="239"/>
      <c r="J829" s="235"/>
      <c r="K829" s="235"/>
      <c r="L829" s="240"/>
      <c r="M829" s="241"/>
      <c r="N829" s="242"/>
      <c r="O829" s="242"/>
      <c r="P829" s="242"/>
      <c r="Q829" s="242"/>
      <c r="R829" s="242"/>
      <c r="S829" s="242"/>
      <c r="T829" s="24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4" t="s">
        <v>226</v>
      </c>
      <c r="AU829" s="244" t="s">
        <v>81</v>
      </c>
      <c r="AV829" s="13" t="s">
        <v>79</v>
      </c>
      <c r="AW829" s="13" t="s">
        <v>33</v>
      </c>
      <c r="AX829" s="13" t="s">
        <v>72</v>
      </c>
      <c r="AY829" s="244" t="s">
        <v>215</v>
      </c>
    </row>
    <row r="830" s="13" customFormat="1">
      <c r="A830" s="13"/>
      <c r="B830" s="234"/>
      <c r="C830" s="235"/>
      <c r="D830" s="236" t="s">
        <v>226</v>
      </c>
      <c r="E830" s="237" t="s">
        <v>19</v>
      </c>
      <c r="F830" s="238" t="s">
        <v>407</v>
      </c>
      <c r="G830" s="235"/>
      <c r="H830" s="237" t="s">
        <v>19</v>
      </c>
      <c r="I830" s="239"/>
      <c r="J830" s="235"/>
      <c r="K830" s="235"/>
      <c r="L830" s="240"/>
      <c r="M830" s="241"/>
      <c r="N830" s="242"/>
      <c r="O830" s="242"/>
      <c r="P830" s="242"/>
      <c r="Q830" s="242"/>
      <c r="R830" s="242"/>
      <c r="S830" s="242"/>
      <c r="T830" s="24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44" t="s">
        <v>226</v>
      </c>
      <c r="AU830" s="244" t="s">
        <v>81</v>
      </c>
      <c r="AV830" s="13" t="s">
        <v>79</v>
      </c>
      <c r="AW830" s="13" t="s">
        <v>33</v>
      </c>
      <c r="AX830" s="13" t="s">
        <v>72</v>
      </c>
      <c r="AY830" s="244" t="s">
        <v>215</v>
      </c>
    </row>
    <row r="831" s="14" customFormat="1">
      <c r="A831" s="14"/>
      <c r="B831" s="245"/>
      <c r="C831" s="246"/>
      <c r="D831" s="236" t="s">
        <v>226</v>
      </c>
      <c r="E831" s="247" t="s">
        <v>19</v>
      </c>
      <c r="F831" s="248" t="s">
        <v>2805</v>
      </c>
      <c r="G831" s="246"/>
      <c r="H831" s="249">
        <v>92.599999999999994</v>
      </c>
      <c r="I831" s="250"/>
      <c r="J831" s="246"/>
      <c r="K831" s="246"/>
      <c r="L831" s="251"/>
      <c r="M831" s="252"/>
      <c r="N831" s="253"/>
      <c r="O831" s="253"/>
      <c r="P831" s="253"/>
      <c r="Q831" s="253"/>
      <c r="R831" s="253"/>
      <c r="S831" s="253"/>
      <c r="T831" s="25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55" t="s">
        <v>226</v>
      </c>
      <c r="AU831" s="255" t="s">
        <v>81</v>
      </c>
      <c r="AV831" s="14" t="s">
        <v>81</v>
      </c>
      <c r="AW831" s="14" t="s">
        <v>33</v>
      </c>
      <c r="AX831" s="14" t="s">
        <v>72</v>
      </c>
      <c r="AY831" s="255" t="s">
        <v>215</v>
      </c>
    </row>
    <row r="832" s="13" customFormat="1">
      <c r="A832" s="13"/>
      <c r="B832" s="234"/>
      <c r="C832" s="235"/>
      <c r="D832" s="236" t="s">
        <v>226</v>
      </c>
      <c r="E832" s="237" t="s">
        <v>19</v>
      </c>
      <c r="F832" s="238" t="s">
        <v>2693</v>
      </c>
      <c r="G832" s="235"/>
      <c r="H832" s="237" t="s">
        <v>19</v>
      </c>
      <c r="I832" s="239"/>
      <c r="J832" s="235"/>
      <c r="K832" s="235"/>
      <c r="L832" s="240"/>
      <c r="M832" s="241"/>
      <c r="N832" s="242"/>
      <c r="O832" s="242"/>
      <c r="P832" s="242"/>
      <c r="Q832" s="242"/>
      <c r="R832" s="242"/>
      <c r="S832" s="242"/>
      <c r="T832" s="24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44" t="s">
        <v>226</v>
      </c>
      <c r="AU832" s="244" t="s">
        <v>81</v>
      </c>
      <c r="AV832" s="13" t="s">
        <v>79</v>
      </c>
      <c r="AW832" s="13" t="s">
        <v>33</v>
      </c>
      <c r="AX832" s="13" t="s">
        <v>72</v>
      </c>
      <c r="AY832" s="244" t="s">
        <v>215</v>
      </c>
    </row>
    <row r="833" s="15" customFormat="1">
      <c r="A833" s="15"/>
      <c r="B833" s="256"/>
      <c r="C833" s="257"/>
      <c r="D833" s="236" t="s">
        <v>226</v>
      </c>
      <c r="E833" s="258" t="s">
        <v>19</v>
      </c>
      <c r="F833" s="259" t="s">
        <v>233</v>
      </c>
      <c r="G833" s="257"/>
      <c r="H833" s="260">
        <v>100.59999999999999</v>
      </c>
      <c r="I833" s="261"/>
      <c r="J833" s="257"/>
      <c r="K833" s="257"/>
      <c r="L833" s="262"/>
      <c r="M833" s="263"/>
      <c r="N833" s="264"/>
      <c r="O833" s="264"/>
      <c r="P833" s="264"/>
      <c r="Q833" s="264"/>
      <c r="R833" s="264"/>
      <c r="S833" s="264"/>
      <c r="T833" s="26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T833" s="266" t="s">
        <v>226</v>
      </c>
      <c r="AU833" s="266" t="s">
        <v>81</v>
      </c>
      <c r="AV833" s="15" t="s">
        <v>223</v>
      </c>
      <c r="AW833" s="15" t="s">
        <v>33</v>
      </c>
      <c r="AX833" s="15" t="s">
        <v>79</v>
      </c>
      <c r="AY833" s="266" t="s">
        <v>215</v>
      </c>
    </row>
    <row r="834" s="2" customFormat="1" ht="37.8" customHeight="1">
      <c r="A834" s="41"/>
      <c r="B834" s="42"/>
      <c r="C834" s="216" t="s">
        <v>1282</v>
      </c>
      <c r="D834" s="216" t="s">
        <v>218</v>
      </c>
      <c r="E834" s="217" t="s">
        <v>906</v>
      </c>
      <c r="F834" s="218" t="s">
        <v>907</v>
      </c>
      <c r="G834" s="219" t="s">
        <v>221</v>
      </c>
      <c r="H834" s="220">
        <v>402.39999999999998</v>
      </c>
      <c r="I834" s="221"/>
      <c r="J834" s="222">
        <f>ROUND(I834*H834,2)</f>
        <v>0</v>
      </c>
      <c r="K834" s="218" t="s">
        <v>222</v>
      </c>
      <c r="L834" s="47"/>
      <c r="M834" s="223" t="s">
        <v>19</v>
      </c>
      <c r="N834" s="224" t="s">
        <v>43</v>
      </c>
      <c r="O834" s="87"/>
      <c r="P834" s="225">
        <f>O834*H834</f>
        <v>0</v>
      </c>
      <c r="Q834" s="225">
        <v>0</v>
      </c>
      <c r="R834" s="225">
        <f>Q834*H834</f>
        <v>0</v>
      </c>
      <c r="S834" s="225">
        <v>0</v>
      </c>
      <c r="T834" s="226">
        <f>S834*H834</f>
        <v>0</v>
      </c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R834" s="227" t="s">
        <v>223</v>
      </c>
      <c r="AT834" s="227" t="s">
        <v>218</v>
      </c>
      <c r="AU834" s="227" t="s">
        <v>81</v>
      </c>
      <c r="AY834" s="20" t="s">
        <v>215</v>
      </c>
      <c r="BE834" s="228">
        <f>IF(N834="základní",J834,0)</f>
        <v>0</v>
      </c>
      <c r="BF834" s="228">
        <f>IF(N834="snížená",J834,0)</f>
        <v>0</v>
      </c>
      <c r="BG834" s="228">
        <f>IF(N834="zákl. přenesená",J834,0)</f>
        <v>0</v>
      </c>
      <c r="BH834" s="228">
        <f>IF(N834="sníž. přenesená",J834,0)</f>
        <v>0</v>
      </c>
      <c r="BI834" s="228">
        <f>IF(N834="nulová",J834,0)</f>
        <v>0</v>
      </c>
      <c r="BJ834" s="20" t="s">
        <v>79</v>
      </c>
      <c r="BK834" s="228">
        <f>ROUND(I834*H834,2)</f>
        <v>0</v>
      </c>
      <c r="BL834" s="20" t="s">
        <v>223</v>
      </c>
      <c r="BM834" s="227" t="s">
        <v>1285</v>
      </c>
    </row>
    <row r="835" s="2" customFormat="1">
      <c r="A835" s="41"/>
      <c r="B835" s="42"/>
      <c r="C835" s="43"/>
      <c r="D835" s="229" t="s">
        <v>224</v>
      </c>
      <c r="E835" s="43"/>
      <c r="F835" s="230" t="s">
        <v>908</v>
      </c>
      <c r="G835" s="43"/>
      <c r="H835" s="43"/>
      <c r="I835" s="231"/>
      <c r="J835" s="43"/>
      <c r="K835" s="43"/>
      <c r="L835" s="47"/>
      <c r="M835" s="232"/>
      <c r="N835" s="233"/>
      <c r="O835" s="87"/>
      <c r="P835" s="87"/>
      <c r="Q835" s="87"/>
      <c r="R835" s="87"/>
      <c r="S835" s="87"/>
      <c r="T835" s="88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T835" s="20" t="s">
        <v>224</v>
      </c>
      <c r="AU835" s="20" t="s">
        <v>81</v>
      </c>
    </row>
    <row r="836" s="13" customFormat="1">
      <c r="A836" s="13"/>
      <c r="B836" s="234"/>
      <c r="C836" s="235"/>
      <c r="D836" s="236" t="s">
        <v>226</v>
      </c>
      <c r="E836" s="237" t="s">
        <v>19</v>
      </c>
      <c r="F836" s="238" t="s">
        <v>2802</v>
      </c>
      <c r="G836" s="235"/>
      <c r="H836" s="237" t="s">
        <v>19</v>
      </c>
      <c r="I836" s="239"/>
      <c r="J836" s="235"/>
      <c r="K836" s="235"/>
      <c r="L836" s="240"/>
      <c r="M836" s="241"/>
      <c r="N836" s="242"/>
      <c r="O836" s="242"/>
      <c r="P836" s="242"/>
      <c r="Q836" s="242"/>
      <c r="R836" s="242"/>
      <c r="S836" s="242"/>
      <c r="T836" s="24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4" t="s">
        <v>226</v>
      </c>
      <c r="AU836" s="244" t="s">
        <v>81</v>
      </c>
      <c r="AV836" s="13" t="s">
        <v>79</v>
      </c>
      <c r="AW836" s="13" t="s">
        <v>33</v>
      </c>
      <c r="AX836" s="13" t="s">
        <v>72</v>
      </c>
      <c r="AY836" s="244" t="s">
        <v>215</v>
      </c>
    </row>
    <row r="837" s="13" customFormat="1">
      <c r="A837" s="13"/>
      <c r="B837" s="234"/>
      <c r="C837" s="235"/>
      <c r="D837" s="236" t="s">
        <v>226</v>
      </c>
      <c r="E837" s="237" t="s">
        <v>19</v>
      </c>
      <c r="F837" s="238" t="s">
        <v>2803</v>
      </c>
      <c r="G837" s="235"/>
      <c r="H837" s="237" t="s">
        <v>19</v>
      </c>
      <c r="I837" s="239"/>
      <c r="J837" s="235"/>
      <c r="K837" s="235"/>
      <c r="L837" s="240"/>
      <c r="M837" s="241"/>
      <c r="N837" s="242"/>
      <c r="O837" s="242"/>
      <c r="P837" s="242"/>
      <c r="Q837" s="242"/>
      <c r="R837" s="242"/>
      <c r="S837" s="242"/>
      <c r="T837" s="24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44" t="s">
        <v>226</v>
      </c>
      <c r="AU837" s="244" t="s">
        <v>81</v>
      </c>
      <c r="AV837" s="13" t="s">
        <v>79</v>
      </c>
      <c r="AW837" s="13" t="s">
        <v>33</v>
      </c>
      <c r="AX837" s="13" t="s">
        <v>72</v>
      </c>
      <c r="AY837" s="244" t="s">
        <v>215</v>
      </c>
    </row>
    <row r="838" s="13" customFormat="1">
      <c r="A838" s="13"/>
      <c r="B838" s="234"/>
      <c r="C838" s="235"/>
      <c r="D838" s="236" t="s">
        <v>226</v>
      </c>
      <c r="E838" s="237" t="s">
        <v>19</v>
      </c>
      <c r="F838" s="238" t="s">
        <v>2804</v>
      </c>
      <c r="G838" s="235"/>
      <c r="H838" s="237" t="s">
        <v>19</v>
      </c>
      <c r="I838" s="239"/>
      <c r="J838" s="235"/>
      <c r="K838" s="235"/>
      <c r="L838" s="240"/>
      <c r="M838" s="241"/>
      <c r="N838" s="242"/>
      <c r="O838" s="242"/>
      <c r="P838" s="242"/>
      <c r="Q838" s="242"/>
      <c r="R838" s="242"/>
      <c r="S838" s="242"/>
      <c r="T838" s="24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4" t="s">
        <v>226</v>
      </c>
      <c r="AU838" s="244" t="s">
        <v>81</v>
      </c>
      <c r="AV838" s="13" t="s">
        <v>79</v>
      </c>
      <c r="AW838" s="13" t="s">
        <v>33</v>
      </c>
      <c r="AX838" s="13" t="s">
        <v>72</v>
      </c>
      <c r="AY838" s="244" t="s">
        <v>215</v>
      </c>
    </row>
    <row r="839" s="13" customFormat="1">
      <c r="A839" s="13"/>
      <c r="B839" s="234"/>
      <c r="C839" s="235"/>
      <c r="D839" s="236" t="s">
        <v>226</v>
      </c>
      <c r="E839" s="237" t="s">
        <v>19</v>
      </c>
      <c r="F839" s="238" t="s">
        <v>446</v>
      </c>
      <c r="G839" s="235"/>
      <c r="H839" s="237" t="s">
        <v>19</v>
      </c>
      <c r="I839" s="239"/>
      <c r="J839" s="235"/>
      <c r="K839" s="235"/>
      <c r="L839" s="240"/>
      <c r="M839" s="241"/>
      <c r="N839" s="242"/>
      <c r="O839" s="242"/>
      <c r="P839" s="242"/>
      <c r="Q839" s="242"/>
      <c r="R839" s="242"/>
      <c r="S839" s="242"/>
      <c r="T839" s="24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4" t="s">
        <v>226</v>
      </c>
      <c r="AU839" s="244" t="s">
        <v>81</v>
      </c>
      <c r="AV839" s="13" t="s">
        <v>79</v>
      </c>
      <c r="AW839" s="13" t="s">
        <v>33</v>
      </c>
      <c r="AX839" s="13" t="s">
        <v>72</v>
      </c>
      <c r="AY839" s="244" t="s">
        <v>215</v>
      </c>
    </row>
    <row r="840" s="14" customFormat="1">
      <c r="A840" s="14"/>
      <c r="B840" s="245"/>
      <c r="C840" s="246"/>
      <c r="D840" s="236" t="s">
        <v>226</v>
      </c>
      <c r="E840" s="247" t="s">
        <v>19</v>
      </c>
      <c r="F840" s="248" t="s">
        <v>72</v>
      </c>
      <c r="G840" s="246"/>
      <c r="H840" s="249">
        <v>0</v>
      </c>
      <c r="I840" s="250"/>
      <c r="J840" s="246"/>
      <c r="K840" s="246"/>
      <c r="L840" s="251"/>
      <c r="M840" s="252"/>
      <c r="N840" s="253"/>
      <c r="O840" s="253"/>
      <c r="P840" s="253"/>
      <c r="Q840" s="253"/>
      <c r="R840" s="253"/>
      <c r="S840" s="253"/>
      <c r="T840" s="25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5" t="s">
        <v>226</v>
      </c>
      <c r="AU840" s="255" t="s">
        <v>81</v>
      </c>
      <c r="AV840" s="14" t="s">
        <v>81</v>
      </c>
      <c r="AW840" s="14" t="s">
        <v>33</v>
      </c>
      <c r="AX840" s="14" t="s">
        <v>72</v>
      </c>
      <c r="AY840" s="255" t="s">
        <v>215</v>
      </c>
    </row>
    <row r="841" s="13" customFormat="1">
      <c r="A841" s="13"/>
      <c r="B841" s="234"/>
      <c r="C841" s="235"/>
      <c r="D841" s="236" t="s">
        <v>226</v>
      </c>
      <c r="E841" s="237" t="s">
        <v>19</v>
      </c>
      <c r="F841" s="238" t="s">
        <v>2693</v>
      </c>
      <c r="G841" s="235"/>
      <c r="H841" s="237" t="s">
        <v>19</v>
      </c>
      <c r="I841" s="239"/>
      <c r="J841" s="235"/>
      <c r="K841" s="235"/>
      <c r="L841" s="240"/>
      <c r="M841" s="241"/>
      <c r="N841" s="242"/>
      <c r="O841" s="242"/>
      <c r="P841" s="242"/>
      <c r="Q841" s="242"/>
      <c r="R841" s="242"/>
      <c r="S841" s="242"/>
      <c r="T841" s="24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4" t="s">
        <v>226</v>
      </c>
      <c r="AU841" s="244" t="s">
        <v>81</v>
      </c>
      <c r="AV841" s="13" t="s">
        <v>79</v>
      </c>
      <c r="AW841" s="13" t="s">
        <v>33</v>
      </c>
      <c r="AX841" s="13" t="s">
        <v>72</v>
      </c>
      <c r="AY841" s="244" t="s">
        <v>215</v>
      </c>
    </row>
    <row r="842" s="13" customFormat="1">
      <c r="A842" s="13"/>
      <c r="B842" s="234"/>
      <c r="C842" s="235"/>
      <c r="D842" s="236" t="s">
        <v>226</v>
      </c>
      <c r="E842" s="237" t="s">
        <v>19</v>
      </c>
      <c r="F842" s="238" t="s">
        <v>2802</v>
      </c>
      <c r="G842" s="235"/>
      <c r="H842" s="237" t="s">
        <v>19</v>
      </c>
      <c r="I842" s="239"/>
      <c r="J842" s="235"/>
      <c r="K842" s="235"/>
      <c r="L842" s="240"/>
      <c r="M842" s="241"/>
      <c r="N842" s="242"/>
      <c r="O842" s="242"/>
      <c r="P842" s="242"/>
      <c r="Q842" s="242"/>
      <c r="R842" s="242"/>
      <c r="S842" s="242"/>
      <c r="T842" s="24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44" t="s">
        <v>226</v>
      </c>
      <c r="AU842" s="244" t="s">
        <v>81</v>
      </c>
      <c r="AV842" s="13" t="s">
        <v>79</v>
      </c>
      <c r="AW842" s="13" t="s">
        <v>33</v>
      </c>
      <c r="AX842" s="13" t="s">
        <v>72</v>
      </c>
      <c r="AY842" s="244" t="s">
        <v>215</v>
      </c>
    </row>
    <row r="843" s="13" customFormat="1">
      <c r="A843" s="13"/>
      <c r="B843" s="234"/>
      <c r="C843" s="235"/>
      <c r="D843" s="236" t="s">
        <v>226</v>
      </c>
      <c r="E843" s="237" t="s">
        <v>19</v>
      </c>
      <c r="F843" s="238" t="s">
        <v>2803</v>
      </c>
      <c r="G843" s="235"/>
      <c r="H843" s="237" t="s">
        <v>19</v>
      </c>
      <c r="I843" s="239"/>
      <c r="J843" s="235"/>
      <c r="K843" s="235"/>
      <c r="L843" s="240"/>
      <c r="M843" s="241"/>
      <c r="N843" s="242"/>
      <c r="O843" s="242"/>
      <c r="P843" s="242"/>
      <c r="Q843" s="242"/>
      <c r="R843" s="242"/>
      <c r="S843" s="242"/>
      <c r="T843" s="24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4" t="s">
        <v>226</v>
      </c>
      <c r="AU843" s="244" t="s">
        <v>81</v>
      </c>
      <c r="AV843" s="13" t="s">
        <v>79</v>
      </c>
      <c r="AW843" s="13" t="s">
        <v>33</v>
      </c>
      <c r="AX843" s="13" t="s">
        <v>72</v>
      </c>
      <c r="AY843" s="244" t="s">
        <v>215</v>
      </c>
    </row>
    <row r="844" s="13" customFormat="1">
      <c r="A844" s="13"/>
      <c r="B844" s="234"/>
      <c r="C844" s="235"/>
      <c r="D844" s="236" t="s">
        <v>226</v>
      </c>
      <c r="E844" s="237" t="s">
        <v>19</v>
      </c>
      <c r="F844" s="238" t="s">
        <v>2804</v>
      </c>
      <c r="G844" s="235"/>
      <c r="H844" s="237" t="s">
        <v>19</v>
      </c>
      <c r="I844" s="239"/>
      <c r="J844" s="235"/>
      <c r="K844" s="235"/>
      <c r="L844" s="240"/>
      <c r="M844" s="241"/>
      <c r="N844" s="242"/>
      <c r="O844" s="242"/>
      <c r="P844" s="242"/>
      <c r="Q844" s="242"/>
      <c r="R844" s="242"/>
      <c r="S844" s="242"/>
      <c r="T844" s="24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44" t="s">
        <v>226</v>
      </c>
      <c r="AU844" s="244" t="s">
        <v>81</v>
      </c>
      <c r="AV844" s="13" t="s">
        <v>79</v>
      </c>
      <c r="AW844" s="13" t="s">
        <v>33</v>
      </c>
      <c r="AX844" s="13" t="s">
        <v>72</v>
      </c>
      <c r="AY844" s="244" t="s">
        <v>215</v>
      </c>
    </row>
    <row r="845" s="13" customFormat="1">
      <c r="A845" s="13"/>
      <c r="B845" s="234"/>
      <c r="C845" s="235"/>
      <c r="D845" s="236" t="s">
        <v>226</v>
      </c>
      <c r="E845" s="237" t="s">
        <v>19</v>
      </c>
      <c r="F845" s="238" t="s">
        <v>448</v>
      </c>
      <c r="G845" s="235"/>
      <c r="H845" s="237" t="s">
        <v>19</v>
      </c>
      <c r="I845" s="239"/>
      <c r="J845" s="235"/>
      <c r="K845" s="235"/>
      <c r="L845" s="240"/>
      <c r="M845" s="241"/>
      <c r="N845" s="242"/>
      <c r="O845" s="242"/>
      <c r="P845" s="242"/>
      <c r="Q845" s="242"/>
      <c r="R845" s="242"/>
      <c r="S845" s="242"/>
      <c r="T845" s="24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4" t="s">
        <v>226</v>
      </c>
      <c r="AU845" s="244" t="s">
        <v>81</v>
      </c>
      <c r="AV845" s="13" t="s">
        <v>79</v>
      </c>
      <c r="AW845" s="13" t="s">
        <v>33</v>
      </c>
      <c r="AX845" s="13" t="s">
        <v>72</v>
      </c>
      <c r="AY845" s="244" t="s">
        <v>215</v>
      </c>
    </row>
    <row r="846" s="14" customFormat="1">
      <c r="A846" s="14"/>
      <c r="B846" s="245"/>
      <c r="C846" s="246"/>
      <c r="D846" s="236" t="s">
        <v>226</v>
      </c>
      <c r="E846" s="247" t="s">
        <v>19</v>
      </c>
      <c r="F846" s="248" t="s">
        <v>298</v>
      </c>
      <c r="G846" s="246"/>
      <c r="H846" s="249">
        <v>8</v>
      </c>
      <c r="I846" s="250"/>
      <c r="J846" s="246"/>
      <c r="K846" s="246"/>
      <c r="L846" s="251"/>
      <c r="M846" s="252"/>
      <c r="N846" s="253"/>
      <c r="O846" s="253"/>
      <c r="P846" s="253"/>
      <c r="Q846" s="253"/>
      <c r="R846" s="253"/>
      <c r="S846" s="253"/>
      <c r="T846" s="25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55" t="s">
        <v>226</v>
      </c>
      <c r="AU846" s="255" t="s">
        <v>81</v>
      </c>
      <c r="AV846" s="14" t="s">
        <v>81</v>
      </c>
      <c r="AW846" s="14" t="s">
        <v>33</v>
      </c>
      <c r="AX846" s="14" t="s">
        <v>72</v>
      </c>
      <c r="AY846" s="255" t="s">
        <v>215</v>
      </c>
    </row>
    <row r="847" s="13" customFormat="1">
      <c r="A847" s="13"/>
      <c r="B847" s="234"/>
      <c r="C847" s="235"/>
      <c r="D847" s="236" t="s">
        <v>226</v>
      </c>
      <c r="E847" s="237" t="s">
        <v>19</v>
      </c>
      <c r="F847" s="238" t="s">
        <v>2693</v>
      </c>
      <c r="G847" s="235"/>
      <c r="H847" s="237" t="s">
        <v>19</v>
      </c>
      <c r="I847" s="239"/>
      <c r="J847" s="235"/>
      <c r="K847" s="235"/>
      <c r="L847" s="240"/>
      <c r="M847" s="241"/>
      <c r="N847" s="242"/>
      <c r="O847" s="242"/>
      <c r="P847" s="242"/>
      <c r="Q847" s="242"/>
      <c r="R847" s="242"/>
      <c r="S847" s="242"/>
      <c r="T847" s="24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4" t="s">
        <v>226</v>
      </c>
      <c r="AU847" s="244" t="s">
        <v>81</v>
      </c>
      <c r="AV847" s="13" t="s">
        <v>79</v>
      </c>
      <c r="AW847" s="13" t="s">
        <v>33</v>
      </c>
      <c r="AX847" s="13" t="s">
        <v>72</v>
      </c>
      <c r="AY847" s="244" t="s">
        <v>215</v>
      </c>
    </row>
    <row r="848" s="13" customFormat="1">
      <c r="A848" s="13"/>
      <c r="B848" s="234"/>
      <c r="C848" s="235"/>
      <c r="D848" s="236" t="s">
        <v>226</v>
      </c>
      <c r="E848" s="237" t="s">
        <v>19</v>
      </c>
      <c r="F848" s="238" t="s">
        <v>2802</v>
      </c>
      <c r="G848" s="235"/>
      <c r="H848" s="237" t="s">
        <v>19</v>
      </c>
      <c r="I848" s="239"/>
      <c r="J848" s="235"/>
      <c r="K848" s="235"/>
      <c r="L848" s="240"/>
      <c r="M848" s="241"/>
      <c r="N848" s="242"/>
      <c r="O848" s="242"/>
      <c r="P848" s="242"/>
      <c r="Q848" s="242"/>
      <c r="R848" s="242"/>
      <c r="S848" s="242"/>
      <c r="T848" s="24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4" t="s">
        <v>226</v>
      </c>
      <c r="AU848" s="244" t="s">
        <v>81</v>
      </c>
      <c r="AV848" s="13" t="s">
        <v>79</v>
      </c>
      <c r="AW848" s="13" t="s">
        <v>33</v>
      </c>
      <c r="AX848" s="13" t="s">
        <v>72</v>
      </c>
      <c r="AY848" s="244" t="s">
        <v>215</v>
      </c>
    </row>
    <row r="849" s="13" customFormat="1">
      <c r="A849" s="13"/>
      <c r="B849" s="234"/>
      <c r="C849" s="235"/>
      <c r="D849" s="236" t="s">
        <v>226</v>
      </c>
      <c r="E849" s="237" t="s">
        <v>19</v>
      </c>
      <c r="F849" s="238" t="s">
        <v>2803</v>
      </c>
      <c r="G849" s="235"/>
      <c r="H849" s="237" t="s">
        <v>19</v>
      </c>
      <c r="I849" s="239"/>
      <c r="J849" s="235"/>
      <c r="K849" s="235"/>
      <c r="L849" s="240"/>
      <c r="M849" s="241"/>
      <c r="N849" s="242"/>
      <c r="O849" s="242"/>
      <c r="P849" s="242"/>
      <c r="Q849" s="242"/>
      <c r="R849" s="242"/>
      <c r="S849" s="242"/>
      <c r="T849" s="24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4" t="s">
        <v>226</v>
      </c>
      <c r="AU849" s="244" t="s">
        <v>81</v>
      </c>
      <c r="AV849" s="13" t="s">
        <v>79</v>
      </c>
      <c r="AW849" s="13" t="s">
        <v>33</v>
      </c>
      <c r="AX849" s="13" t="s">
        <v>72</v>
      </c>
      <c r="AY849" s="244" t="s">
        <v>215</v>
      </c>
    </row>
    <row r="850" s="13" customFormat="1">
      <c r="A850" s="13"/>
      <c r="B850" s="234"/>
      <c r="C850" s="235"/>
      <c r="D850" s="236" t="s">
        <v>226</v>
      </c>
      <c r="E850" s="237" t="s">
        <v>19</v>
      </c>
      <c r="F850" s="238" t="s">
        <v>2804</v>
      </c>
      <c r="G850" s="235"/>
      <c r="H850" s="237" t="s">
        <v>19</v>
      </c>
      <c r="I850" s="239"/>
      <c r="J850" s="235"/>
      <c r="K850" s="235"/>
      <c r="L850" s="240"/>
      <c r="M850" s="241"/>
      <c r="N850" s="242"/>
      <c r="O850" s="242"/>
      <c r="P850" s="242"/>
      <c r="Q850" s="242"/>
      <c r="R850" s="242"/>
      <c r="S850" s="242"/>
      <c r="T850" s="24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4" t="s">
        <v>226</v>
      </c>
      <c r="AU850" s="244" t="s">
        <v>81</v>
      </c>
      <c r="AV850" s="13" t="s">
        <v>79</v>
      </c>
      <c r="AW850" s="13" t="s">
        <v>33</v>
      </c>
      <c r="AX850" s="13" t="s">
        <v>72</v>
      </c>
      <c r="AY850" s="244" t="s">
        <v>215</v>
      </c>
    </row>
    <row r="851" s="13" customFormat="1">
      <c r="A851" s="13"/>
      <c r="B851" s="234"/>
      <c r="C851" s="235"/>
      <c r="D851" s="236" t="s">
        <v>226</v>
      </c>
      <c r="E851" s="237" t="s">
        <v>19</v>
      </c>
      <c r="F851" s="238" t="s">
        <v>407</v>
      </c>
      <c r="G851" s="235"/>
      <c r="H851" s="237" t="s">
        <v>19</v>
      </c>
      <c r="I851" s="239"/>
      <c r="J851" s="235"/>
      <c r="K851" s="235"/>
      <c r="L851" s="240"/>
      <c r="M851" s="241"/>
      <c r="N851" s="242"/>
      <c r="O851" s="242"/>
      <c r="P851" s="242"/>
      <c r="Q851" s="242"/>
      <c r="R851" s="242"/>
      <c r="S851" s="242"/>
      <c r="T851" s="24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44" t="s">
        <v>226</v>
      </c>
      <c r="AU851" s="244" t="s">
        <v>81</v>
      </c>
      <c r="AV851" s="13" t="s">
        <v>79</v>
      </c>
      <c r="AW851" s="13" t="s">
        <v>33</v>
      </c>
      <c r="AX851" s="13" t="s">
        <v>72</v>
      </c>
      <c r="AY851" s="244" t="s">
        <v>215</v>
      </c>
    </row>
    <row r="852" s="14" customFormat="1">
      <c r="A852" s="14"/>
      <c r="B852" s="245"/>
      <c r="C852" s="246"/>
      <c r="D852" s="236" t="s">
        <v>226</v>
      </c>
      <c r="E852" s="247" t="s">
        <v>19</v>
      </c>
      <c r="F852" s="248" t="s">
        <v>2805</v>
      </c>
      <c r="G852" s="246"/>
      <c r="H852" s="249">
        <v>92.599999999999994</v>
      </c>
      <c r="I852" s="250"/>
      <c r="J852" s="246"/>
      <c r="K852" s="246"/>
      <c r="L852" s="251"/>
      <c r="M852" s="252"/>
      <c r="N852" s="253"/>
      <c r="O852" s="253"/>
      <c r="P852" s="253"/>
      <c r="Q852" s="253"/>
      <c r="R852" s="253"/>
      <c r="S852" s="253"/>
      <c r="T852" s="25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5" t="s">
        <v>226</v>
      </c>
      <c r="AU852" s="255" t="s">
        <v>81</v>
      </c>
      <c r="AV852" s="14" t="s">
        <v>81</v>
      </c>
      <c r="AW852" s="14" t="s">
        <v>33</v>
      </c>
      <c r="AX852" s="14" t="s">
        <v>72</v>
      </c>
      <c r="AY852" s="255" t="s">
        <v>215</v>
      </c>
    </row>
    <row r="853" s="13" customFormat="1">
      <c r="A853" s="13"/>
      <c r="B853" s="234"/>
      <c r="C853" s="235"/>
      <c r="D853" s="236" t="s">
        <v>226</v>
      </c>
      <c r="E853" s="237" t="s">
        <v>19</v>
      </c>
      <c r="F853" s="238" t="s">
        <v>2693</v>
      </c>
      <c r="G853" s="235"/>
      <c r="H853" s="237" t="s">
        <v>19</v>
      </c>
      <c r="I853" s="239"/>
      <c r="J853" s="235"/>
      <c r="K853" s="235"/>
      <c r="L853" s="240"/>
      <c r="M853" s="241"/>
      <c r="N853" s="242"/>
      <c r="O853" s="242"/>
      <c r="P853" s="242"/>
      <c r="Q853" s="242"/>
      <c r="R853" s="242"/>
      <c r="S853" s="242"/>
      <c r="T853" s="24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4" t="s">
        <v>226</v>
      </c>
      <c r="AU853" s="244" t="s">
        <v>81</v>
      </c>
      <c r="AV853" s="13" t="s">
        <v>79</v>
      </c>
      <c r="AW853" s="13" t="s">
        <v>33</v>
      </c>
      <c r="AX853" s="13" t="s">
        <v>72</v>
      </c>
      <c r="AY853" s="244" t="s">
        <v>215</v>
      </c>
    </row>
    <row r="854" s="15" customFormat="1">
      <c r="A854" s="15"/>
      <c r="B854" s="256"/>
      <c r="C854" s="257"/>
      <c r="D854" s="236" t="s">
        <v>226</v>
      </c>
      <c r="E854" s="258" t="s">
        <v>19</v>
      </c>
      <c r="F854" s="259" t="s">
        <v>233</v>
      </c>
      <c r="G854" s="257"/>
      <c r="H854" s="260">
        <v>100.59999999999999</v>
      </c>
      <c r="I854" s="261"/>
      <c r="J854" s="257"/>
      <c r="K854" s="257"/>
      <c r="L854" s="262"/>
      <c r="M854" s="263"/>
      <c r="N854" s="264"/>
      <c r="O854" s="264"/>
      <c r="P854" s="264"/>
      <c r="Q854" s="264"/>
      <c r="R854" s="264"/>
      <c r="S854" s="264"/>
      <c r="T854" s="26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T854" s="266" t="s">
        <v>226</v>
      </c>
      <c r="AU854" s="266" t="s">
        <v>81</v>
      </c>
      <c r="AV854" s="15" t="s">
        <v>223</v>
      </c>
      <c r="AW854" s="15" t="s">
        <v>33</v>
      </c>
      <c r="AX854" s="15" t="s">
        <v>72</v>
      </c>
      <c r="AY854" s="266" t="s">
        <v>215</v>
      </c>
    </row>
    <row r="855" s="14" customFormat="1">
      <c r="A855" s="14"/>
      <c r="B855" s="245"/>
      <c r="C855" s="246"/>
      <c r="D855" s="236" t="s">
        <v>226</v>
      </c>
      <c r="E855" s="247" t="s">
        <v>19</v>
      </c>
      <c r="F855" s="248" t="s">
        <v>2810</v>
      </c>
      <c r="G855" s="246"/>
      <c r="H855" s="249">
        <v>402.39999999999998</v>
      </c>
      <c r="I855" s="250"/>
      <c r="J855" s="246"/>
      <c r="K855" s="246"/>
      <c r="L855" s="251"/>
      <c r="M855" s="252"/>
      <c r="N855" s="253"/>
      <c r="O855" s="253"/>
      <c r="P855" s="253"/>
      <c r="Q855" s="253"/>
      <c r="R855" s="253"/>
      <c r="S855" s="253"/>
      <c r="T855" s="25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55" t="s">
        <v>226</v>
      </c>
      <c r="AU855" s="255" t="s">
        <v>81</v>
      </c>
      <c r="AV855" s="14" t="s">
        <v>81</v>
      </c>
      <c r="AW855" s="14" t="s">
        <v>33</v>
      </c>
      <c r="AX855" s="14" t="s">
        <v>72</v>
      </c>
      <c r="AY855" s="255" t="s">
        <v>215</v>
      </c>
    </row>
    <row r="856" s="15" customFormat="1">
      <c r="A856" s="15"/>
      <c r="B856" s="256"/>
      <c r="C856" s="257"/>
      <c r="D856" s="236" t="s">
        <v>226</v>
      </c>
      <c r="E856" s="258" t="s">
        <v>19</v>
      </c>
      <c r="F856" s="259" t="s">
        <v>233</v>
      </c>
      <c r="G856" s="257"/>
      <c r="H856" s="260">
        <v>402.39999999999998</v>
      </c>
      <c r="I856" s="261"/>
      <c r="J856" s="257"/>
      <c r="K856" s="257"/>
      <c r="L856" s="262"/>
      <c r="M856" s="263"/>
      <c r="N856" s="264"/>
      <c r="O856" s="264"/>
      <c r="P856" s="264"/>
      <c r="Q856" s="264"/>
      <c r="R856" s="264"/>
      <c r="S856" s="264"/>
      <c r="T856" s="26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T856" s="266" t="s">
        <v>226</v>
      </c>
      <c r="AU856" s="266" t="s">
        <v>81</v>
      </c>
      <c r="AV856" s="15" t="s">
        <v>223</v>
      </c>
      <c r="AW856" s="15" t="s">
        <v>33</v>
      </c>
      <c r="AX856" s="15" t="s">
        <v>79</v>
      </c>
      <c r="AY856" s="266" t="s">
        <v>215</v>
      </c>
    </row>
    <row r="857" s="2" customFormat="1" ht="16.5" customHeight="1">
      <c r="A857" s="41"/>
      <c r="B857" s="42"/>
      <c r="C857" s="281" t="s">
        <v>490</v>
      </c>
      <c r="D857" s="281" t="s">
        <v>412</v>
      </c>
      <c r="E857" s="282" t="s">
        <v>912</v>
      </c>
      <c r="F857" s="283" t="s">
        <v>913</v>
      </c>
      <c r="G857" s="284" t="s">
        <v>278</v>
      </c>
      <c r="H857" s="285">
        <v>20.521999999999998</v>
      </c>
      <c r="I857" s="286"/>
      <c r="J857" s="287">
        <f>ROUND(I857*H857,2)</f>
        <v>0</v>
      </c>
      <c r="K857" s="283" t="s">
        <v>222</v>
      </c>
      <c r="L857" s="288"/>
      <c r="M857" s="289" t="s">
        <v>19</v>
      </c>
      <c r="N857" s="290" t="s">
        <v>43</v>
      </c>
      <c r="O857" s="87"/>
      <c r="P857" s="225">
        <f>O857*H857</f>
        <v>0</v>
      </c>
      <c r="Q857" s="225">
        <v>0.22</v>
      </c>
      <c r="R857" s="225">
        <f>Q857*H857</f>
        <v>4.5148399999999995</v>
      </c>
      <c r="S857" s="225">
        <v>0</v>
      </c>
      <c r="T857" s="226">
        <f>S857*H857</f>
        <v>0</v>
      </c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R857" s="227" t="s">
        <v>298</v>
      </c>
      <c r="AT857" s="227" t="s">
        <v>412</v>
      </c>
      <c r="AU857" s="227" t="s">
        <v>81</v>
      </c>
      <c r="AY857" s="20" t="s">
        <v>215</v>
      </c>
      <c r="BE857" s="228">
        <f>IF(N857="základní",J857,0)</f>
        <v>0</v>
      </c>
      <c r="BF857" s="228">
        <f>IF(N857="snížená",J857,0)</f>
        <v>0</v>
      </c>
      <c r="BG857" s="228">
        <f>IF(N857="zákl. přenesená",J857,0)</f>
        <v>0</v>
      </c>
      <c r="BH857" s="228">
        <f>IF(N857="sníž. přenesená",J857,0)</f>
        <v>0</v>
      </c>
      <c r="BI857" s="228">
        <f>IF(N857="nulová",J857,0)</f>
        <v>0</v>
      </c>
      <c r="BJ857" s="20" t="s">
        <v>79</v>
      </c>
      <c r="BK857" s="228">
        <f>ROUND(I857*H857,2)</f>
        <v>0</v>
      </c>
      <c r="BL857" s="20" t="s">
        <v>223</v>
      </c>
      <c r="BM857" s="227" t="s">
        <v>1289</v>
      </c>
    </row>
    <row r="858" s="13" customFormat="1">
      <c r="A858" s="13"/>
      <c r="B858" s="234"/>
      <c r="C858" s="235"/>
      <c r="D858" s="236" t="s">
        <v>226</v>
      </c>
      <c r="E858" s="237" t="s">
        <v>19</v>
      </c>
      <c r="F858" s="238" t="s">
        <v>2802</v>
      </c>
      <c r="G858" s="235"/>
      <c r="H858" s="237" t="s">
        <v>19</v>
      </c>
      <c r="I858" s="239"/>
      <c r="J858" s="235"/>
      <c r="K858" s="235"/>
      <c r="L858" s="240"/>
      <c r="M858" s="241"/>
      <c r="N858" s="242"/>
      <c r="O858" s="242"/>
      <c r="P858" s="242"/>
      <c r="Q858" s="242"/>
      <c r="R858" s="242"/>
      <c r="S858" s="242"/>
      <c r="T858" s="24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44" t="s">
        <v>226</v>
      </c>
      <c r="AU858" s="244" t="s">
        <v>81</v>
      </c>
      <c r="AV858" s="13" t="s">
        <v>79</v>
      </c>
      <c r="AW858" s="13" t="s">
        <v>33</v>
      </c>
      <c r="AX858" s="13" t="s">
        <v>72</v>
      </c>
      <c r="AY858" s="244" t="s">
        <v>215</v>
      </c>
    </row>
    <row r="859" s="13" customFormat="1">
      <c r="A859" s="13"/>
      <c r="B859" s="234"/>
      <c r="C859" s="235"/>
      <c r="D859" s="236" t="s">
        <v>226</v>
      </c>
      <c r="E859" s="237" t="s">
        <v>19</v>
      </c>
      <c r="F859" s="238" t="s">
        <v>2803</v>
      </c>
      <c r="G859" s="235"/>
      <c r="H859" s="237" t="s">
        <v>19</v>
      </c>
      <c r="I859" s="239"/>
      <c r="J859" s="235"/>
      <c r="K859" s="235"/>
      <c r="L859" s="240"/>
      <c r="M859" s="241"/>
      <c r="N859" s="242"/>
      <c r="O859" s="242"/>
      <c r="P859" s="242"/>
      <c r="Q859" s="242"/>
      <c r="R859" s="242"/>
      <c r="S859" s="242"/>
      <c r="T859" s="24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4" t="s">
        <v>226</v>
      </c>
      <c r="AU859" s="244" t="s">
        <v>81</v>
      </c>
      <c r="AV859" s="13" t="s">
        <v>79</v>
      </c>
      <c r="AW859" s="13" t="s">
        <v>33</v>
      </c>
      <c r="AX859" s="13" t="s">
        <v>72</v>
      </c>
      <c r="AY859" s="244" t="s">
        <v>215</v>
      </c>
    </row>
    <row r="860" s="13" customFormat="1">
      <c r="A860" s="13"/>
      <c r="B860" s="234"/>
      <c r="C860" s="235"/>
      <c r="D860" s="236" t="s">
        <v>226</v>
      </c>
      <c r="E860" s="237" t="s">
        <v>19</v>
      </c>
      <c r="F860" s="238" t="s">
        <v>2804</v>
      </c>
      <c r="G860" s="235"/>
      <c r="H860" s="237" t="s">
        <v>19</v>
      </c>
      <c r="I860" s="239"/>
      <c r="J860" s="235"/>
      <c r="K860" s="235"/>
      <c r="L860" s="240"/>
      <c r="M860" s="241"/>
      <c r="N860" s="242"/>
      <c r="O860" s="242"/>
      <c r="P860" s="242"/>
      <c r="Q860" s="242"/>
      <c r="R860" s="242"/>
      <c r="S860" s="242"/>
      <c r="T860" s="24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4" t="s">
        <v>226</v>
      </c>
      <c r="AU860" s="244" t="s">
        <v>81</v>
      </c>
      <c r="AV860" s="13" t="s">
        <v>79</v>
      </c>
      <c r="AW860" s="13" t="s">
        <v>33</v>
      </c>
      <c r="AX860" s="13" t="s">
        <v>72</v>
      </c>
      <c r="AY860" s="244" t="s">
        <v>215</v>
      </c>
    </row>
    <row r="861" s="13" customFormat="1">
      <c r="A861" s="13"/>
      <c r="B861" s="234"/>
      <c r="C861" s="235"/>
      <c r="D861" s="236" t="s">
        <v>226</v>
      </c>
      <c r="E861" s="237" t="s">
        <v>19</v>
      </c>
      <c r="F861" s="238" t="s">
        <v>446</v>
      </c>
      <c r="G861" s="235"/>
      <c r="H861" s="237" t="s">
        <v>19</v>
      </c>
      <c r="I861" s="239"/>
      <c r="J861" s="235"/>
      <c r="K861" s="235"/>
      <c r="L861" s="240"/>
      <c r="M861" s="241"/>
      <c r="N861" s="242"/>
      <c r="O861" s="242"/>
      <c r="P861" s="242"/>
      <c r="Q861" s="242"/>
      <c r="R861" s="242"/>
      <c r="S861" s="242"/>
      <c r="T861" s="24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4" t="s">
        <v>226</v>
      </c>
      <c r="AU861" s="244" t="s">
        <v>81</v>
      </c>
      <c r="AV861" s="13" t="s">
        <v>79</v>
      </c>
      <c r="AW861" s="13" t="s">
        <v>33</v>
      </c>
      <c r="AX861" s="13" t="s">
        <v>72</v>
      </c>
      <c r="AY861" s="244" t="s">
        <v>215</v>
      </c>
    </row>
    <row r="862" s="14" customFormat="1">
      <c r="A862" s="14"/>
      <c r="B862" s="245"/>
      <c r="C862" s="246"/>
      <c r="D862" s="236" t="s">
        <v>226</v>
      </c>
      <c r="E862" s="247" t="s">
        <v>19</v>
      </c>
      <c r="F862" s="248" t="s">
        <v>72</v>
      </c>
      <c r="G862" s="246"/>
      <c r="H862" s="249">
        <v>0</v>
      </c>
      <c r="I862" s="250"/>
      <c r="J862" s="246"/>
      <c r="K862" s="246"/>
      <c r="L862" s="251"/>
      <c r="M862" s="252"/>
      <c r="N862" s="253"/>
      <c r="O862" s="253"/>
      <c r="P862" s="253"/>
      <c r="Q862" s="253"/>
      <c r="R862" s="253"/>
      <c r="S862" s="253"/>
      <c r="T862" s="25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55" t="s">
        <v>226</v>
      </c>
      <c r="AU862" s="255" t="s">
        <v>81</v>
      </c>
      <c r="AV862" s="14" t="s">
        <v>81</v>
      </c>
      <c r="AW862" s="14" t="s">
        <v>33</v>
      </c>
      <c r="AX862" s="14" t="s">
        <v>72</v>
      </c>
      <c r="AY862" s="255" t="s">
        <v>215</v>
      </c>
    </row>
    <row r="863" s="13" customFormat="1">
      <c r="A863" s="13"/>
      <c r="B863" s="234"/>
      <c r="C863" s="235"/>
      <c r="D863" s="236" t="s">
        <v>226</v>
      </c>
      <c r="E863" s="237" t="s">
        <v>19</v>
      </c>
      <c r="F863" s="238" t="s">
        <v>2693</v>
      </c>
      <c r="G863" s="235"/>
      <c r="H863" s="237" t="s">
        <v>19</v>
      </c>
      <c r="I863" s="239"/>
      <c r="J863" s="235"/>
      <c r="K863" s="235"/>
      <c r="L863" s="240"/>
      <c r="M863" s="241"/>
      <c r="N863" s="242"/>
      <c r="O863" s="242"/>
      <c r="P863" s="242"/>
      <c r="Q863" s="242"/>
      <c r="R863" s="242"/>
      <c r="S863" s="242"/>
      <c r="T863" s="24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4" t="s">
        <v>226</v>
      </c>
      <c r="AU863" s="244" t="s">
        <v>81</v>
      </c>
      <c r="AV863" s="13" t="s">
        <v>79</v>
      </c>
      <c r="AW863" s="13" t="s">
        <v>33</v>
      </c>
      <c r="AX863" s="13" t="s">
        <v>72</v>
      </c>
      <c r="AY863" s="244" t="s">
        <v>215</v>
      </c>
    </row>
    <row r="864" s="13" customFormat="1">
      <c r="A864" s="13"/>
      <c r="B864" s="234"/>
      <c r="C864" s="235"/>
      <c r="D864" s="236" t="s">
        <v>226</v>
      </c>
      <c r="E864" s="237" t="s">
        <v>19</v>
      </c>
      <c r="F864" s="238" t="s">
        <v>2802</v>
      </c>
      <c r="G864" s="235"/>
      <c r="H864" s="237" t="s">
        <v>19</v>
      </c>
      <c r="I864" s="239"/>
      <c r="J864" s="235"/>
      <c r="K864" s="235"/>
      <c r="L864" s="240"/>
      <c r="M864" s="241"/>
      <c r="N864" s="242"/>
      <c r="O864" s="242"/>
      <c r="P864" s="242"/>
      <c r="Q864" s="242"/>
      <c r="R864" s="242"/>
      <c r="S864" s="242"/>
      <c r="T864" s="24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4" t="s">
        <v>226</v>
      </c>
      <c r="AU864" s="244" t="s">
        <v>81</v>
      </c>
      <c r="AV864" s="13" t="s">
        <v>79</v>
      </c>
      <c r="AW864" s="13" t="s">
        <v>33</v>
      </c>
      <c r="AX864" s="13" t="s">
        <v>72</v>
      </c>
      <c r="AY864" s="244" t="s">
        <v>215</v>
      </c>
    </row>
    <row r="865" s="13" customFormat="1">
      <c r="A865" s="13"/>
      <c r="B865" s="234"/>
      <c r="C865" s="235"/>
      <c r="D865" s="236" t="s">
        <v>226</v>
      </c>
      <c r="E865" s="237" t="s">
        <v>19</v>
      </c>
      <c r="F865" s="238" t="s">
        <v>2803</v>
      </c>
      <c r="G865" s="235"/>
      <c r="H865" s="237" t="s">
        <v>19</v>
      </c>
      <c r="I865" s="239"/>
      <c r="J865" s="235"/>
      <c r="K865" s="235"/>
      <c r="L865" s="240"/>
      <c r="M865" s="241"/>
      <c r="N865" s="242"/>
      <c r="O865" s="242"/>
      <c r="P865" s="242"/>
      <c r="Q865" s="242"/>
      <c r="R865" s="242"/>
      <c r="S865" s="242"/>
      <c r="T865" s="24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4" t="s">
        <v>226</v>
      </c>
      <c r="AU865" s="244" t="s">
        <v>81</v>
      </c>
      <c r="AV865" s="13" t="s">
        <v>79</v>
      </c>
      <c r="AW865" s="13" t="s">
        <v>33</v>
      </c>
      <c r="AX865" s="13" t="s">
        <v>72</v>
      </c>
      <c r="AY865" s="244" t="s">
        <v>215</v>
      </c>
    </row>
    <row r="866" s="13" customFormat="1">
      <c r="A866" s="13"/>
      <c r="B866" s="234"/>
      <c r="C866" s="235"/>
      <c r="D866" s="236" t="s">
        <v>226</v>
      </c>
      <c r="E866" s="237" t="s">
        <v>19</v>
      </c>
      <c r="F866" s="238" t="s">
        <v>2804</v>
      </c>
      <c r="G866" s="235"/>
      <c r="H866" s="237" t="s">
        <v>19</v>
      </c>
      <c r="I866" s="239"/>
      <c r="J866" s="235"/>
      <c r="K866" s="235"/>
      <c r="L866" s="240"/>
      <c r="M866" s="241"/>
      <c r="N866" s="242"/>
      <c r="O866" s="242"/>
      <c r="P866" s="242"/>
      <c r="Q866" s="242"/>
      <c r="R866" s="242"/>
      <c r="S866" s="242"/>
      <c r="T866" s="24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4" t="s">
        <v>226</v>
      </c>
      <c r="AU866" s="244" t="s">
        <v>81</v>
      </c>
      <c r="AV866" s="13" t="s">
        <v>79</v>
      </c>
      <c r="AW866" s="13" t="s">
        <v>33</v>
      </c>
      <c r="AX866" s="13" t="s">
        <v>72</v>
      </c>
      <c r="AY866" s="244" t="s">
        <v>215</v>
      </c>
    </row>
    <row r="867" s="13" customFormat="1">
      <c r="A867" s="13"/>
      <c r="B867" s="234"/>
      <c r="C867" s="235"/>
      <c r="D867" s="236" t="s">
        <v>226</v>
      </c>
      <c r="E867" s="237" t="s">
        <v>19</v>
      </c>
      <c r="F867" s="238" t="s">
        <v>448</v>
      </c>
      <c r="G867" s="235"/>
      <c r="H867" s="237" t="s">
        <v>19</v>
      </c>
      <c r="I867" s="239"/>
      <c r="J867" s="235"/>
      <c r="K867" s="235"/>
      <c r="L867" s="240"/>
      <c r="M867" s="241"/>
      <c r="N867" s="242"/>
      <c r="O867" s="242"/>
      <c r="P867" s="242"/>
      <c r="Q867" s="242"/>
      <c r="R867" s="242"/>
      <c r="S867" s="242"/>
      <c r="T867" s="24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4" t="s">
        <v>226</v>
      </c>
      <c r="AU867" s="244" t="s">
        <v>81</v>
      </c>
      <c r="AV867" s="13" t="s">
        <v>79</v>
      </c>
      <c r="AW867" s="13" t="s">
        <v>33</v>
      </c>
      <c r="AX867" s="13" t="s">
        <v>72</v>
      </c>
      <c r="AY867" s="244" t="s">
        <v>215</v>
      </c>
    </row>
    <row r="868" s="14" customFormat="1">
      <c r="A868" s="14"/>
      <c r="B868" s="245"/>
      <c r="C868" s="246"/>
      <c r="D868" s="236" t="s">
        <v>226</v>
      </c>
      <c r="E868" s="247" t="s">
        <v>19</v>
      </c>
      <c r="F868" s="248" t="s">
        <v>2811</v>
      </c>
      <c r="G868" s="246"/>
      <c r="H868" s="249">
        <v>32</v>
      </c>
      <c r="I868" s="250"/>
      <c r="J868" s="246"/>
      <c r="K868" s="246"/>
      <c r="L868" s="251"/>
      <c r="M868" s="252"/>
      <c r="N868" s="253"/>
      <c r="O868" s="253"/>
      <c r="P868" s="253"/>
      <c r="Q868" s="253"/>
      <c r="R868" s="253"/>
      <c r="S868" s="253"/>
      <c r="T868" s="25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55" t="s">
        <v>226</v>
      </c>
      <c r="AU868" s="255" t="s">
        <v>81</v>
      </c>
      <c r="AV868" s="14" t="s">
        <v>81</v>
      </c>
      <c r="AW868" s="14" t="s">
        <v>33</v>
      </c>
      <c r="AX868" s="14" t="s">
        <v>72</v>
      </c>
      <c r="AY868" s="255" t="s">
        <v>215</v>
      </c>
    </row>
    <row r="869" s="13" customFormat="1">
      <c r="A869" s="13"/>
      <c r="B869" s="234"/>
      <c r="C869" s="235"/>
      <c r="D869" s="236" t="s">
        <v>226</v>
      </c>
      <c r="E869" s="237" t="s">
        <v>19</v>
      </c>
      <c r="F869" s="238" t="s">
        <v>2693</v>
      </c>
      <c r="G869" s="235"/>
      <c r="H869" s="237" t="s">
        <v>19</v>
      </c>
      <c r="I869" s="239"/>
      <c r="J869" s="235"/>
      <c r="K869" s="235"/>
      <c r="L869" s="240"/>
      <c r="M869" s="241"/>
      <c r="N869" s="242"/>
      <c r="O869" s="242"/>
      <c r="P869" s="242"/>
      <c r="Q869" s="242"/>
      <c r="R869" s="242"/>
      <c r="S869" s="242"/>
      <c r="T869" s="24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44" t="s">
        <v>226</v>
      </c>
      <c r="AU869" s="244" t="s">
        <v>81</v>
      </c>
      <c r="AV869" s="13" t="s">
        <v>79</v>
      </c>
      <c r="AW869" s="13" t="s">
        <v>33</v>
      </c>
      <c r="AX869" s="13" t="s">
        <v>72</v>
      </c>
      <c r="AY869" s="244" t="s">
        <v>215</v>
      </c>
    </row>
    <row r="870" s="13" customFormat="1">
      <c r="A870" s="13"/>
      <c r="B870" s="234"/>
      <c r="C870" s="235"/>
      <c r="D870" s="236" t="s">
        <v>226</v>
      </c>
      <c r="E870" s="237" t="s">
        <v>19</v>
      </c>
      <c r="F870" s="238" t="s">
        <v>2802</v>
      </c>
      <c r="G870" s="235"/>
      <c r="H870" s="237" t="s">
        <v>19</v>
      </c>
      <c r="I870" s="239"/>
      <c r="J870" s="235"/>
      <c r="K870" s="235"/>
      <c r="L870" s="240"/>
      <c r="M870" s="241"/>
      <c r="N870" s="242"/>
      <c r="O870" s="242"/>
      <c r="P870" s="242"/>
      <c r="Q870" s="242"/>
      <c r="R870" s="242"/>
      <c r="S870" s="242"/>
      <c r="T870" s="24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4" t="s">
        <v>226</v>
      </c>
      <c r="AU870" s="244" t="s">
        <v>81</v>
      </c>
      <c r="AV870" s="13" t="s">
        <v>79</v>
      </c>
      <c r="AW870" s="13" t="s">
        <v>33</v>
      </c>
      <c r="AX870" s="13" t="s">
        <v>72</v>
      </c>
      <c r="AY870" s="244" t="s">
        <v>215</v>
      </c>
    </row>
    <row r="871" s="13" customFormat="1">
      <c r="A871" s="13"/>
      <c r="B871" s="234"/>
      <c r="C871" s="235"/>
      <c r="D871" s="236" t="s">
        <v>226</v>
      </c>
      <c r="E871" s="237" t="s">
        <v>19</v>
      </c>
      <c r="F871" s="238" t="s">
        <v>2803</v>
      </c>
      <c r="G871" s="235"/>
      <c r="H871" s="237" t="s">
        <v>19</v>
      </c>
      <c r="I871" s="239"/>
      <c r="J871" s="235"/>
      <c r="K871" s="235"/>
      <c r="L871" s="240"/>
      <c r="M871" s="241"/>
      <c r="N871" s="242"/>
      <c r="O871" s="242"/>
      <c r="P871" s="242"/>
      <c r="Q871" s="242"/>
      <c r="R871" s="242"/>
      <c r="S871" s="242"/>
      <c r="T871" s="24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4" t="s">
        <v>226</v>
      </c>
      <c r="AU871" s="244" t="s">
        <v>81</v>
      </c>
      <c r="AV871" s="13" t="s">
        <v>79</v>
      </c>
      <c r="AW871" s="13" t="s">
        <v>33</v>
      </c>
      <c r="AX871" s="13" t="s">
        <v>72</v>
      </c>
      <c r="AY871" s="244" t="s">
        <v>215</v>
      </c>
    </row>
    <row r="872" s="13" customFormat="1">
      <c r="A872" s="13"/>
      <c r="B872" s="234"/>
      <c r="C872" s="235"/>
      <c r="D872" s="236" t="s">
        <v>226</v>
      </c>
      <c r="E872" s="237" t="s">
        <v>19</v>
      </c>
      <c r="F872" s="238" t="s">
        <v>2804</v>
      </c>
      <c r="G872" s="235"/>
      <c r="H872" s="237" t="s">
        <v>19</v>
      </c>
      <c r="I872" s="239"/>
      <c r="J872" s="235"/>
      <c r="K872" s="235"/>
      <c r="L872" s="240"/>
      <c r="M872" s="241"/>
      <c r="N872" s="242"/>
      <c r="O872" s="242"/>
      <c r="P872" s="242"/>
      <c r="Q872" s="242"/>
      <c r="R872" s="242"/>
      <c r="S872" s="242"/>
      <c r="T872" s="24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4" t="s">
        <v>226</v>
      </c>
      <c r="AU872" s="244" t="s">
        <v>81</v>
      </c>
      <c r="AV872" s="13" t="s">
        <v>79</v>
      </c>
      <c r="AW872" s="13" t="s">
        <v>33</v>
      </c>
      <c r="AX872" s="13" t="s">
        <v>72</v>
      </c>
      <c r="AY872" s="244" t="s">
        <v>215</v>
      </c>
    </row>
    <row r="873" s="13" customFormat="1">
      <c r="A873" s="13"/>
      <c r="B873" s="234"/>
      <c r="C873" s="235"/>
      <c r="D873" s="236" t="s">
        <v>226</v>
      </c>
      <c r="E873" s="237" t="s">
        <v>19</v>
      </c>
      <c r="F873" s="238" t="s">
        <v>407</v>
      </c>
      <c r="G873" s="235"/>
      <c r="H873" s="237" t="s">
        <v>19</v>
      </c>
      <c r="I873" s="239"/>
      <c r="J873" s="235"/>
      <c r="K873" s="235"/>
      <c r="L873" s="240"/>
      <c r="M873" s="241"/>
      <c r="N873" s="242"/>
      <c r="O873" s="242"/>
      <c r="P873" s="242"/>
      <c r="Q873" s="242"/>
      <c r="R873" s="242"/>
      <c r="S873" s="242"/>
      <c r="T873" s="24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4" t="s">
        <v>226</v>
      </c>
      <c r="AU873" s="244" t="s">
        <v>81</v>
      </c>
      <c r="AV873" s="13" t="s">
        <v>79</v>
      </c>
      <c r="AW873" s="13" t="s">
        <v>33</v>
      </c>
      <c r="AX873" s="13" t="s">
        <v>72</v>
      </c>
      <c r="AY873" s="244" t="s">
        <v>215</v>
      </c>
    </row>
    <row r="874" s="14" customFormat="1">
      <c r="A874" s="14"/>
      <c r="B874" s="245"/>
      <c r="C874" s="246"/>
      <c r="D874" s="236" t="s">
        <v>226</v>
      </c>
      <c r="E874" s="247" t="s">
        <v>19</v>
      </c>
      <c r="F874" s="248" t="s">
        <v>2812</v>
      </c>
      <c r="G874" s="246"/>
      <c r="H874" s="249">
        <v>370.39999999999998</v>
      </c>
      <c r="I874" s="250"/>
      <c r="J874" s="246"/>
      <c r="K874" s="246"/>
      <c r="L874" s="251"/>
      <c r="M874" s="252"/>
      <c r="N874" s="253"/>
      <c r="O874" s="253"/>
      <c r="P874" s="253"/>
      <c r="Q874" s="253"/>
      <c r="R874" s="253"/>
      <c r="S874" s="253"/>
      <c r="T874" s="25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55" t="s">
        <v>226</v>
      </c>
      <c r="AU874" s="255" t="s">
        <v>81</v>
      </c>
      <c r="AV874" s="14" t="s">
        <v>81</v>
      </c>
      <c r="AW874" s="14" t="s">
        <v>33</v>
      </c>
      <c r="AX874" s="14" t="s">
        <v>72</v>
      </c>
      <c r="AY874" s="255" t="s">
        <v>215</v>
      </c>
    </row>
    <row r="875" s="13" customFormat="1">
      <c r="A875" s="13"/>
      <c r="B875" s="234"/>
      <c r="C875" s="235"/>
      <c r="D875" s="236" t="s">
        <v>226</v>
      </c>
      <c r="E875" s="237" t="s">
        <v>19</v>
      </c>
      <c r="F875" s="238" t="s">
        <v>2693</v>
      </c>
      <c r="G875" s="235"/>
      <c r="H875" s="237" t="s">
        <v>19</v>
      </c>
      <c r="I875" s="239"/>
      <c r="J875" s="235"/>
      <c r="K875" s="235"/>
      <c r="L875" s="240"/>
      <c r="M875" s="241"/>
      <c r="N875" s="242"/>
      <c r="O875" s="242"/>
      <c r="P875" s="242"/>
      <c r="Q875" s="242"/>
      <c r="R875" s="242"/>
      <c r="S875" s="242"/>
      <c r="T875" s="24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4" t="s">
        <v>226</v>
      </c>
      <c r="AU875" s="244" t="s">
        <v>81</v>
      </c>
      <c r="AV875" s="13" t="s">
        <v>79</v>
      </c>
      <c r="AW875" s="13" t="s">
        <v>33</v>
      </c>
      <c r="AX875" s="13" t="s">
        <v>72</v>
      </c>
      <c r="AY875" s="244" t="s">
        <v>215</v>
      </c>
    </row>
    <row r="876" s="15" customFormat="1">
      <c r="A876" s="15"/>
      <c r="B876" s="256"/>
      <c r="C876" s="257"/>
      <c r="D876" s="236" t="s">
        <v>226</v>
      </c>
      <c r="E876" s="258" t="s">
        <v>19</v>
      </c>
      <c r="F876" s="259" t="s">
        <v>233</v>
      </c>
      <c r="G876" s="257"/>
      <c r="H876" s="260">
        <v>402.39999999999998</v>
      </c>
      <c r="I876" s="261"/>
      <c r="J876" s="257"/>
      <c r="K876" s="257"/>
      <c r="L876" s="262"/>
      <c r="M876" s="263"/>
      <c r="N876" s="264"/>
      <c r="O876" s="264"/>
      <c r="P876" s="264"/>
      <c r="Q876" s="264"/>
      <c r="R876" s="264"/>
      <c r="S876" s="264"/>
      <c r="T876" s="26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T876" s="266" t="s">
        <v>226</v>
      </c>
      <c r="AU876" s="266" t="s">
        <v>81</v>
      </c>
      <c r="AV876" s="15" t="s">
        <v>223</v>
      </c>
      <c r="AW876" s="15" t="s">
        <v>33</v>
      </c>
      <c r="AX876" s="15" t="s">
        <v>72</v>
      </c>
      <c r="AY876" s="266" t="s">
        <v>215</v>
      </c>
    </row>
    <row r="877" s="14" customFormat="1">
      <c r="A877" s="14"/>
      <c r="B877" s="245"/>
      <c r="C877" s="246"/>
      <c r="D877" s="236" t="s">
        <v>226</v>
      </c>
      <c r="E877" s="247" t="s">
        <v>19</v>
      </c>
      <c r="F877" s="248" t="s">
        <v>2813</v>
      </c>
      <c r="G877" s="246"/>
      <c r="H877" s="249">
        <v>20.521999999999998</v>
      </c>
      <c r="I877" s="250"/>
      <c r="J877" s="246"/>
      <c r="K877" s="246"/>
      <c r="L877" s="251"/>
      <c r="M877" s="252"/>
      <c r="N877" s="253"/>
      <c r="O877" s="253"/>
      <c r="P877" s="253"/>
      <c r="Q877" s="253"/>
      <c r="R877" s="253"/>
      <c r="S877" s="253"/>
      <c r="T877" s="25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55" t="s">
        <v>226</v>
      </c>
      <c r="AU877" s="255" t="s">
        <v>81</v>
      </c>
      <c r="AV877" s="14" t="s">
        <v>81</v>
      </c>
      <c r="AW877" s="14" t="s">
        <v>33</v>
      </c>
      <c r="AX877" s="14" t="s">
        <v>72</v>
      </c>
      <c r="AY877" s="255" t="s">
        <v>215</v>
      </c>
    </row>
    <row r="878" s="15" customFormat="1">
      <c r="A878" s="15"/>
      <c r="B878" s="256"/>
      <c r="C878" s="257"/>
      <c r="D878" s="236" t="s">
        <v>226</v>
      </c>
      <c r="E878" s="258" t="s">
        <v>19</v>
      </c>
      <c r="F878" s="259" t="s">
        <v>233</v>
      </c>
      <c r="G878" s="257"/>
      <c r="H878" s="260">
        <v>20.521999999999998</v>
      </c>
      <c r="I878" s="261"/>
      <c r="J878" s="257"/>
      <c r="K878" s="257"/>
      <c r="L878" s="262"/>
      <c r="M878" s="263"/>
      <c r="N878" s="264"/>
      <c r="O878" s="264"/>
      <c r="P878" s="264"/>
      <c r="Q878" s="264"/>
      <c r="R878" s="264"/>
      <c r="S878" s="264"/>
      <c r="T878" s="26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T878" s="266" t="s">
        <v>226</v>
      </c>
      <c r="AU878" s="266" t="s">
        <v>81</v>
      </c>
      <c r="AV878" s="15" t="s">
        <v>223</v>
      </c>
      <c r="AW878" s="15" t="s">
        <v>33</v>
      </c>
      <c r="AX878" s="15" t="s">
        <v>79</v>
      </c>
      <c r="AY878" s="266" t="s">
        <v>215</v>
      </c>
    </row>
    <row r="879" s="2" customFormat="1" ht="44.25" customHeight="1">
      <c r="A879" s="41"/>
      <c r="B879" s="42"/>
      <c r="C879" s="216" t="s">
        <v>1290</v>
      </c>
      <c r="D879" s="216" t="s">
        <v>218</v>
      </c>
      <c r="E879" s="217" t="s">
        <v>2814</v>
      </c>
      <c r="F879" s="218" t="s">
        <v>2815</v>
      </c>
      <c r="G879" s="219" t="s">
        <v>221</v>
      </c>
      <c r="H879" s="220">
        <v>100.59999999999999</v>
      </c>
      <c r="I879" s="221"/>
      <c r="J879" s="222">
        <f>ROUND(I879*H879,2)</f>
        <v>0</v>
      </c>
      <c r="K879" s="218" t="s">
        <v>222</v>
      </c>
      <c r="L879" s="47"/>
      <c r="M879" s="223" t="s">
        <v>19</v>
      </c>
      <c r="N879" s="224" t="s">
        <v>43</v>
      </c>
      <c r="O879" s="87"/>
      <c r="P879" s="225">
        <f>O879*H879</f>
        <v>0</v>
      </c>
      <c r="Q879" s="225">
        <v>0.19800000000000001</v>
      </c>
      <c r="R879" s="225">
        <f>Q879*H879</f>
        <v>19.918800000000001</v>
      </c>
      <c r="S879" s="225">
        <v>0</v>
      </c>
      <c r="T879" s="226">
        <f>S879*H879</f>
        <v>0</v>
      </c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R879" s="227" t="s">
        <v>223</v>
      </c>
      <c r="AT879" s="227" t="s">
        <v>218</v>
      </c>
      <c r="AU879" s="227" t="s">
        <v>81</v>
      </c>
      <c r="AY879" s="20" t="s">
        <v>215</v>
      </c>
      <c r="BE879" s="228">
        <f>IF(N879="základní",J879,0)</f>
        <v>0</v>
      </c>
      <c r="BF879" s="228">
        <f>IF(N879="snížená",J879,0)</f>
        <v>0</v>
      </c>
      <c r="BG879" s="228">
        <f>IF(N879="zákl. přenesená",J879,0)</f>
        <v>0</v>
      </c>
      <c r="BH879" s="228">
        <f>IF(N879="sníž. přenesená",J879,0)</f>
        <v>0</v>
      </c>
      <c r="BI879" s="228">
        <f>IF(N879="nulová",J879,0)</f>
        <v>0</v>
      </c>
      <c r="BJ879" s="20" t="s">
        <v>79</v>
      </c>
      <c r="BK879" s="228">
        <f>ROUND(I879*H879,2)</f>
        <v>0</v>
      </c>
      <c r="BL879" s="20" t="s">
        <v>223</v>
      </c>
      <c r="BM879" s="227" t="s">
        <v>1294</v>
      </c>
    </row>
    <row r="880" s="2" customFormat="1">
      <c r="A880" s="41"/>
      <c r="B880" s="42"/>
      <c r="C880" s="43"/>
      <c r="D880" s="229" t="s">
        <v>224</v>
      </c>
      <c r="E880" s="43"/>
      <c r="F880" s="230" t="s">
        <v>2816</v>
      </c>
      <c r="G880" s="43"/>
      <c r="H880" s="43"/>
      <c r="I880" s="231"/>
      <c r="J880" s="43"/>
      <c r="K880" s="43"/>
      <c r="L880" s="47"/>
      <c r="M880" s="232"/>
      <c r="N880" s="233"/>
      <c r="O880" s="87"/>
      <c r="P880" s="87"/>
      <c r="Q880" s="87"/>
      <c r="R880" s="87"/>
      <c r="S880" s="87"/>
      <c r="T880" s="88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T880" s="20" t="s">
        <v>224</v>
      </c>
      <c r="AU880" s="20" t="s">
        <v>81</v>
      </c>
    </row>
    <row r="881" s="13" customFormat="1">
      <c r="A881" s="13"/>
      <c r="B881" s="234"/>
      <c r="C881" s="235"/>
      <c r="D881" s="236" t="s">
        <v>226</v>
      </c>
      <c r="E881" s="237" t="s">
        <v>19</v>
      </c>
      <c r="F881" s="238" t="s">
        <v>2815</v>
      </c>
      <c r="G881" s="235"/>
      <c r="H881" s="237" t="s">
        <v>19</v>
      </c>
      <c r="I881" s="239"/>
      <c r="J881" s="235"/>
      <c r="K881" s="235"/>
      <c r="L881" s="240"/>
      <c r="M881" s="241"/>
      <c r="N881" s="242"/>
      <c r="O881" s="242"/>
      <c r="P881" s="242"/>
      <c r="Q881" s="242"/>
      <c r="R881" s="242"/>
      <c r="S881" s="242"/>
      <c r="T881" s="24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4" t="s">
        <v>226</v>
      </c>
      <c r="AU881" s="244" t="s">
        <v>81</v>
      </c>
      <c r="AV881" s="13" t="s">
        <v>79</v>
      </c>
      <c r="AW881" s="13" t="s">
        <v>33</v>
      </c>
      <c r="AX881" s="13" t="s">
        <v>72</v>
      </c>
      <c r="AY881" s="244" t="s">
        <v>215</v>
      </c>
    </row>
    <row r="882" s="13" customFormat="1">
      <c r="A882" s="13"/>
      <c r="B882" s="234"/>
      <c r="C882" s="235"/>
      <c r="D882" s="236" t="s">
        <v>226</v>
      </c>
      <c r="E882" s="237" t="s">
        <v>19</v>
      </c>
      <c r="F882" s="238" t="s">
        <v>2802</v>
      </c>
      <c r="G882" s="235"/>
      <c r="H882" s="237" t="s">
        <v>19</v>
      </c>
      <c r="I882" s="239"/>
      <c r="J882" s="235"/>
      <c r="K882" s="235"/>
      <c r="L882" s="240"/>
      <c r="M882" s="241"/>
      <c r="N882" s="242"/>
      <c r="O882" s="242"/>
      <c r="P882" s="242"/>
      <c r="Q882" s="242"/>
      <c r="R882" s="242"/>
      <c r="S882" s="242"/>
      <c r="T882" s="24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44" t="s">
        <v>226</v>
      </c>
      <c r="AU882" s="244" t="s">
        <v>81</v>
      </c>
      <c r="AV882" s="13" t="s">
        <v>79</v>
      </c>
      <c r="AW882" s="13" t="s">
        <v>33</v>
      </c>
      <c r="AX882" s="13" t="s">
        <v>72</v>
      </c>
      <c r="AY882" s="244" t="s">
        <v>215</v>
      </c>
    </row>
    <row r="883" s="13" customFormat="1">
      <c r="A883" s="13"/>
      <c r="B883" s="234"/>
      <c r="C883" s="235"/>
      <c r="D883" s="236" t="s">
        <v>226</v>
      </c>
      <c r="E883" s="237" t="s">
        <v>19</v>
      </c>
      <c r="F883" s="238" t="s">
        <v>2803</v>
      </c>
      <c r="G883" s="235"/>
      <c r="H883" s="237" t="s">
        <v>19</v>
      </c>
      <c r="I883" s="239"/>
      <c r="J883" s="235"/>
      <c r="K883" s="235"/>
      <c r="L883" s="240"/>
      <c r="M883" s="241"/>
      <c r="N883" s="242"/>
      <c r="O883" s="242"/>
      <c r="P883" s="242"/>
      <c r="Q883" s="242"/>
      <c r="R883" s="242"/>
      <c r="S883" s="242"/>
      <c r="T883" s="24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4" t="s">
        <v>226</v>
      </c>
      <c r="AU883" s="244" t="s">
        <v>81</v>
      </c>
      <c r="AV883" s="13" t="s">
        <v>79</v>
      </c>
      <c r="AW883" s="13" t="s">
        <v>33</v>
      </c>
      <c r="AX883" s="13" t="s">
        <v>72</v>
      </c>
      <c r="AY883" s="244" t="s">
        <v>215</v>
      </c>
    </row>
    <row r="884" s="13" customFormat="1">
      <c r="A884" s="13"/>
      <c r="B884" s="234"/>
      <c r="C884" s="235"/>
      <c r="D884" s="236" t="s">
        <v>226</v>
      </c>
      <c r="E884" s="237" t="s">
        <v>19</v>
      </c>
      <c r="F884" s="238" t="s">
        <v>2804</v>
      </c>
      <c r="G884" s="235"/>
      <c r="H884" s="237" t="s">
        <v>19</v>
      </c>
      <c r="I884" s="239"/>
      <c r="J884" s="235"/>
      <c r="K884" s="235"/>
      <c r="L884" s="240"/>
      <c r="M884" s="241"/>
      <c r="N884" s="242"/>
      <c r="O884" s="242"/>
      <c r="P884" s="242"/>
      <c r="Q884" s="242"/>
      <c r="R884" s="242"/>
      <c r="S884" s="242"/>
      <c r="T884" s="24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4" t="s">
        <v>226</v>
      </c>
      <c r="AU884" s="244" t="s">
        <v>81</v>
      </c>
      <c r="AV884" s="13" t="s">
        <v>79</v>
      </c>
      <c r="AW884" s="13" t="s">
        <v>33</v>
      </c>
      <c r="AX884" s="13" t="s">
        <v>72</v>
      </c>
      <c r="AY884" s="244" t="s">
        <v>215</v>
      </c>
    </row>
    <row r="885" s="13" customFormat="1">
      <c r="A885" s="13"/>
      <c r="B885" s="234"/>
      <c r="C885" s="235"/>
      <c r="D885" s="236" t="s">
        <v>226</v>
      </c>
      <c r="E885" s="237" t="s">
        <v>19</v>
      </c>
      <c r="F885" s="238" t="s">
        <v>446</v>
      </c>
      <c r="G885" s="235"/>
      <c r="H885" s="237" t="s">
        <v>19</v>
      </c>
      <c r="I885" s="239"/>
      <c r="J885" s="235"/>
      <c r="K885" s="235"/>
      <c r="L885" s="240"/>
      <c r="M885" s="241"/>
      <c r="N885" s="242"/>
      <c r="O885" s="242"/>
      <c r="P885" s="242"/>
      <c r="Q885" s="242"/>
      <c r="R885" s="242"/>
      <c r="S885" s="242"/>
      <c r="T885" s="24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4" t="s">
        <v>226</v>
      </c>
      <c r="AU885" s="244" t="s">
        <v>81</v>
      </c>
      <c r="AV885" s="13" t="s">
        <v>79</v>
      </c>
      <c r="AW885" s="13" t="s">
        <v>33</v>
      </c>
      <c r="AX885" s="13" t="s">
        <v>72</v>
      </c>
      <c r="AY885" s="244" t="s">
        <v>215</v>
      </c>
    </row>
    <row r="886" s="14" customFormat="1">
      <c r="A886" s="14"/>
      <c r="B886" s="245"/>
      <c r="C886" s="246"/>
      <c r="D886" s="236" t="s">
        <v>226</v>
      </c>
      <c r="E886" s="247" t="s">
        <v>19</v>
      </c>
      <c r="F886" s="248" t="s">
        <v>72</v>
      </c>
      <c r="G886" s="246"/>
      <c r="H886" s="249">
        <v>0</v>
      </c>
      <c r="I886" s="250"/>
      <c r="J886" s="246"/>
      <c r="K886" s="246"/>
      <c r="L886" s="251"/>
      <c r="M886" s="252"/>
      <c r="N886" s="253"/>
      <c r="O886" s="253"/>
      <c r="P886" s="253"/>
      <c r="Q886" s="253"/>
      <c r="R886" s="253"/>
      <c r="S886" s="253"/>
      <c r="T886" s="25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5" t="s">
        <v>226</v>
      </c>
      <c r="AU886" s="255" t="s">
        <v>81</v>
      </c>
      <c r="AV886" s="14" t="s">
        <v>81</v>
      </c>
      <c r="AW886" s="14" t="s">
        <v>33</v>
      </c>
      <c r="AX886" s="14" t="s">
        <v>72</v>
      </c>
      <c r="AY886" s="255" t="s">
        <v>215</v>
      </c>
    </row>
    <row r="887" s="13" customFormat="1">
      <c r="A887" s="13"/>
      <c r="B887" s="234"/>
      <c r="C887" s="235"/>
      <c r="D887" s="236" t="s">
        <v>226</v>
      </c>
      <c r="E887" s="237" t="s">
        <v>19</v>
      </c>
      <c r="F887" s="238" t="s">
        <v>2693</v>
      </c>
      <c r="G887" s="235"/>
      <c r="H887" s="237" t="s">
        <v>19</v>
      </c>
      <c r="I887" s="239"/>
      <c r="J887" s="235"/>
      <c r="K887" s="235"/>
      <c r="L887" s="240"/>
      <c r="M887" s="241"/>
      <c r="N887" s="242"/>
      <c r="O887" s="242"/>
      <c r="P887" s="242"/>
      <c r="Q887" s="242"/>
      <c r="R887" s="242"/>
      <c r="S887" s="242"/>
      <c r="T887" s="24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4" t="s">
        <v>226</v>
      </c>
      <c r="AU887" s="244" t="s">
        <v>81</v>
      </c>
      <c r="AV887" s="13" t="s">
        <v>79</v>
      </c>
      <c r="AW887" s="13" t="s">
        <v>33</v>
      </c>
      <c r="AX887" s="13" t="s">
        <v>72</v>
      </c>
      <c r="AY887" s="244" t="s">
        <v>215</v>
      </c>
    </row>
    <row r="888" s="13" customFormat="1">
      <c r="A888" s="13"/>
      <c r="B888" s="234"/>
      <c r="C888" s="235"/>
      <c r="D888" s="236" t="s">
        <v>226</v>
      </c>
      <c r="E888" s="237" t="s">
        <v>19</v>
      </c>
      <c r="F888" s="238" t="s">
        <v>2802</v>
      </c>
      <c r="G888" s="235"/>
      <c r="H888" s="237" t="s">
        <v>19</v>
      </c>
      <c r="I888" s="239"/>
      <c r="J888" s="235"/>
      <c r="K888" s="235"/>
      <c r="L888" s="240"/>
      <c r="M888" s="241"/>
      <c r="N888" s="242"/>
      <c r="O888" s="242"/>
      <c r="P888" s="242"/>
      <c r="Q888" s="242"/>
      <c r="R888" s="242"/>
      <c r="S888" s="242"/>
      <c r="T888" s="24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4" t="s">
        <v>226</v>
      </c>
      <c r="AU888" s="244" t="s">
        <v>81</v>
      </c>
      <c r="AV888" s="13" t="s">
        <v>79</v>
      </c>
      <c r="AW888" s="13" t="s">
        <v>33</v>
      </c>
      <c r="AX888" s="13" t="s">
        <v>72</v>
      </c>
      <c r="AY888" s="244" t="s">
        <v>215</v>
      </c>
    </row>
    <row r="889" s="13" customFormat="1">
      <c r="A889" s="13"/>
      <c r="B889" s="234"/>
      <c r="C889" s="235"/>
      <c r="D889" s="236" t="s">
        <v>226</v>
      </c>
      <c r="E889" s="237" t="s">
        <v>19</v>
      </c>
      <c r="F889" s="238" t="s">
        <v>2803</v>
      </c>
      <c r="G889" s="235"/>
      <c r="H889" s="237" t="s">
        <v>19</v>
      </c>
      <c r="I889" s="239"/>
      <c r="J889" s="235"/>
      <c r="K889" s="235"/>
      <c r="L889" s="240"/>
      <c r="M889" s="241"/>
      <c r="N889" s="242"/>
      <c r="O889" s="242"/>
      <c r="P889" s="242"/>
      <c r="Q889" s="242"/>
      <c r="R889" s="242"/>
      <c r="S889" s="242"/>
      <c r="T889" s="24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4" t="s">
        <v>226</v>
      </c>
      <c r="AU889" s="244" t="s">
        <v>81</v>
      </c>
      <c r="AV889" s="13" t="s">
        <v>79</v>
      </c>
      <c r="AW889" s="13" t="s">
        <v>33</v>
      </c>
      <c r="AX889" s="13" t="s">
        <v>72</v>
      </c>
      <c r="AY889" s="244" t="s">
        <v>215</v>
      </c>
    </row>
    <row r="890" s="13" customFormat="1">
      <c r="A890" s="13"/>
      <c r="B890" s="234"/>
      <c r="C890" s="235"/>
      <c r="D890" s="236" t="s">
        <v>226</v>
      </c>
      <c r="E890" s="237" t="s">
        <v>19</v>
      </c>
      <c r="F890" s="238" t="s">
        <v>2804</v>
      </c>
      <c r="G890" s="235"/>
      <c r="H890" s="237" t="s">
        <v>19</v>
      </c>
      <c r="I890" s="239"/>
      <c r="J890" s="235"/>
      <c r="K890" s="235"/>
      <c r="L890" s="240"/>
      <c r="M890" s="241"/>
      <c r="N890" s="242"/>
      <c r="O890" s="242"/>
      <c r="P890" s="242"/>
      <c r="Q890" s="242"/>
      <c r="R890" s="242"/>
      <c r="S890" s="242"/>
      <c r="T890" s="24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44" t="s">
        <v>226</v>
      </c>
      <c r="AU890" s="244" t="s">
        <v>81</v>
      </c>
      <c r="AV890" s="13" t="s">
        <v>79</v>
      </c>
      <c r="AW890" s="13" t="s">
        <v>33</v>
      </c>
      <c r="AX890" s="13" t="s">
        <v>72</v>
      </c>
      <c r="AY890" s="244" t="s">
        <v>215</v>
      </c>
    </row>
    <row r="891" s="13" customFormat="1">
      <c r="A891" s="13"/>
      <c r="B891" s="234"/>
      <c r="C891" s="235"/>
      <c r="D891" s="236" t="s">
        <v>226</v>
      </c>
      <c r="E891" s="237" t="s">
        <v>19</v>
      </c>
      <c r="F891" s="238" t="s">
        <v>448</v>
      </c>
      <c r="G891" s="235"/>
      <c r="H891" s="237" t="s">
        <v>19</v>
      </c>
      <c r="I891" s="239"/>
      <c r="J891" s="235"/>
      <c r="K891" s="235"/>
      <c r="L891" s="240"/>
      <c r="M891" s="241"/>
      <c r="N891" s="242"/>
      <c r="O891" s="242"/>
      <c r="P891" s="242"/>
      <c r="Q891" s="242"/>
      <c r="R891" s="242"/>
      <c r="S891" s="242"/>
      <c r="T891" s="24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4" t="s">
        <v>226</v>
      </c>
      <c r="AU891" s="244" t="s">
        <v>81</v>
      </c>
      <c r="AV891" s="13" t="s">
        <v>79</v>
      </c>
      <c r="AW891" s="13" t="s">
        <v>33</v>
      </c>
      <c r="AX891" s="13" t="s">
        <v>72</v>
      </c>
      <c r="AY891" s="244" t="s">
        <v>215</v>
      </c>
    </row>
    <row r="892" s="14" customFormat="1">
      <c r="A892" s="14"/>
      <c r="B892" s="245"/>
      <c r="C892" s="246"/>
      <c r="D892" s="236" t="s">
        <v>226</v>
      </c>
      <c r="E892" s="247" t="s">
        <v>19</v>
      </c>
      <c r="F892" s="248" t="s">
        <v>298</v>
      </c>
      <c r="G892" s="246"/>
      <c r="H892" s="249">
        <v>8</v>
      </c>
      <c r="I892" s="250"/>
      <c r="J892" s="246"/>
      <c r="K892" s="246"/>
      <c r="L892" s="251"/>
      <c r="M892" s="252"/>
      <c r="N892" s="253"/>
      <c r="O892" s="253"/>
      <c r="P892" s="253"/>
      <c r="Q892" s="253"/>
      <c r="R892" s="253"/>
      <c r="S892" s="253"/>
      <c r="T892" s="25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55" t="s">
        <v>226</v>
      </c>
      <c r="AU892" s="255" t="s">
        <v>81</v>
      </c>
      <c r="AV892" s="14" t="s">
        <v>81</v>
      </c>
      <c r="AW892" s="14" t="s">
        <v>33</v>
      </c>
      <c r="AX892" s="14" t="s">
        <v>72</v>
      </c>
      <c r="AY892" s="255" t="s">
        <v>215</v>
      </c>
    </row>
    <row r="893" s="13" customFormat="1">
      <c r="A893" s="13"/>
      <c r="B893" s="234"/>
      <c r="C893" s="235"/>
      <c r="D893" s="236" t="s">
        <v>226</v>
      </c>
      <c r="E893" s="237" t="s">
        <v>19</v>
      </c>
      <c r="F893" s="238" t="s">
        <v>2693</v>
      </c>
      <c r="G893" s="235"/>
      <c r="H893" s="237" t="s">
        <v>19</v>
      </c>
      <c r="I893" s="239"/>
      <c r="J893" s="235"/>
      <c r="K893" s="235"/>
      <c r="L893" s="240"/>
      <c r="M893" s="241"/>
      <c r="N893" s="242"/>
      <c r="O893" s="242"/>
      <c r="P893" s="242"/>
      <c r="Q893" s="242"/>
      <c r="R893" s="242"/>
      <c r="S893" s="242"/>
      <c r="T893" s="24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4" t="s">
        <v>226</v>
      </c>
      <c r="AU893" s="244" t="s">
        <v>81</v>
      </c>
      <c r="AV893" s="13" t="s">
        <v>79</v>
      </c>
      <c r="AW893" s="13" t="s">
        <v>33</v>
      </c>
      <c r="AX893" s="13" t="s">
        <v>72</v>
      </c>
      <c r="AY893" s="244" t="s">
        <v>215</v>
      </c>
    </row>
    <row r="894" s="13" customFormat="1">
      <c r="A894" s="13"/>
      <c r="B894" s="234"/>
      <c r="C894" s="235"/>
      <c r="D894" s="236" t="s">
        <v>226</v>
      </c>
      <c r="E894" s="237" t="s">
        <v>19</v>
      </c>
      <c r="F894" s="238" t="s">
        <v>2802</v>
      </c>
      <c r="G894" s="235"/>
      <c r="H894" s="237" t="s">
        <v>19</v>
      </c>
      <c r="I894" s="239"/>
      <c r="J894" s="235"/>
      <c r="K894" s="235"/>
      <c r="L894" s="240"/>
      <c r="M894" s="241"/>
      <c r="N894" s="242"/>
      <c r="O894" s="242"/>
      <c r="P894" s="242"/>
      <c r="Q894" s="242"/>
      <c r="R894" s="242"/>
      <c r="S894" s="242"/>
      <c r="T894" s="24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4" t="s">
        <v>226</v>
      </c>
      <c r="AU894" s="244" t="s">
        <v>81</v>
      </c>
      <c r="AV894" s="13" t="s">
        <v>79</v>
      </c>
      <c r="AW894" s="13" t="s">
        <v>33</v>
      </c>
      <c r="AX894" s="13" t="s">
        <v>72</v>
      </c>
      <c r="AY894" s="244" t="s">
        <v>215</v>
      </c>
    </row>
    <row r="895" s="13" customFormat="1">
      <c r="A895" s="13"/>
      <c r="B895" s="234"/>
      <c r="C895" s="235"/>
      <c r="D895" s="236" t="s">
        <v>226</v>
      </c>
      <c r="E895" s="237" t="s">
        <v>19</v>
      </c>
      <c r="F895" s="238" t="s">
        <v>2803</v>
      </c>
      <c r="G895" s="235"/>
      <c r="H895" s="237" t="s">
        <v>19</v>
      </c>
      <c r="I895" s="239"/>
      <c r="J895" s="235"/>
      <c r="K895" s="235"/>
      <c r="L895" s="240"/>
      <c r="M895" s="241"/>
      <c r="N895" s="242"/>
      <c r="O895" s="242"/>
      <c r="P895" s="242"/>
      <c r="Q895" s="242"/>
      <c r="R895" s="242"/>
      <c r="S895" s="242"/>
      <c r="T895" s="24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4" t="s">
        <v>226</v>
      </c>
      <c r="AU895" s="244" t="s">
        <v>81</v>
      </c>
      <c r="AV895" s="13" t="s">
        <v>79</v>
      </c>
      <c r="AW895" s="13" t="s">
        <v>33</v>
      </c>
      <c r="AX895" s="13" t="s">
        <v>72</v>
      </c>
      <c r="AY895" s="244" t="s">
        <v>215</v>
      </c>
    </row>
    <row r="896" s="13" customFormat="1">
      <c r="A896" s="13"/>
      <c r="B896" s="234"/>
      <c r="C896" s="235"/>
      <c r="D896" s="236" t="s">
        <v>226</v>
      </c>
      <c r="E896" s="237" t="s">
        <v>19</v>
      </c>
      <c r="F896" s="238" t="s">
        <v>2804</v>
      </c>
      <c r="G896" s="235"/>
      <c r="H896" s="237" t="s">
        <v>19</v>
      </c>
      <c r="I896" s="239"/>
      <c r="J896" s="235"/>
      <c r="K896" s="235"/>
      <c r="L896" s="240"/>
      <c r="M896" s="241"/>
      <c r="N896" s="242"/>
      <c r="O896" s="242"/>
      <c r="P896" s="242"/>
      <c r="Q896" s="242"/>
      <c r="R896" s="242"/>
      <c r="S896" s="242"/>
      <c r="T896" s="24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4" t="s">
        <v>226</v>
      </c>
      <c r="AU896" s="244" t="s">
        <v>81</v>
      </c>
      <c r="AV896" s="13" t="s">
        <v>79</v>
      </c>
      <c r="AW896" s="13" t="s">
        <v>33</v>
      </c>
      <c r="AX896" s="13" t="s">
        <v>72</v>
      </c>
      <c r="AY896" s="244" t="s">
        <v>215</v>
      </c>
    </row>
    <row r="897" s="13" customFormat="1">
      <c r="A897" s="13"/>
      <c r="B897" s="234"/>
      <c r="C897" s="235"/>
      <c r="D897" s="236" t="s">
        <v>226</v>
      </c>
      <c r="E897" s="237" t="s">
        <v>19</v>
      </c>
      <c r="F897" s="238" t="s">
        <v>407</v>
      </c>
      <c r="G897" s="235"/>
      <c r="H897" s="237" t="s">
        <v>19</v>
      </c>
      <c r="I897" s="239"/>
      <c r="J897" s="235"/>
      <c r="K897" s="235"/>
      <c r="L897" s="240"/>
      <c r="M897" s="241"/>
      <c r="N897" s="242"/>
      <c r="O897" s="242"/>
      <c r="P897" s="242"/>
      <c r="Q897" s="242"/>
      <c r="R897" s="242"/>
      <c r="S897" s="242"/>
      <c r="T897" s="24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4" t="s">
        <v>226</v>
      </c>
      <c r="AU897" s="244" t="s">
        <v>81</v>
      </c>
      <c r="AV897" s="13" t="s">
        <v>79</v>
      </c>
      <c r="AW897" s="13" t="s">
        <v>33</v>
      </c>
      <c r="AX897" s="13" t="s">
        <v>72</v>
      </c>
      <c r="AY897" s="244" t="s">
        <v>215</v>
      </c>
    </row>
    <row r="898" s="14" customFormat="1">
      <c r="A898" s="14"/>
      <c r="B898" s="245"/>
      <c r="C898" s="246"/>
      <c r="D898" s="236" t="s">
        <v>226</v>
      </c>
      <c r="E898" s="247" t="s">
        <v>19</v>
      </c>
      <c r="F898" s="248" t="s">
        <v>2805</v>
      </c>
      <c r="G898" s="246"/>
      <c r="H898" s="249">
        <v>92.599999999999994</v>
      </c>
      <c r="I898" s="250"/>
      <c r="J898" s="246"/>
      <c r="K898" s="246"/>
      <c r="L898" s="251"/>
      <c r="M898" s="252"/>
      <c r="N898" s="253"/>
      <c r="O898" s="253"/>
      <c r="P898" s="253"/>
      <c r="Q898" s="253"/>
      <c r="R898" s="253"/>
      <c r="S898" s="253"/>
      <c r="T898" s="25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5" t="s">
        <v>226</v>
      </c>
      <c r="AU898" s="255" t="s">
        <v>81</v>
      </c>
      <c r="AV898" s="14" t="s">
        <v>81</v>
      </c>
      <c r="AW898" s="14" t="s">
        <v>33</v>
      </c>
      <c r="AX898" s="14" t="s">
        <v>72</v>
      </c>
      <c r="AY898" s="255" t="s">
        <v>215</v>
      </c>
    </row>
    <row r="899" s="13" customFormat="1">
      <c r="A899" s="13"/>
      <c r="B899" s="234"/>
      <c r="C899" s="235"/>
      <c r="D899" s="236" t="s">
        <v>226</v>
      </c>
      <c r="E899" s="237" t="s">
        <v>19</v>
      </c>
      <c r="F899" s="238" t="s">
        <v>2693</v>
      </c>
      <c r="G899" s="235"/>
      <c r="H899" s="237" t="s">
        <v>19</v>
      </c>
      <c r="I899" s="239"/>
      <c r="J899" s="235"/>
      <c r="K899" s="235"/>
      <c r="L899" s="240"/>
      <c r="M899" s="241"/>
      <c r="N899" s="242"/>
      <c r="O899" s="242"/>
      <c r="P899" s="242"/>
      <c r="Q899" s="242"/>
      <c r="R899" s="242"/>
      <c r="S899" s="242"/>
      <c r="T899" s="24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4" t="s">
        <v>226</v>
      </c>
      <c r="AU899" s="244" t="s">
        <v>81</v>
      </c>
      <c r="AV899" s="13" t="s">
        <v>79</v>
      </c>
      <c r="AW899" s="13" t="s">
        <v>33</v>
      </c>
      <c r="AX899" s="13" t="s">
        <v>72</v>
      </c>
      <c r="AY899" s="244" t="s">
        <v>215</v>
      </c>
    </row>
    <row r="900" s="15" customFormat="1">
      <c r="A900" s="15"/>
      <c r="B900" s="256"/>
      <c r="C900" s="257"/>
      <c r="D900" s="236" t="s">
        <v>226</v>
      </c>
      <c r="E900" s="258" t="s">
        <v>19</v>
      </c>
      <c r="F900" s="259" t="s">
        <v>233</v>
      </c>
      <c r="G900" s="257"/>
      <c r="H900" s="260">
        <v>100.59999999999999</v>
      </c>
      <c r="I900" s="261"/>
      <c r="J900" s="257"/>
      <c r="K900" s="257"/>
      <c r="L900" s="262"/>
      <c r="M900" s="263"/>
      <c r="N900" s="264"/>
      <c r="O900" s="264"/>
      <c r="P900" s="264"/>
      <c r="Q900" s="264"/>
      <c r="R900" s="264"/>
      <c r="S900" s="264"/>
      <c r="T900" s="26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T900" s="266" t="s">
        <v>226</v>
      </c>
      <c r="AU900" s="266" t="s">
        <v>81</v>
      </c>
      <c r="AV900" s="15" t="s">
        <v>223</v>
      </c>
      <c r="AW900" s="15" t="s">
        <v>33</v>
      </c>
      <c r="AX900" s="15" t="s">
        <v>79</v>
      </c>
      <c r="AY900" s="266" t="s">
        <v>215</v>
      </c>
    </row>
    <row r="901" s="2" customFormat="1" ht="33" customHeight="1">
      <c r="A901" s="41"/>
      <c r="B901" s="42"/>
      <c r="C901" s="216" t="s">
        <v>496</v>
      </c>
      <c r="D901" s="216" t="s">
        <v>218</v>
      </c>
      <c r="E901" s="217" t="s">
        <v>2787</v>
      </c>
      <c r="F901" s="218" t="s">
        <v>2788</v>
      </c>
      <c r="G901" s="219" t="s">
        <v>221</v>
      </c>
      <c r="H901" s="220">
        <v>100.59999999999999</v>
      </c>
      <c r="I901" s="221"/>
      <c r="J901" s="222">
        <f>ROUND(I901*H901,2)</f>
        <v>0</v>
      </c>
      <c r="K901" s="218" t="s">
        <v>19</v>
      </c>
      <c r="L901" s="47"/>
      <c r="M901" s="223" t="s">
        <v>19</v>
      </c>
      <c r="N901" s="224" t="s">
        <v>43</v>
      </c>
      <c r="O901" s="87"/>
      <c r="P901" s="225">
        <f>O901*H901</f>
        <v>0</v>
      </c>
      <c r="Q901" s="225">
        <v>0</v>
      </c>
      <c r="R901" s="225">
        <f>Q901*H901</f>
        <v>0</v>
      </c>
      <c r="S901" s="225">
        <v>0</v>
      </c>
      <c r="T901" s="226">
        <f>S901*H901</f>
        <v>0</v>
      </c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R901" s="227" t="s">
        <v>223</v>
      </c>
      <c r="AT901" s="227" t="s">
        <v>218</v>
      </c>
      <c r="AU901" s="227" t="s">
        <v>81</v>
      </c>
      <c r="AY901" s="20" t="s">
        <v>215</v>
      </c>
      <c r="BE901" s="228">
        <f>IF(N901="základní",J901,0)</f>
        <v>0</v>
      </c>
      <c r="BF901" s="228">
        <f>IF(N901="snížená",J901,0)</f>
        <v>0</v>
      </c>
      <c r="BG901" s="228">
        <f>IF(N901="zákl. přenesená",J901,0)</f>
        <v>0</v>
      </c>
      <c r="BH901" s="228">
        <f>IF(N901="sníž. přenesená",J901,0)</f>
        <v>0</v>
      </c>
      <c r="BI901" s="228">
        <f>IF(N901="nulová",J901,0)</f>
        <v>0</v>
      </c>
      <c r="BJ901" s="20" t="s">
        <v>79</v>
      </c>
      <c r="BK901" s="228">
        <f>ROUND(I901*H901,2)</f>
        <v>0</v>
      </c>
      <c r="BL901" s="20" t="s">
        <v>223</v>
      </c>
      <c r="BM901" s="227" t="s">
        <v>1297</v>
      </c>
    </row>
    <row r="902" s="13" customFormat="1">
      <c r="A902" s="13"/>
      <c r="B902" s="234"/>
      <c r="C902" s="235"/>
      <c r="D902" s="236" t="s">
        <v>226</v>
      </c>
      <c r="E902" s="237" t="s">
        <v>19</v>
      </c>
      <c r="F902" s="238" t="s">
        <v>2802</v>
      </c>
      <c r="G902" s="235"/>
      <c r="H902" s="237" t="s">
        <v>19</v>
      </c>
      <c r="I902" s="239"/>
      <c r="J902" s="235"/>
      <c r="K902" s="235"/>
      <c r="L902" s="240"/>
      <c r="M902" s="241"/>
      <c r="N902" s="242"/>
      <c r="O902" s="242"/>
      <c r="P902" s="242"/>
      <c r="Q902" s="242"/>
      <c r="R902" s="242"/>
      <c r="S902" s="242"/>
      <c r="T902" s="24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4" t="s">
        <v>226</v>
      </c>
      <c r="AU902" s="244" t="s">
        <v>81</v>
      </c>
      <c r="AV902" s="13" t="s">
        <v>79</v>
      </c>
      <c r="AW902" s="13" t="s">
        <v>33</v>
      </c>
      <c r="AX902" s="13" t="s">
        <v>72</v>
      </c>
      <c r="AY902" s="244" t="s">
        <v>215</v>
      </c>
    </row>
    <row r="903" s="13" customFormat="1">
      <c r="A903" s="13"/>
      <c r="B903" s="234"/>
      <c r="C903" s="235"/>
      <c r="D903" s="236" t="s">
        <v>226</v>
      </c>
      <c r="E903" s="237" t="s">
        <v>19</v>
      </c>
      <c r="F903" s="238" t="s">
        <v>2803</v>
      </c>
      <c r="G903" s="235"/>
      <c r="H903" s="237" t="s">
        <v>19</v>
      </c>
      <c r="I903" s="239"/>
      <c r="J903" s="235"/>
      <c r="K903" s="235"/>
      <c r="L903" s="240"/>
      <c r="M903" s="241"/>
      <c r="N903" s="242"/>
      <c r="O903" s="242"/>
      <c r="P903" s="242"/>
      <c r="Q903" s="242"/>
      <c r="R903" s="242"/>
      <c r="S903" s="242"/>
      <c r="T903" s="24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4" t="s">
        <v>226</v>
      </c>
      <c r="AU903" s="244" t="s">
        <v>81</v>
      </c>
      <c r="AV903" s="13" t="s">
        <v>79</v>
      </c>
      <c r="AW903" s="13" t="s">
        <v>33</v>
      </c>
      <c r="AX903" s="13" t="s">
        <v>72</v>
      </c>
      <c r="AY903" s="244" t="s">
        <v>215</v>
      </c>
    </row>
    <row r="904" s="13" customFormat="1">
      <c r="A904" s="13"/>
      <c r="B904" s="234"/>
      <c r="C904" s="235"/>
      <c r="D904" s="236" t="s">
        <v>226</v>
      </c>
      <c r="E904" s="237" t="s">
        <v>19</v>
      </c>
      <c r="F904" s="238" t="s">
        <v>2804</v>
      </c>
      <c r="G904" s="235"/>
      <c r="H904" s="237" t="s">
        <v>19</v>
      </c>
      <c r="I904" s="239"/>
      <c r="J904" s="235"/>
      <c r="K904" s="235"/>
      <c r="L904" s="240"/>
      <c r="M904" s="241"/>
      <c r="N904" s="242"/>
      <c r="O904" s="242"/>
      <c r="P904" s="242"/>
      <c r="Q904" s="242"/>
      <c r="R904" s="242"/>
      <c r="S904" s="242"/>
      <c r="T904" s="24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44" t="s">
        <v>226</v>
      </c>
      <c r="AU904" s="244" t="s">
        <v>81</v>
      </c>
      <c r="AV904" s="13" t="s">
        <v>79</v>
      </c>
      <c r="AW904" s="13" t="s">
        <v>33</v>
      </c>
      <c r="AX904" s="13" t="s">
        <v>72</v>
      </c>
      <c r="AY904" s="244" t="s">
        <v>215</v>
      </c>
    </row>
    <row r="905" s="13" customFormat="1">
      <c r="A905" s="13"/>
      <c r="B905" s="234"/>
      <c r="C905" s="235"/>
      <c r="D905" s="236" t="s">
        <v>226</v>
      </c>
      <c r="E905" s="237" t="s">
        <v>19</v>
      </c>
      <c r="F905" s="238" t="s">
        <v>446</v>
      </c>
      <c r="G905" s="235"/>
      <c r="H905" s="237" t="s">
        <v>19</v>
      </c>
      <c r="I905" s="239"/>
      <c r="J905" s="235"/>
      <c r="K905" s="235"/>
      <c r="L905" s="240"/>
      <c r="M905" s="241"/>
      <c r="N905" s="242"/>
      <c r="O905" s="242"/>
      <c r="P905" s="242"/>
      <c r="Q905" s="242"/>
      <c r="R905" s="242"/>
      <c r="S905" s="242"/>
      <c r="T905" s="24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4" t="s">
        <v>226</v>
      </c>
      <c r="AU905" s="244" t="s">
        <v>81</v>
      </c>
      <c r="AV905" s="13" t="s">
        <v>79</v>
      </c>
      <c r="AW905" s="13" t="s">
        <v>33</v>
      </c>
      <c r="AX905" s="13" t="s">
        <v>72</v>
      </c>
      <c r="AY905" s="244" t="s">
        <v>215</v>
      </c>
    </row>
    <row r="906" s="14" customFormat="1">
      <c r="A906" s="14"/>
      <c r="B906" s="245"/>
      <c r="C906" s="246"/>
      <c r="D906" s="236" t="s">
        <v>226</v>
      </c>
      <c r="E906" s="247" t="s">
        <v>19</v>
      </c>
      <c r="F906" s="248" t="s">
        <v>72</v>
      </c>
      <c r="G906" s="246"/>
      <c r="H906" s="249">
        <v>0</v>
      </c>
      <c r="I906" s="250"/>
      <c r="J906" s="246"/>
      <c r="K906" s="246"/>
      <c r="L906" s="251"/>
      <c r="M906" s="252"/>
      <c r="N906" s="253"/>
      <c r="O906" s="253"/>
      <c r="P906" s="253"/>
      <c r="Q906" s="253"/>
      <c r="R906" s="253"/>
      <c r="S906" s="253"/>
      <c r="T906" s="25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5" t="s">
        <v>226</v>
      </c>
      <c r="AU906" s="255" t="s">
        <v>81</v>
      </c>
      <c r="AV906" s="14" t="s">
        <v>81</v>
      </c>
      <c r="AW906" s="14" t="s">
        <v>33</v>
      </c>
      <c r="AX906" s="14" t="s">
        <v>72</v>
      </c>
      <c r="AY906" s="255" t="s">
        <v>215</v>
      </c>
    </row>
    <row r="907" s="13" customFormat="1">
      <c r="A907" s="13"/>
      <c r="B907" s="234"/>
      <c r="C907" s="235"/>
      <c r="D907" s="236" t="s">
        <v>226</v>
      </c>
      <c r="E907" s="237" t="s">
        <v>19</v>
      </c>
      <c r="F907" s="238" t="s">
        <v>2693</v>
      </c>
      <c r="G907" s="235"/>
      <c r="H907" s="237" t="s">
        <v>19</v>
      </c>
      <c r="I907" s="239"/>
      <c r="J907" s="235"/>
      <c r="K907" s="235"/>
      <c r="L907" s="240"/>
      <c r="M907" s="241"/>
      <c r="N907" s="242"/>
      <c r="O907" s="242"/>
      <c r="P907" s="242"/>
      <c r="Q907" s="242"/>
      <c r="R907" s="242"/>
      <c r="S907" s="242"/>
      <c r="T907" s="24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4" t="s">
        <v>226</v>
      </c>
      <c r="AU907" s="244" t="s">
        <v>81</v>
      </c>
      <c r="AV907" s="13" t="s">
        <v>79</v>
      </c>
      <c r="AW907" s="13" t="s">
        <v>33</v>
      </c>
      <c r="AX907" s="13" t="s">
        <v>72</v>
      </c>
      <c r="AY907" s="244" t="s">
        <v>215</v>
      </c>
    </row>
    <row r="908" s="13" customFormat="1">
      <c r="A908" s="13"/>
      <c r="B908" s="234"/>
      <c r="C908" s="235"/>
      <c r="D908" s="236" t="s">
        <v>226</v>
      </c>
      <c r="E908" s="237" t="s">
        <v>19</v>
      </c>
      <c r="F908" s="238" t="s">
        <v>2802</v>
      </c>
      <c r="G908" s="235"/>
      <c r="H908" s="237" t="s">
        <v>19</v>
      </c>
      <c r="I908" s="239"/>
      <c r="J908" s="235"/>
      <c r="K908" s="235"/>
      <c r="L908" s="240"/>
      <c r="M908" s="241"/>
      <c r="N908" s="242"/>
      <c r="O908" s="242"/>
      <c r="P908" s="242"/>
      <c r="Q908" s="242"/>
      <c r="R908" s="242"/>
      <c r="S908" s="242"/>
      <c r="T908" s="24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44" t="s">
        <v>226</v>
      </c>
      <c r="AU908" s="244" t="s">
        <v>81</v>
      </c>
      <c r="AV908" s="13" t="s">
        <v>79</v>
      </c>
      <c r="AW908" s="13" t="s">
        <v>33</v>
      </c>
      <c r="AX908" s="13" t="s">
        <v>72</v>
      </c>
      <c r="AY908" s="244" t="s">
        <v>215</v>
      </c>
    </row>
    <row r="909" s="13" customFormat="1">
      <c r="A909" s="13"/>
      <c r="B909" s="234"/>
      <c r="C909" s="235"/>
      <c r="D909" s="236" t="s">
        <v>226</v>
      </c>
      <c r="E909" s="237" t="s">
        <v>19</v>
      </c>
      <c r="F909" s="238" t="s">
        <v>2803</v>
      </c>
      <c r="G909" s="235"/>
      <c r="H909" s="237" t="s">
        <v>19</v>
      </c>
      <c r="I909" s="239"/>
      <c r="J909" s="235"/>
      <c r="K909" s="235"/>
      <c r="L909" s="240"/>
      <c r="M909" s="241"/>
      <c r="N909" s="242"/>
      <c r="O909" s="242"/>
      <c r="P909" s="242"/>
      <c r="Q909" s="242"/>
      <c r="R909" s="242"/>
      <c r="S909" s="242"/>
      <c r="T909" s="24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44" t="s">
        <v>226</v>
      </c>
      <c r="AU909" s="244" t="s">
        <v>81</v>
      </c>
      <c r="AV909" s="13" t="s">
        <v>79</v>
      </c>
      <c r="AW909" s="13" t="s">
        <v>33</v>
      </c>
      <c r="AX909" s="13" t="s">
        <v>72</v>
      </c>
      <c r="AY909" s="244" t="s">
        <v>215</v>
      </c>
    </row>
    <row r="910" s="13" customFormat="1">
      <c r="A910" s="13"/>
      <c r="B910" s="234"/>
      <c r="C910" s="235"/>
      <c r="D910" s="236" t="s">
        <v>226</v>
      </c>
      <c r="E910" s="237" t="s">
        <v>19</v>
      </c>
      <c r="F910" s="238" t="s">
        <v>2804</v>
      </c>
      <c r="G910" s="235"/>
      <c r="H910" s="237" t="s">
        <v>19</v>
      </c>
      <c r="I910" s="239"/>
      <c r="J910" s="235"/>
      <c r="K910" s="235"/>
      <c r="L910" s="240"/>
      <c r="M910" s="241"/>
      <c r="N910" s="242"/>
      <c r="O910" s="242"/>
      <c r="P910" s="242"/>
      <c r="Q910" s="242"/>
      <c r="R910" s="242"/>
      <c r="S910" s="242"/>
      <c r="T910" s="24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44" t="s">
        <v>226</v>
      </c>
      <c r="AU910" s="244" t="s">
        <v>81</v>
      </c>
      <c r="AV910" s="13" t="s">
        <v>79</v>
      </c>
      <c r="AW910" s="13" t="s">
        <v>33</v>
      </c>
      <c r="AX910" s="13" t="s">
        <v>72</v>
      </c>
      <c r="AY910" s="244" t="s">
        <v>215</v>
      </c>
    </row>
    <row r="911" s="13" customFormat="1">
      <c r="A911" s="13"/>
      <c r="B911" s="234"/>
      <c r="C911" s="235"/>
      <c r="D911" s="236" t="s">
        <v>226</v>
      </c>
      <c r="E911" s="237" t="s">
        <v>19</v>
      </c>
      <c r="F911" s="238" t="s">
        <v>448</v>
      </c>
      <c r="G911" s="235"/>
      <c r="H911" s="237" t="s">
        <v>19</v>
      </c>
      <c r="I911" s="239"/>
      <c r="J911" s="235"/>
      <c r="K911" s="235"/>
      <c r="L911" s="240"/>
      <c r="M911" s="241"/>
      <c r="N911" s="242"/>
      <c r="O911" s="242"/>
      <c r="P911" s="242"/>
      <c r="Q911" s="242"/>
      <c r="R911" s="242"/>
      <c r="S911" s="242"/>
      <c r="T911" s="24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4" t="s">
        <v>226</v>
      </c>
      <c r="AU911" s="244" t="s">
        <v>81</v>
      </c>
      <c r="AV911" s="13" t="s">
        <v>79</v>
      </c>
      <c r="AW911" s="13" t="s">
        <v>33</v>
      </c>
      <c r="AX911" s="13" t="s">
        <v>72</v>
      </c>
      <c r="AY911" s="244" t="s">
        <v>215</v>
      </c>
    </row>
    <row r="912" s="14" customFormat="1">
      <c r="A912" s="14"/>
      <c r="B912" s="245"/>
      <c r="C912" s="246"/>
      <c r="D912" s="236" t="s">
        <v>226</v>
      </c>
      <c r="E912" s="247" t="s">
        <v>19</v>
      </c>
      <c r="F912" s="248" t="s">
        <v>298</v>
      </c>
      <c r="G912" s="246"/>
      <c r="H912" s="249">
        <v>8</v>
      </c>
      <c r="I912" s="250"/>
      <c r="J912" s="246"/>
      <c r="K912" s="246"/>
      <c r="L912" s="251"/>
      <c r="M912" s="252"/>
      <c r="N912" s="253"/>
      <c r="O912" s="253"/>
      <c r="P912" s="253"/>
      <c r="Q912" s="253"/>
      <c r="R912" s="253"/>
      <c r="S912" s="253"/>
      <c r="T912" s="25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5" t="s">
        <v>226</v>
      </c>
      <c r="AU912" s="255" t="s">
        <v>81</v>
      </c>
      <c r="AV912" s="14" t="s">
        <v>81</v>
      </c>
      <c r="AW912" s="14" t="s">
        <v>33</v>
      </c>
      <c r="AX912" s="14" t="s">
        <v>72</v>
      </c>
      <c r="AY912" s="255" t="s">
        <v>215</v>
      </c>
    </row>
    <row r="913" s="13" customFormat="1">
      <c r="A913" s="13"/>
      <c r="B913" s="234"/>
      <c r="C913" s="235"/>
      <c r="D913" s="236" t="s">
        <v>226</v>
      </c>
      <c r="E913" s="237" t="s">
        <v>19</v>
      </c>
      <c r="F913" s="238" t="s">
        <v>2693</v>
      </c>
      <c r="G913" s="235"/>
      <c r="H913" s="237" t="s">
        <v>19</v>
      </c>
      <c r="I913" s="239"/>
      <c r="J913" s="235"/>
      <c r="K913" s="235"/>
      <c r="L913" s="240"/>
      <c r="M913" s="241"/>
      <c r="N913" s="242"/>
      <c r="O913" s="242"/>
      <c r="P913" s="242"/>
      <c r="Q913" s="242"/>
      <c r="R913" s="242"/>
      <c r="S913" s="242"/>
      <c r="T913" s="24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4" t="s">
        <v>226</v>
      </c>
      <c r="AU913" s="244" t="s">
        <v>81</v>
      </c>
      <c r="AV913" s="13" t="s">
        <v>79</v>
      </c>
      <c r="AW913" s="13" t="s">
        <v>33</v>
      </c>
      <c r="AX913" s="13" t="s">
        <v>72</v>
      </c>
      <c r="AY913" s="244" t="s">
        <v>215</v>
      </c>
    </row>
    <row r="914" s="13" customFormat="1">
      <c r="A914" s="13"/>
      <c r="B914" s="234"/>
      <c r="C914" s="235"/>
      <c r="D914" s="236" t="s">
        <v>226</v>
      </c>
      <c r="E914" s="237" t="s">
        <v>19</v>
      </c>
      <c r="F914" s="238" t="s">
        <v>2802</v>
      </c>
      <c r="G914" s="235"/>
      <c r="H914" s="237" t="s">
        <v>19</v>
      </c>
      <c r="I914" s="239"/>
      <c r="J914" s="235"/>
      <c r="K914" s="235"/>
      <c r="L914" s="240"/>
      <c r="M914" s="241"/>
      <c r="N914" s="242"/>
      <c r="O914" s="242"/>
      <c r="P914" s="242"/>
      <c r="Q914" s="242"/>
      <c r="R914" s="242"/>
      <c r="S914" s="242"/>
      <c r="T914" s="24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4" t="s">
        <v>226</v>
      </c>
      <c r="AU914" s="244" t="s">
        <v>81</v>
      </c>
      <c r="AV914" s="13" t="s">
        <v>79</v>
      </c>
      <c r="AW914" s="13" t="s">
        <v>33</v>
      </c>
      <c r="AX914" s="13" t="s">
        <v>72</v>
      </c>
      <c r="AY914" s="244" t="s">
        <v>215</v>
      </c>
    </row>
    <row r="915" s="13" customFormat="1">
      <c r="A915" s="13"/>
      <c r="B915" s="234"/>
      <c r="C915" s="235"/>
      <c r="D915" s="236" t="s">
        <v>226</v>
      </c>
      <c r="E915" s="237" t="s">
        <v>19</v>
      </c>
      <c r="F915" s="238" t="s">
        <v>2803</v>
      </c>
      <c r="G915" s="235"/>
      <c r="H915" s="237" t="s">
        <v>19</v>
      </c>
      <c r="I915" s="239"/>
      <c r="J915" s="235"/>
      <c r="K915" s="235"/>
      <c r="L915" s="240"/>
      <c r="M915" s="241"/>
      <c r="N915" s="242"/>
      <c r="O915" s="242"/>
      <c r="P915" s="242"/>
      <c r="Q915" s="242"/>
      <c r="R915" s="242"/>
      <c r="S915" s="242"/>
      <c r="T915" s="24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4" t="s">
        <v>226</v>
      </c>
      <c r="AU915" s="244" t="s">
        <v>81</v>
      </c>
      <c r="AV915" s="13" t="s">
        <v>79</v>
      </c>
      <c r="AW915" s="13" t="s">
        <v>33</v>
      </c>
      <c r="AX915" s="13" t="s">
        <v>72</v>
      </c>
      <c r="AY915" s="244" t="s">
        <v>215</v>
      </c>
    </row>
    <row r="916" s="13" customFormat="1">
      <c r="A916" s="13"/>
      <c r="B916" s="234"/>
      <c r="C916" s="235"/>
      <c r="D916" s="236" t="s">
        <v>226</v>
      </c>
      <c r="E916" s="237" t="s">
        <v>19</v>
      </c>
      <c r="F916" s="238" t="s">
        <v>2804</v>
      </c>
      <c r="G916" s="235"/>
      <c r="H916" s="237" t="s">
        <v>19</v>
      </c>
      <c r="I916" s="239"/>
      <c r="J916" s="235"/>
      <c r="K916" s="235"/>
      <c r="L916" s="240"/>
      <c r="M916" s="241"/>
      <c r="N916" s="242"/>
      <c r="O916" s="242"/>
      <c r="P916" s="242"/>
      <c r="Q916" s="242"/>
      <c r="R916" s="242"/>
      <c r="S916" s="242"/>
      <c r="T916" s="24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4" t="s">
        <v>226</v>
      </c>
      <c r="AU916" s="244" t="s">
        <v>81</v>
      </c>
      <c r="AV916" s="13" t="s">
        <v>79</v>
      </c>
      <c r="AW916" s="13" t="s">
        <v>33</v>
      </c>
      <c r="AX916" s="13" t="s">
        <v>72</v>
      </c>
      <c r="AY916" s="244" t="s">
        <v>215</v>
      </c>
    </row>
    <row r="917" s="13" customFormat="1">
      <c r="A917" s="13"/>
      <c r="B917" s="234"/>
      <c r="C917" s="235"/>
      <c r="D917" s="236" t="s">
        <v>226</v>
      </c>
      <c r="E917" s="237" t="s">
        <v>19</v>
      </c>
      <c r="F917" s="238" t="s">
        <v>407</v>
      </c>
      <c r="G917" s="235"/>
      <c r="H917" s="237" t="s">
        <v>19</v>
      </c>
      <c r="I917" s="239"/>
      <c r="J917" s="235"/>
      <c r="K917" s="235"/>
      <c r="L917" s="240"/>
      <c r="M917" s="241"/>
      <c r="N917" s="242"/>
      <c r="O917" s="242"/>
      <c r="P917" s="242"/>
      <c r="Q917" s="242"/>
      <c r="R917" s="242"/>
      <c r="S917" s="242"/>
      <c r="T917" s="24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4" t="s">
        <v>226</v>
      </c>
      <c r="AU917" s="244" t="s">
        <v>81</v>
      </c>
      <c r="AV917" s="13" t="s">
        <v>79</v>
      </c>
      <c r="AW917" s="13" t="s">
        <v>33</v>
      </c>
      <c r="AX917" s="13" t="s">
        <v>72</v>
      </c>
      <c r="AY917" s="244" t="s">
        <v>215</v>
      </c>
    </row>
    <row r="918" s="14" customFormat="1">
      <c r="A918" s="14"/>
      <c r="B918" s="245"/>
      <c r="C918" s="246"/>
      <c r="D918" s="236" t="s">
        <v>226</v>
      </c>
      <c r="E918" s="247" t="s">
        <v>19</v>
      </c>
      <c r="F918" s="248" t="s">
        <v>2805</v>
      </c>
      <c r="G918" s="246"/>
      <c r="H918" s="249">
        <v>92.599999999999994</v>
      </c>
      <c r="I918" s="250"/>
      <c r="J918" s="246"/>
      <c r="K918" s="246"/>
      <c r="L918" s="251"/>
      <c r="M918" s="252"/>
      <c r="N918" s="253"/>
      <c r="O918" s="253"/>
      <c r="P918" s="253"/>
      <c r="Q918" s="253"/>
      <c r="R918" s="253"/>
      <c r="S918" s="253"/>
      <c r="T918" s="25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55" t="s">
        <v>226</v>
      </c>
      <c r="AU918" s="255" t="s">
        <v>81</v>
      </c>
      <c r="AV918" s="14" t="s">
        <v>81</v>
      </c>
      <c r="AW918" s="14" t="s">
        <v>33</v>
      </c>
      <c r="AX918" s="14" t="s">
        <v>72</v>
      </c>
      <c r="AY918" s="255" t="s">
        <v>215</v>
      </c>
    </row>
    <row r="919" s="13" customFormat="1">
      <c r="A919" s="13"/>
      <c r="B919" s="234"/>
      <c r="C919" s="235"/>
      <c r="D919" s="236" t="s">
        <v>226</v>
      </c>
      <c r="E919" s="237" t="s">
        <v>19</v>
      </c>
      <c r="F919" s="238" t="s">
        <v>2693</v>
      </c>
      <c r="G919" s="235"/>
      <c r="H919" s="237" t="s">
        <v>19</v>
      </c>
      <c r="I919" s="239"/>
      <c r="J919" s="235"/>
      <c r="K919" s="235"/>
      <c r="L919" s="240"/>
      <c r="M919" s="241"/>
      <c r="N919" s="242"/>
      <c r="O919" s="242"/>
      <c r="P919" s="242"/>
      <c r="Q919" s="242"/>
      <c r="R919" s="242"/>
      <c r="S919" s="242"/>
      <c r="T919" s="24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4" t="s">
        <v>226</v>
      </c>
      <c r="AU919" s="244" t="s">
        <v>81</v>
      </c>
      <c r="AV919" s="13" t="s">
        <v>79</v>
      </c>
      <c r="AW919" s="13" t="s">
        <v>33</v>
      </c>
      <c r="AX919" s="13" t="s">
        <v>72</v>
      </c>
      <c r="AY919" s="244" t="s">
        <v>215</v>
      </c>
    </row>
    <row r="920" s="15" customFormat="1">
      <c r="A920" s="15"/>
      <c r="B920" s="256"/>
      <c r="C920" s="257"/>
      <c r="D920" s="236" t="s">
        <v>226</v>
      </c>
      <c r="E920" s="258" t="s">
        <v>19</v>
      </c>
      <c r="F920" s="259" t="s">
        <v>233</v>
      </c>
      <c r="G920" s="257"/>
      <c r="H920" s="260">
        <v>100.59999999999999</v>
      </c>
      <c r="I920" s="261"/>
      <c r="J920" s="257"/>
      <c r="K920" s="257"/>
      <c r="L920" s="262"/>
      <c r="M920" s="263"/>
      <c r="N920" s="264"/>
      <c r="O920" s="264"/>
      <c r="P920" s="264"/>
      <c r="Q920" s="264"/>
      <c r="R920" s="264"/>
      <c r="S920" s="264"/>
      <c r="T920" s="26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T920" s="266" t="s">
        <v>226</v>
      </c>
      <c r="AU920" s="266" t="s">
        <v>81</v>
      </c>
      <c r="AV920" s="15" t="s">
        <v>223</v>
      </c>
      <c r="AW920" s="15" t="s">
        <v>33</v>
      </c>
      <c r="AX920" s="15" t="s">
        <v>79</v>
      </c>
      <c r="AY920" s="266" t="s">
        <v>215</v>
      </c>
    </row>
    <row r="921" s="2" customFormat="1" ht="24.15" customHeight="1">
      <c r="A921" s="41"/>
      <c r="B921" s="42"/>
      <c r="C921" s="216" t="s">
        <v>1298</v>
      </c>
      <c r="D921" s="216" t="s">
        <v>218</v>
      </c>
      <c r="E921" s="217" t="s">
        <v>2748</v>
      </c>
      <c r="F921" s="218" t="s">
        <v>2749</v>
      </c>
      <c r="G921" s="219" t="s">
        <v>331</v>
      </c>
      <c r="H921" s="220">
        <v>73.058000000000007</v>
      </c>
      <c r="I921" s="221"/>
      <c r="J921" s="222">
        <f>ROUND(I921*H921,2)</f>
        <v>0</v>
      </c>
      <c r="K921" s="218" t="s">
        <v>222</v>
      </c>
      <c r="L921" s="47"/>
      <c r="M921" s="223" t="s">
        <v>19</v>
      </c>
      <c r="N921" s="224" t="s">
        <v>43</v>
      </c>
      <c r="O921" s="87"/>
      <c r="P921" s="225">
        <f>O921*H921</f>
        <v>0</v>
      </c>
      <c r="Q921" s="225">
        <v>0</v>
      </c>
      <c r="R921" s="225">
        <f>Q921*H921</f>
        <v>0</v>
      </c>
      <c r="S921" s="225">
        <v>0</v>
      </c>
      <c r="T921" s="226">
        <f>S921*H921</f>
        <v>0</v>
      </c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R921" s="227" t="s">
        <v>223</v>
      </c>
      <c r="AT921" s="227" t="s">
        <v>218</v>
      </c>
      <c r="AU921" s="227" t="s">
        <v>81</v>
      </c>
      <c r="AY921" s="20" t="s">
        <v>215</v>
      </c>
      <c r="BE921" s="228">
        <f>IF(N921="základní",J921,0)</f>
        <v>0</v>
      </c>
      <c r="BF921" s="228">
        <f>IF(N921="snížená",J921,0)</f>
        <v>0</v>
      </c>
      <c r="BG921" s="228">
        <f>IF(N921="zákl. přenesená",J921,0)</f>
        <v>0</v>
      </c>
      <c r="BH921" s="228">
        <f>IF(N921="sníž. přenesená",J921,0)</f>
        <v>0</v>
      </c>
      <c r="BI921" s="228">
        <f>IF(N921="nulová",J921,0)</f>
        <v>0</v>
      </c>
      <c r="BJ921" s="20" t="s">
        <v>79</v>
      </c>
      <c r="BK921" s="228">
        <f>ROUND(I921*H921,2)</f>
        <v>0</v>
      </c>
      <c r="BL921" s="20" t="s">
        <v>223</v>
      </c>
      <c r="BM921" s="227" t="s">
        <v>1301</v>
      </c>
    </row>
    <row r="922" s="2" customFormat="1">
      <c r="A922" s="41"/>
      <c r="B922" s="42"/>
      <c r="C922" s="43"/>
      <c r="D922" s="229" t="s">
        <v>224</v>
      </c>
      <c r="E922" s="43"/>
      <c r="F922" s="230" t="s">
        <v>2750</v>
      </c>
      <c r="G922" s="43"/>
      <c r="H922" s="43"/>
      <c r="I922" s="231"/>
      <c r="J922" s="43"/>
      <c r="K922" s="43"/>
      <c r="L922" s="47"/>
      <c r="M922" s="232"/>
      <c r="N922" s="233"/>
      <c r="O922" s="87"/>
      <c r="P922" s="87"/>
      <c r="Q922" s="87"/>
      <c r="R922" s="87"/>
      <c r="S922" s="87"/>
      <c r="T922" s="88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T922" s="20" t="s">
        <v>224</v>
      </c>
      <c r="AU922" s="20" t="s">
        <v>81</v>
      </c>
    </row>
    <row r="923" s="14" customFormat="1">
      <c r="A923" s="14"/>
      <c r="B923" s="245"/>
      <c r="C923" s="246"/>
      <c r="D923" s="236" t="s">
        <v>226</v>
      </c>
      <c r="E923" s="247" t="s">
        <v>19</v>
      </c>
      <c r="F923" s="248" t="s">
        <v>2817</v>
      </c>
      <c r="G923" s="246"/>
      <c r="H923" s="249">
        <v>73.058000000000007</v>
      </c>
      <c r="I923" s="250"/>
      <c r="J923" s="246"/>
      <c r="K923" s="246"/>
      <c r="L923" s="251"/>
      <c r="M923" s="252"/>
      <c r="N923" s="253"/>
      <c r="O923" s="253"/>
      <c r="P923" s="253"/>
      <c r="Q923" s="253"/>
      <c r="R923" s="253"/>
      <c r="S923" s="253"/>
      <c r="T923" s="25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55" t="s">
        <v>226</v>
      </c>
      <c r="AU923" s="255" t="s">
        <v>81</v>
      </c>
      <c r="AV923" s="14" t="s">
        <v>81</v>
      </c>
      <c r="AW923" s="14" t="s">
        <v>33</v>
      </c>
      <c r="AX923" s="14" t="s">
        <v>72</v>
      </c>
      <c r="AY923" s="255" t="s">
        <v>215</v>
      </c>
    </row>
    <row r="924" s="15" customFormat="1">
      <c r="A924" s="15"/>
      <c r="B924" s="256"/>
      <c r="C924" s="257"/>
      <c r="D924" s="236" t="s">
        <v>226</v>
      </c>
      <c r="E924" s="258" t="s">
        <v>19</v>
      </c>
      <c r="F924" s="259" t="s">
        <v>233</v>
      </c>
      <c r="G924" s="257"/>
      <c r="H924" s="260">
        <v>73.058000000000007</v>
      </c>
      <c r="I924" s="261"/>
      <c r="J924" s="257"/>
      <c r="K924" s="257"/>
      <c r="L924" s="262"/>
      <c r="M924" s="278"/>
      <c r="N924" s="279"/>
      <c r="O924" s="279"/>
      <c r="P924" s="279"/>
      <c r="Q924" s="279"/>
      <c r="R924" s="279"/>
      <c r="S924" s="279"/>
      <c r="T924" s="280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66" t="s">
        <v>226</v>
      </c>
      <c r="AU924" s="266" t="s">
        <v>81</v>
      </c>
      <c r="AV924" s="15" t="s">
        <v>223</v>
      </c>
      <c r="AW924" s="15" t="s">
        <v>33</v>
      </c>
      <c r="AX924" s="15" t="s">
        <v>79</v>
      </c>
      <c r="AY924" s="266" t="s">
        <v>215</v>
      </c>
    </row>
    <row r="925" s="2" customFormat="1" ht="6.96" customHeight="1">
      <c r="A925" s="41"/>
      <c r="B925" s="62"/>
      <c r="C925" s="63"/>
      <c r="D925" s="63"/>
      <c r="E925" s="63"/>
      <c r="F925" s="63"/>
      <c r="G925" s="63"/>
      <c r="H925" s="63"/>
      <c r="I925" s="63"/>
      <c r="J925" s="63"/>
      <c r="K925" s="63"/>
      <c r="L925" s="47"/>
      <c r="M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</row>
  </sheetData>
  <sheetProtection sheet="1" autoFilter="0" formatColumns="0" formatRows="0" objects="1" scenarios="1" spinCount="100000" saltValue="0OkiP8kMSarw/xcJmoynNxsJL0OOLYwPOMKbgkWBX96mBsTLLFLQzJf57Mdm3/tAxs3pIXMVNVo7YC+YBEmeZw==" hashValue="RK8z6247Htfb1tUp+mBv4c44s/4o4FjsXL+zZPLSRu30ONSBfb5htrvyUgZS9HslCjMWSrto7a/OBw5QaHacmA==" algorithmName="SHA-512" password="CC35"/>
  <autoFilter ref="C95:K92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1111411"/>
    <hyperlink ref="F107" r:id="rId2" display="https://podminky.urs.cz/item/CS_URS_2023_02/111151421"/>
    <hyperlink ref="F114" r:id="rId3" display="https://podminky.urs.cz/item/CS_URS_2023_02/185811211"/>
    <hyperlink ref="F125" r:id="rId4" display="https://podminky.urs.cz/item/CS_URS_2023_02/111301111"/>
    <hyperlink ref="F136" r:id="rId5" display="https://podminky.urs.cz/item/CS_URS_2023_02/183402121"/>
    <hyperlink ref="F147" r:id="rId6" display="https://podminky.urs.cz/item/CS_URS_2023_02/162202111"/>
    <hyperlink ref="F158" r:id="rId7" display="https://podminky.urs.cz/item/CS_URS_2023_02/162702111"/>
    <hyperlink ref="F170" r:id="rId8" display="https://podminky.urs.cz/item/CS_URS_2023_02/162702119"/>
    <hyperlink ref="F182" r:id="rId9" display="https://podminky.urs.cz/item/CS_URS_2023_02/167111101"/>
    <hyperlink ref="F194" r:id="rId10" display="https://podminky.urs.cz/item/CS_URS_2023_02/171251201"/>
    <hyperlink ref="F206" r:id="rId11" display="https://podminky.urs.cz/item/CS_URS_2023_02/171201221"/>
    <hyperlink ref="F219" r:id="rId12" display="https://podminky.urs.cz/item/CS_URS_2023_02/182303111"/>
    <hyperlink ref="F250" r:id="rId13" display="https://podminky.urs.cz/item/CS_URS_2023_02/564760101"/>
    <hyperlink ref="F264" r:id="rId14" display="https://podminky.urs.cz/item/CS_URS_2023_02/919726124"/>
    <hyperlink ref="F278" r:id="rId15" display="https://podminky.urs.cz/item/CS_URS_2023_02/564661011"/>
    <hyperlink ref="F292" r:id="rId16" display="https://podminky.urs.cz/item/CS_URS_2023_02/998229111"/>
    <hyperlink ref="F297" r:id="rId17" display="https://podminky.urs.cz/item/CS_URS_2023_02/131213701"/>
    <hyperlink ref="F304" r:id="rId18" display="https://podminky.urs.cz/item/CS_URS_2023_02/162211311"/>
    <hyperlink ref="F311" r:id="rId19" display="https://podminky.urs.cz/item/CS_URS_2023_02/162211319"/>
    <hyperlink ref="F318" r:id="rId20" display="https://podminky.urs.cz/item/CS_URS_2023_02/162751117"/>
    <hyperlink ref="F325" r:id="rId21" display="https://podminky.urs.cz/item/CS_URS_2023_02/162751119"/>
    <hyperlink ref="F332" r:id="rId22" display="https://podminky.urs.cz/item/CS_URS_2023_02/167111101"/>
    <hyperlink ref="F339" r:id="rId23" display="https://podminky.urs.cz/item/CS_URS_2023_02/171251201"/>
    <hyperlink ref="F346" r:id="rId24" display="https://podminky.urs.cz/item/CS_URS_2023_02/171201221"/>
    <hyperlink ref="F353" r:id="rId25" display="https://podminky.urs.cz/item/CS_URS_2023_02/215901101"/>
    <hyperlink ref="F360" r:id="rId26" display="https://podminky.urs.cz/item/CS_URS_2023_02/564671011"/>
    <hyperlink ref="F367" r:id="rId27" display="https://podminky.urs.cz/item/CS_URS_2023_02/184814211"/>
    <hyperlink ref="F389" r:id="rId28" display="https://podminky.urs.cz/item/CS_URS_2023_02/182303111"/>
    <hyperlink ref="F406" r:id="rId29" display="https://podminky.urs.cz/item/CS_URS_2023_02/998231411"/>
    <hyperlink ref="F411" r:id="rId30" display="https://podminky.urs.cz/item/CS_URS_2023_02/181912112"/>
    <hyperlink ref="F453" r:id="rId31" display="https://podminky.urs.cz/item/CS_URS_2023_02/998231411"/>
    <hyperlink ref="F458" r:id="rId32" display="https://podminky.urs.cz/item/CS_URS_2023_02/181912112"/>
    <hyperlink ref="F487" r:id="rId33" display="https://podminky.urs.cz/item/CS_URS_2023_02/181351103"/>
    <hyperlink ref="F505" r:id="rId34" display="https://podminky.urs.cz/item/CS_URS_2023_02/184854115"/>
    <hyperlink ref="F509" r:id="rId35" display="https://podminky.urs.cz/item/CS_URS_2023_02/998231311"/>
    <hyperlink ref="F514" r:id="rId36" display="https://podminky.urs.cz/item/CS_URS_2023_02/181912112"/>
    <hyperlink ref="F523" r:id="rId37" display="https://podminky.urs.cz/item/CS_URS_2023_02/181351103"/>
    <hyperlink ref="F532" r:id="rId38" display="https://podminky.urs.cz/item/CS_URS_2023_02/184854115"/>
    <hyperlink ref="F535" r:id="rId39" display="https://podminky.urs.cz/item/CS_URS_2023_02/998231311"/>
    <hyperlink ref="F540" r:id="rId40" display="https://podminky.urs.cz/item/CS_URS_2023_02/181912112"/>
    <hyperlink ref="F549" r:id="rId41" display="https://podminky.urs.cz/item/CS_URS_2023_02/184854113"/>
    <hyperlink ref="F570" r:id="rId42" display="https://podminky.urs.cz/item/CS_URS_2023_02/184854113"/>
    <hyperlink ref="F591" r:id="rId43" display="https://podminky.urs.cz/item/CS_URS_2023_02/998231311"/>
    <hyperlink ref="F596" r:id="rId44" display="https://podminky.urs.cz/item/CS_URS_2023_02/181912112"/>
    <hyperlink ref="F617" r:id="rId45" display="https://podminky.urs.cz/item/CS_URS_2023_02/182303111"/>
    <hyperlink ref="F682" r:id="rId46" display="https://podminky.urs.cz/item/CS_URS_2023_02/998231411"/>
    <hyperlink ref="F687" r:id="rId47" display="https://podminky.urs.cz/item/CS_URS_2023_02/181912112"/>
    <hyperlink ref="F711" r:id="rId48" display="https://podminky.urs.cz/item/CS_URS_2023_02/182303111"/>
    <hyperlink ref="F785" r:id="rId49" display="https://podminky.urs.cz/item/CS_URS_2023_02/998231411"/>
    <hyperlink ref="F790" r:id="rId50" display="https://podminky.urs.cz/item/CS_URS_2023_02/181912112"/>
    <hyperlink ref="F811" r:id="rId51" display="https://podminky.urs.cz/item/CS_URS_2023_02/564752111"/>
    <hyperlink ref="F835" r:id="rId52" display="https://podminky.urs.cz/item/CS_URS_2023_02/182303111"/>
    <hyperlink ref="F880" r:id="rId53" display="https://podminky.urs.cz/item/CS_URS_2023_02/564730101"/>
    <hyperlink ref="F922" r:id="rId54" display="https://podminky.urs.cz/item/CS_URS_2023_02/9982313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5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184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186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2818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16. 4. 2024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6" t="s">
        <v>28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29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28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31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6" t="s">
        <v>28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34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35</v>
      </c>
      <c r="F24" s="41"/>
      <c r="G24" s="41"/>
      <c r="H24" s="41"/>
      <c r="I24" s="146" t="s">
        <v>28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36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51"/>
      <c r="B27" s="152"/>
      <c r="C27" s="151"/>
      <c r="D27" s="151"/>
      <c r="E27" s="153" t="s">
        <v>37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38</v>
      </c>
      <c r="E30" s="41"/>
      <c r="F30" s="41"/>
      <c r="G30" s="41"/>
      <c r="H30" s="41"/>
      <c r="I30" s="41"/>
      <c r="J30" s="157">
        <f>ROUND(J84,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40</v>
      </c>
      <c r="G32" s="41"/>
      <c r="H32" s="41"/>
      <c r="I32" s="158" t="s">
        <v>39</v>
      </c>
      <c r="J32" s="158" t="s">
        <v>41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42</v>
      </c>
      <c r="E33" s="146" t="s">
        <v>43</v>
      </c>
      <c r="F33" s="160">
        <f>ROUND((SUM(BE84:BE122)),  2)</f>
        <v>0</v>
      </c>
      <c r="G33" s="41"/>
      <c r="H33" s="41"/>
      <c r="I33" s="161">
        <v>0.20999999999999999</v>
      </c>
      <c r="J33" s="160">
        <f>ROUND(((SUM(BE84:BE122))*I33),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44</v>
      </c>
      <c r="F34" s="160">
        <f>ROUND((SUM(BF84:BF122)),  2)</f>
        <v>0</v>
      </c>
      <c r="G34" s="41"/>
      <c r="H34" s="41"/>
      <c r="I34" s="161">
        <v>0.12</v>
      </c>
      <c r="J34" s="160">
        <f>ROUND(((SUM(BF84:BF122))*I34),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45</v>
      </c>
      <c r="F35" s="160">
        <f>ROUND((SUM(BG84:BG122)),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46</v>
      </c>
      <c r="F36" s="160">
        <f>ROUND((SUM(BH84:BH122)),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47</v>
      </c>
      <c r="F37" s="160">
        <f>ROUND((SUM(BI84:BI122)),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48</v>
      </c>
      <c r="E39" s="164"/>
      <c r="F39" s="164"/>
      <c r="G39" s="165" t="s">
        <v>49</v>
      </c>
      <c r="H39" s="166" t="s">
        <v>50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190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Vědomice - Úprava ulice Na Zavadilce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186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2023-065-05 - VRN - vedlejší rozpočtové náklady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k.ú. Vědomice </v>
      </c>
      <c r="G52" s="43"/>
      <c r="H52" s="43"/>
      <c r="I52" s="35" t="s">
        <v>23</v>
      </c>
      <c r="J52" s="75" t="str">
        <f>IF(J12="","",J12)</f>
        <v>16. 4. 2024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Obec Vědomice, Na Průhonu 270, Roudnice nad Labem</v>
      </c>
      <c r="G54" s="43"/>
      <c r="H54" s="43"/>
      <c r="I54" s="35" t="s">
        <v>31</v>
      </c>
      <c r="J54" s="39" t="str">
        <f>E21</f>
        <v>Ing. arch. Pavel Šulc Ph.D.Krásného 351/8, Praha 6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Ing. Dana Mlejnková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191</v>
      </c>
      <c r="D57" s="175"/>
      <c r="E57" s="175"/>
      <c r="F57" s="175"/>
      <c r="G57" s="175"/>
      <c r="H57" s="175"/>
      <c r="I57" s="175"/>
      <c r="J57" s="176" t="s">
        <v>192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70</v>
      </c>
      <c r="D59" s="43"/>
      <c r="E59" s="43"/>
      <c r="F59" s="43"/>
      <c r="G59" s="43"/>
      <c r="H59" s="43"/>
      <c r="I59" s="43"/>
      <c r="J59" s="105">
        <f>J84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193</v>
      </c>
    </row>
    <row r="60" s="9" customFormat="1" ht="24.96" customHeight="1">
      <c r="A60" s="9"/>
      <c r="B60" s="178"/>
      <c r="C60" s="179"/>
      <c r="D60" s="180" t="s">
        <v>2819</v>
      </c>
      <c r="E60" s="181"/>
      <c r="F60" s="181"/>
      <c r="G60" s="181"/>
      <c r="H60" s="181"/>
      <c r="I60" s="181"/>
      <c r="J60" s="182">
        <f>J85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2820</v>
      </c>
      <c r="E61" s="186"/>
      <c r="F61" s="186"/>
      <c r="G61" s="186"/>
      <c r="H61" s="186"/>
      <c r="I61" s="186"/>
      <c r="J61" s="187">
        <f>J86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2821</v>
      </c>
      <c r="E62" s="186"/>
      <c r="F62" s="186"/>
      <c r="G62" s="186"/>
      <c r="H62" s="186"/>
      <c r="I62" s="186"/>
      <c r="J62" s="187">
        <f>J100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2822</v>
      </c>
      <c r="E63" s="186"/>
      <c r="F63" s="186"/>
      <c r="G63" s="186"/>
      <c r="H63" s="186"/>
      <c r="I63" s="186"/>
      <c r="J63" s="187">
        <f>J109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2823</v>
      </c>
      <c r="E64" s="186"/>
      <c r="F64" s="186"/>
      <c r="G64" s="186"/>
      <c r="H64" s="186"/>
      <c r="I64" s="186"/>
      <c r="J64" s="187">
        <f>J120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200</v>
      </c>
      <c r="D71" s="43"/>
      <c r="E71" s="43"/>
      <c r="F71" s="43"/>
      <c r="G71" s="43"/>
      <c r="H71" s="43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16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173" t="str">
        <f>E7</f>
        <v>Vědomice - Úprava ulice Na Zavadilce</v>
      </c>
      <c r="F74" s="35"/>
      <c r="G74" s="35"/>
      <c r="H74" s="35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186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72" t="str">
        <f>E9</f>
        <v>2023-065-05 - VRN - vedlejší rozpočtové náklady</v>
      </c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21</v>
      </c>
      <c r="D78" s="43"/>
      <c r="E78" s="43"/>
      <c r="F78" s="30" t="str">
        <f>F12</f>
        <v xml:space="preserve">k.ú. Vědomice </v>
      </c>
      <c r="G78" s="43"/>
      <c r="H78" s="43"/>
      <c r="I78" s="35" t="s">
        <v>23</v>
      </c>
      <c r="J78" s="75" t="str">
        <f>IF(J12="","",J12)</f>
        <v>16. 4. 2024</v>
      </c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40.05" customHeight="1">
      <c r="A80" s="41"/>
      <c r="B80" s="42"/>
      <c r="C80" s="35" t="s">
        <v>25</v>
      </c>
      <c r="D80" s="43"/>
      <c r="E80" s="43"/>
      <c r="F80" s="30" t="str">
        <f>E15</f>
        <v>Obec Vědomice, Na Průhonu 270, Roudnice nad Labem</v>
      </c>
      <c r="G80" s="43"/>
      <c r="H80" s="43"/>
      <c r="I80" s="35" t="s">
        <v>31</v>
      </c>
      <c r="J80" s="39" t="str">
        <f>E21</f>
        <v>Ing. arch. Pavel Šulc Ph.D.Krásného 351/8, Praha 6</v>
      </c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29</v>
      </c>
      <c r="D81" s="43"/>
      <c r="E81" s="43"/>
      <c r="F81" s="30" t="str">
        <f>IF(E18="","",E18)</f>
        <v>Vyplň údaj</v>
      </c>
      <c r="G81" s="43"/>
      <c r="H81" s="43"/>
      <c r="I81" s="35" t="s">
        <v>34</v>
      </c>
      <c r="J81" s="39" t="str">
        <f>E24</f>
        <v>Ing. Dana Mlejnková</v>
      </c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89"/>
      <c r="B83" s="190"/>
      <c r="C83" s="191" t="s">
        <v>201</v>
      </c>
      <c r="D83" s="192" t="s">
        <v>57</v>
      </c>
      <c r="E83" s="192" t="s">
        <v>53</v>
      </c>
      <c r="F83" s="192" t="s">
        <v>54</v>
      </c>
      <c r="G83" s="192" t="s">
        <v>202</v>
      </c>
      <c r="H83" s="192" t="s">
        <v>203</v>
      </c>
      <c r="I83" s="192" t="s">
        <v>204</v>
      </c>
      <c r="J83" s="192" t="s">
        <v>192</v>
      </c>
      <c r="K83" s="193" t="s">
        <v>205</v>
      </c>
      <c r="L83" s="194"/>
      <c r="M83" s="95" t="s">
        <v>19</v>
      </c>
      <c r="N83" s="96" t="s">
        <v>42</v>
      </c>
      <c r="O83" s="96" t="s">
        <v>206</v>
      </c>
      <c r="P83" s="96" t="s">
        <v>207</v>
      </c>
      <c r="Q83" s="96" t="s">
        <v>208</v>
      </c>
      <c r="R83" s="96" t="s">
        <v>209</v>
      </c>
      <c r="S83" s="96" t="s">
        <v>210</v>
      </c>
      <c r="T83" s="97" t="s">
        <v>211</v>
      </c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</row>
    <row r="84" s="2" customFormat="1" ht="22.8" customHeight="1">
      <c r="A84" s="41"/>
      <c r="B84" s="42"/>
      <c r="C84" s="102" t="s">
        <v>212</v>
      </c>
      <c r="D84" s="43"/>
      <c r="E84" s="43"/>
      <c r="F84" s="43"/>
      <c r="G84" s="43"/>
      <c r="H84" s="43"/>
      <c r="I84" s="43"/>
      <c r="J84" s="195">
        <f>BK84</f>
        <v>0</v>
      </c>
      <c r="K84" s="43"/>
      <c r="L84" s="47"/>
      <c r="M84" s="98"/>
      <c r="N84" s="196"/>
      <c r="O84" s="99"/>
      <c r="P84" s="197">
        <f>P85</f>
        <v>0</v>
      </c>
      <c r="Q84" s="99"/>
      <c r="R84" s="197">
        <f>R85</f>
        <v>0</v>
      </c>
      <c r="S84" s="99"/>
      <c r="T84" s="198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0" t="s">
        <v>71</v>
      </c>
      <c r="AU84" s="20" t="s">
        <v>193</v>
      </c>
      <c r="BK84" s="199">
        <f>BK85</f>
        <v>0</v>
      </c>
    </row>
    <row r="85" s="12" customFormat="1" ht="25.92" customHeight="1">
      <c r="A85" s="12"/>
      <c r="B85" s="200"/>
      <c r="C85" s="201"/>
      <c r="D85" s="202" t="s">
        <v>71</v>
      </c>
      <c r="E85" s="203" t="s">
        <v>2824</v>
      </c>
      <c r="F85" s="203" t="s">
        <v>2825</v>
      </c>
      <c r="G85" s="201"/>
      <c r="H85" s="201"/>
      <c r="I85" s="204"/>
      <c r="J85" s="205">
        <f>BK85</f>
        <v>0</v>
      </c>
      <c r="K85" s="201"/>
      <c r="L85" s="206"/>
      <c r="M85" s="207"/>
      <c r="N85" s="208"/>
      <c r="O85" s="208"/>
      <c r="P85" s="209">
        <f>P86+P100+P109+P120</f>
        <v>0</v>
      </c>
      <c r="Q85" s="208"/>
      <c r="R85" s="209">
        <f>R86+R100+R109+R120</f>
        <v>0</v>
      </c>
      <c r="S85" s="208"/>
      <c r="T85" s="210">
        <f>T86+T100+T109+T120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11" t="s">
        <v>256</v>
      </c>
      <c r="AT85" s="212" t="s">
        <v>71</v>
      </c>
      <c r="AU85" s="212" t="s">
        <v>72</v>
      </c>
      <c r="AY85" s="211" t="s">
        <v>215</v>
      </c>
      <c r="BK85" s="213">
        <f>BK86+BK100+BK109+BK120</f>
        <v>0</v>
      </c>
    </row>
    <row r="86" s="12" customFormat="1" ht="22.8" customHeight="1">
      <c r="A86" s="12"/>
      <c r="B86" s="200"/>
      <c r="C86" s="201"/>
      <c r="D86" s="202" t="s">
        <v>71</v>
      </c>
      <c r="E86" s="214" t="s">
        <v>2826</v>
      </c>
      <c r="F86" s="214" t="s">
        <v>2827</v>
      </c>
      <c r="G86" s="201"/>
      <c r="H86" s="201"/>
      <c r="I86" s="204"/>
      <c r="J86" s="215">
        <f>BK86</f>
        <v>0</v>
      </c>
      <c r="K86" s="201"/>
      <c r="L86" s="206"/>
      <c r="M86" s="207"/>
      <c r="N86" s="208"/>
      <c r="O86" s="208"/>
      <c r="P86" s="209">
        <f>SUM(P87:P99)</f>
        <v>0</v>
      </c>
      <c r="Q86" s="208"/>
      <c r="R86" s="209">
        <f>SUM(R87:R99)</f>
        <v>0</v>
      </c>
      <c r="S86" s="208"/>
      <c r="T86" s="210">
        <f>SUM(T87:T99)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11" t="s">
        <v>256</v>
      </c>
      <c r="AT86" s="212" t="s">
        <v>71</v>
      </c>
      <c r="AU86" s="212" t="s">
        <v>79</v>
      </c>
      <c r="AY86" s="211" t="s">
        <v>215</v>
      </c>
      <c r="BK86" s="213">
        <f>SUM(BK87:BK99)</f>
        <v>0</v>
      </c>
    </row>
    <row r="87" s="2" customFormat="1" ht="16.5" customHeight="1">
      <c r="A87" s="41"/>
      <c r="B87" s="42"/>
      <c r="C87" s="216" t="s">
        <v>79</v>
      </c>
      <c r="D87" s="216" t="s">
        <v>218</v>
      </c>
      <c r="E87" s="217" t="s">
        <v>2828</v>
      </c>
      <c r="F87" s="218" t="s">
        <v>2827</v>
      </c>
      <c r="G87" s="219" t="s">
        <v>635</v>
      </c>
      <c r="H87" s="220">
        <v>1</v>
      </c>
      <c r="I87" s="221"/>
      <c r="J87" s="222">
        <f>ROUND(I87*H87,2)</f>
        <v>0</v>
      </c>
      <c r="K87" s="218" t="s">
        <v>222</v>
      </c>
      <c r="L87" s="47"/>
      <c r="M87" s="223" t="s">
        <v>19</v>
      </c>
      <c r="N87" s="224" t="s">
        <v>43</v>
      </c>
      <c r="O87" s="87"/>
      <c r="P87" s="225">
        <f>O87*H87</f>
        <v>0</v>
      </c>
      <c r="Q87" s="225">
        <v>0</v>
      </c>
      <c r="R87" s="225">
        <f>Q87*H87</f>
        <v>0</v>
      </c>
      <c r="S87" s="225">
        <v>0</v>
      </c>
      <c r="T87" s="226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27" t="s">
        <v>223</v>
      </c>
      <c r="AT87" s="227" t="s">
        <v>218</v>
      </c>
      <c r="AU87" s="227" t="s">
        <v>81</v>
      </c>
      <c r="AY87" s="20" t="s">
        <v>215</v>
      </c>
      <c r="BE87" s="228">
        <f>IF(N87="základní",J87,0)</f>
        <v>0</v>
      </c>
      <c r="BF87" s="228">
        <f>IF(N87="snížená",J87,0)</f>
        <v>0</v>
      </c>
      <c r="BG87" s="228">
        <f>IF(N87="zákl. přenesená",J87,0)</f>
        <v>0</v>
      </c>
      <c r="BH87" s="228">
        <f>IF(N87="sníž. přenesená",J87,0)</f>
        <v>0</v>
      </c>
      <c r="BI87" s="228">
        <f>IF(N87="nulová",J87,0)</f>
        <v>0</v>
      </c>
      <c r="BJ87" s="20" t="s">
        <v>79</v>
      </c>
      <c r="BK87" s="228">
        <f>ROUND(I87*H87,2)</f>
        <v>0</v>
      </c>
      <c r="BL87" s="20" t="s">
        <v>223</v>
      </c>
      <c r="BM87" s="227" t="s">
        <v>81</v>
      </c>
    </row>
    <row r="88" s="2" customFormat="1">
      <c r="A88" s="41"/>
      <c r="B88" s="42"/>
      <c r="C88" s="43"/>
      <c r="D88" s="229" t="s">
        <v>224</v>
      </c>
      <c r="E88" s="43"/>
      <c r="F88" s="230" t="s">
        <v>2829</v>
      </c>
      <c r="G88" s="43"/>
      <c r="H88" s="43"/>
      <c r="I88" s="231"/>
      <c r="J88" s="43"/>
      <c r="K88" s="43"/>
      <c r="L88" s="47"/>
      <c r="M88" s="232"/>
      <c r="N88" s="233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224</v>
      </c>
      <c r="AU88" s="20" t="s">
        <v>81</v>
      </c>
    </row>
    <row r="89" s="2" customFormat="1" ht="16.5" customHeight="1">
      <c r="A89" s="41"/>
      <c r="B89" s="42"/>
      <c r="C89" s="216" t="s">
        <v>81</v>
      </c>
      <c r="D89" s="216" t="s">
        <v>218</v>
      </c>
      <c r="E89" s="217" t="s">
        <v>2830</v>
      </c>
      <c r="F89" s="218" t="s">
        <v>2831</v>
      </c>
      <c r="G89" s="219" t="s">
        <v>635</v>
      </c>
      <c r="H89" s="220">
        <v>1</v>
      </c>
      <c r="I89" s="221"/>
      <c r="J89" s="222">
        <f>ROUND(I89*H89,2)</f>
        <v>0</v>
      </c>
      <c r="K89" s="218" t="s">
        <v>222</v>
      </c>
      <c r="L89" s="47"/>
      <c r="M89" s="223" t="s">
        <v>19</v>
      </c>
      <c r="N89" s="224" t="s">
        <v>43</v>
      </c>
      <c r="O89" s="87"/>
      <c r="P89" s="225">
        <f>O89*H89</f>
        <v>0</v>
      </c>
      <c r="Q89" s="225">
        <v>0</v>
      </c>
      <c r="R89" s="225">
        <f>Q89*H89</f>
        <v>0</v>
      </c>
      <c r="S89" s="225">
        <v>0</v>
      </c>
      <c r="T89" s="226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7" t="s">
        <v>223</v>
      </c>
      <c r="AT89" s="227" t="s">
        <v>218</v>
      </c>
      <c r="AU89" s="227" t="s">
        <v>81</v>
      </c>
      <c r="AY89" s="20" t="s">
        <v>215</v>
      </c>
      <c r="BE89" s="228">
        <f>IF(N89="základní",J89,0)</f>
        <v>0</v>
      </c>
      <c r="BF89" s="228">
        <f>IF(N89="snížená",J89,0)</f>
        <v>0</v>
      </c>
      <c r="BG89" s="228">
        <f>IF(N89="zákl. přenesená",J89,0)</f>
        <v>0</v>
      </c>
      <c r="BH89" s="228">
        <f>IF(N89="sníž. přenesená",J89,0)</f>
        <v>0</v>
      </c>
      <c r="BI89" s="228">
        <f>IF(N89="nulová",J89,0)</f>
        <v>0</v>
      </c>
      <c r="BJ89" s="20" t="s">
        <v>79</v>
      </c>
      <c r="BK89" s="228">
        <f>ROUND(I89*H89,2)</f>
        <v>0</v>
      </c>
      <c r="BL89" s="20" t="s">
        <v>223</v>
      </c>
      <c r="BM89" s="227" t="s">
        <v>223</v>
      </c>
    </row>
    <row r="90" s="2" customFormat="1">
      <c r="A90" s="41"/>
      <c r="B90" s="42"/>
      <c r="C90" s="43"/>
      <c r="D90" s="229" t="s">
        <v>224</v>
      </c>
      <c r="E90" s="43"/>
      <c r="F90" s="230" t="s">
        <v>2832</v>
      </c>
      <c r="G90" s="43"/>
      <c r="H90" s="43"/>
      <c r="I90" s="231"/>
      <c r="J90" s="43"/>
      <c r="K90" s="43"/>
      <c r="L90" s="47"/>
      <c r="M90" s="232"/>
      <c r="N90" s="233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224</v>
      </c>
      <c r="AU90" s="20" t="s">
        <v>81</v>
      </c>
    </row>
    <row r="91" s="2" customFormat="1" ht="16.5" customHeight="1">
      <c r="A91" s="41"/>
      <c r="B91" s="42"/>
      <c r="C91" s="216" t="s">
        <v>105</v>
      </c>
      <c r="D91" s="216" t="s">
        <v>218</v>
      </c>
      <c r="E91" s="217" t="s">
        <v>2833</v>
      </c>
      <c r="F91" s="218" t="s">
        <v>2834</v>
      </c>
      <c r="G91" s="219" t="s">
        <v>635</v>
      </c>
      <c r="H91" s="220">
        <v>1</v>
      </c>
      <c r="I91" s="221"/>
      <c r="J91" s="222">
        <f>ROUND(I91*H91,2)</f>
        <v>0</v>
      </c>
      <c r="K91" s="218" t="s">
        <v>222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275</v>
      </c>
    </row>
    <row r="92" s="2" customFormat="1">
      <c r="A92" s="41"/>
      <c r="B92" s="42"/>
      <c r="C92" s="43"/>
      <c r="D92" s="229" t="s">
        <v>224</v>
      </c>
      <c r="E92" s="43"/>
      <c r="F92" s="230" t="s">
        <v>2835</v>
      </c>
      <c r="G92" s="43"/>
      <c r="H92" s="43"/>
      <c r="I92" s="231"/>
      <c r="J92" s="43"/>
      <c r="K92" s="43"/>
      <c r="L92" s="47"/>
      <c r="M92" s="232"/>
      <c r="N92" s="233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224</v>
      </c>
      <c r="AU92" s="20" t="s">
        <v>81</v>
      </c>
    </row>
    <row r="93" s="2" customFormat="1" ht="16.5" customHeight="1">
      <c r="A93" s="41"/>
      <c r="B93" s="42"/>
      <c r="C93" s="216" t="s">
        <v>223</v>
      </c>
      <c r="D93" s="216" t="s">
        <v>218</v>
      </c>
      <c r="E93" s="217" t="s">
        <v>2836</v>
      </c>
      <c r="F93" s="218" t="s">
        <v>2837</v>
      </c>
      <c r="G93" s="219" t="s">
        <v>635</v>
      </c>
      <c r="H93" s="220">
        <v>1</v>
      </c>
      <c r="I93" s="221"/>
      <c r="J93" s="222">
        <f>ROUND(I93*H93,2)</f>
        <v>0</v>
      </c>
      <c r="K93" s="218" t="s">
        <v>222</v>
      </c>
      <c r="L93" s="47"/>
      <c r="M93" s="223" t="s">
        <v>19</v>
      </c>
      <c r="N93" s="224" t="s">
        <v>43</v>
      </c>
      <c r="O93" s="87"/>
      <c r="P93" s="225">
        <f>O93*H93</f>
        <v>0</v>
      </c>
      <c r="Q93" s="225">
        <v>0</v>
      </c>
      <c r="R93" s="225">
        <f>Q93*H93</f>
        <v>0</v>
      </c>
      <c r="S93" s="225">
        <v>0</v>
      </c>
      <c r="T93" s="226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7" t="s">
        <v>223</v>
      </c>
      <c r="AT93" s="227" t="s">
        <v>218</v>
      </c>
      <c r="AU93" s="227" t="s">
        <v>81</v>
      </c>
      <c r="AY93" s="20" t="s">
        <v>215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20" t="s">
        <v>79</v>
      </c>
      <c r="BK93" s="228">
        <f>ROUND(I93*H93,2)</f>
        <v>0</v>
      </c>
      <c r="BL93" s="20" t="s">
        <v>223</v>
      </c>
      <c r="BM93" s="227" t="s">
        <v>298</v>
      </c>
    </row>
    <row r="94" s="2" customFormat="1">
      <c r="A94" s="41"/>
      <c r="B94" s="42"/>
      <c r="C94" s="43"/>
      <c r="D94" s="229" t="s">
        <v>224</v>
      </c>
      <c r="E94" s="43"/>
      <c r="F94" s="230" t="s">
        <v>2838</v>
      </c>
      <c r="G94" s="43"/>
      <c r="H94" s="43"/>
      <c r="I94" s="231"/>
      <c r="J94" s="43"/>
      <c r="K94" s="43"/>
      <c r="L94" s="47"/>
      <c r="M94" s="232"/>
      <c r="N94" s="233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224</v>
      </c>
      <c r="AU94" s="20" t="s">
        <v>81</v>
      </c>
    </row>
    <row r="95" s="2" customFormat="1" ht="24.15" customHeight="1">
      <c r="A95" s="41"/>
      <c r="B95" s="42"/>
      <c r="C95" s="216" t="s">
        <v>256</v>
      </c>
      <c r="D95" s="216" t="s">
        <v>218</v>
      </c>
      <c r="E95" s="217" t="s">
        <v>2839</v>
      </c>
      <c r="F95" s="218" t="s">
        <v>2840</v>
      </c>
      <c r="G95" s="219" t="s">
        <v>635</v>
      </c>
      <c r="H95" s="220">
        <v>1</v>
      </c>
      <c r="I95" s="221"/>
      <c r="J95" s="222">
        <f>ROUND(I95*H95,2)</f>
        <v>0</v>
      </c>
      <c r="K95" s="218" t="s">
        <v>222</v>
      </c>
      <c r="L95" s="47"/>
      <c r="M95" s="223" t="s">
        <v>19</v>
      </c>
      <c r="N95" s="224" t="s">
        <v>43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223</v>
      </c>
      <c r="AT95" s="227" t="s">
        <v>218</v>
      </c>
      <c r="AU95" s="227" t="s">
        <v>81</v>
      </c>
      <c r="AY95" s="20" t="s">
        <v>215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223</v>
      </c>
      <c r="BM95" s="227" t="s">
        <v>313</v>
      </c>
    </row>
    <row r="96" s="2" customFormat="1">
      <c r="A96" s="41"/>
      <c r="B96" s="42"/>
      <c r="C96" s="43"/>
      <c r="D96" s="229" t="s">
        <v>224</v>
      </c>
      <c r="E96" s="43"/>
      <c r="F96" s="230" t="s">
        <v>2841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224</v>
      </c>
      <c r="AU96" s="20" t="s">
        <v>81</v>
      </c>
    </row>
    <row r="97" s="2" customFormat="1" ht="24.15" customHeight="1">
      <c r="A97" s="41"/>
      <c r="B97" s="42"/>
      <c r="C97" s="216" t="s">
        <v>275</v>
      </c>
      <c r="D97" s="216" t="s">
        <v>218</v>
      </c>
      <c r="E97" s="217" t="s">
        <v>2842</v>
      </c>
      <c r="F97" s="218" t="s">
        <v>2843</v>
      </c>
      <c r="G97" s="219" t="s">
        <v>635</v>
      </c>
      <c r="H97" s="220">
        <v>1</v>
      </c>
      <c r="I97" s="221"/>
      <c r="J97" s="222">
        <f>ROUND(I97*H97,2)</f>
        <v>0</v>
      </c>
      <c r="K97" s="218" t="s">
        <v>222</v>
      </c>
      <c r="L97" s="47"/>
      <c r="M97" s="223" t="s">
        <v>19</v>
      </c>
      <c r="N97" s="224" t="s">
        <v>43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223</v>
      </c>
      <c r="AT97" s="227" t="s">
        <v>218</v>
      </c>
      <c r="AU97" s="227" t="s">
        <v>81</v>
      </c>
      <c r="AY97" s="20" t="s">
        <v>215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20" t="s">
        <v>79</v>
      </c>
      <c r="BK97" s="228">
        <f>ROUND(I97*H97,2)</f>
        <v>0</v>
      </c>
      <c r="BL97" s="20" t="s">
        <v>223</v>
      </c>
      <c r="BM97" s="227" t="s">
        <v>8</v>
      </c>
    </row>
    <row r="98" s="2" customFormat="1">
      <c r="A98" s="41"/>
      <c r="B98" s="42"/>
      <c r="C98" s="43"/>
      <c r="D98" s="229" t="s">
        <v>224</v>
      </c>
      <c r="E98" s="43"/>
      <c r="F98" s="230" t="s">
        <v>2844</v>
      </c>
      <c r="G98" s="43"/>
      <c r="H98" s="43"/>
      <c r="I98" s="231"/>
      <c r="J98" s="43"/>
      <c r="K98" s="43"/>
      <c r="L98" s="47"/>
      <c r="M98" s="232"/>
      <c r="N98" s="233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224</v>
      </c>
      <c r="AU98" s="20" t="s">
        <v>81</v>
      </c>
    </row>
    <row r="99" s="2" customFormat="1" ht="33" customHeight="1">
      <c r="A99" s="41"/>
      <c r="B99" s="42"/>
      <c r="C99" s="216" t="s">
        <v>292</v>
      </c>
      <c r="D99" s="216" t="s">
        <v>218</v>
      </c>
      <c r="E99" s="217" t="s">
        <v>2845</v>
      </c>
      <c r="F99" s="218" t="s">
        <v>2846</v>
      </c>
      <c r="G99" s="219" t="s">
        <v>635</v>
      </c>
      <c r="H99" s="220">
        <v>1</v>
      </c>
      <c r="I99" s="221"/>
      <c r="J99" s="222">
        <f>ROUND(I99*H99,2)</f>
        <v>0</v>
      </c>
      <c r="K99" s="218" t="s">
        <v>19</v>
      </c>
      <c r="L99" s="47"/>
      <c r="M99" s="223" t="s">
        <v>19</v>
      </c>
      <c r="N99" s="224" t="s">
        <v>43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223</v>
      </c>
      <c r="AT99" s="227" t="s">
        <v>218</v>
      </c>
      <c r="AU99" s="227" t="s">
        <v>81</v>
      </c>
      <c r="AY99" s="20" t="s">
        <v>215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223</v>
      </c>
      <c r="BM99" s="227" t="s">
        <v>337</v>
      </c>
    </row>
    <row r="100" s="12" customFormat="1" ht="22.8" customHeight="1">
      <c r="A100" s="12"/>
      <c r="B100" s="200"/>
      <c r="C100" s="201"/>
      <c r="D100" s="202" t="s">
        <v>71</v>
      </c>
      <c r="E100" s="214" t="s">
        <v>2847</v>
      </c>
      <c r="F100" s="214" t="s">
        <v>2848</v>
      </c>
      <c r="G100" s="201"/>
      <c r="H100" s="201"/>
      <c r="I100" s="204"/>
      <c r="J100" s="215">
        <f>BK100</f>
        <v>0</v>
      </c>
      <c r="K100" s="201"/>
      <c r="L100" s="206"/>
      <c r="M100" s="207"/>
      <c r="N100" s="208"/>
      <c r="O100" s="208"/>
      <c r="P100" s="209">
        <f>SUM(P101:P108)</f>
        <v>0</v>
      </c>
      <c r="Q100" s="208"/>
      <c r="R100" s="209">
        <f>SUM(R101:R108)</f>
        <v>0</v>
      </c>
      <c r="S100" s="208"/>
      <c r="T100" s="210">
        <f>SUM(T101:T108)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256</v>
      </c>
      <c r="AT100" s="212" t="s">
        <v>71</v>
      </c>
      <c r="AU100" s="212" t="s">
        <v>79</v>
      </c>
      <c r="AY100" s="211" t="s">
        <v>215</v>
      </c>
      <c r="BK100" s="213">
        <f>SUM(BK101:BK108)</f>
        <v>0</v>
      </c>
    </row>
    <row r="101" s="2" customFormat="1" ht="16.5" customHeight="1">
      <c r="A101" s="41"/>
      <c r="B101" s="42"/>
      <c r="C101" s="216" t="s">
        <v>298</v>
      </c>
      <c r="D101" s="216" t="s">
        <v>218</v>
      </c>
      <c r="E101" s="217" t="s">
        <v>2849</v>
      </c>
      <c r="F101" s="218" t="s">
        <v>2848</v>
      </c>
      <c r="G101" s="219" t="s">
        <v>1327</v>
      </c>
      <c r="H101" s="300"/>
      <c r="I101" s="221"/>
      <c r="J101" s="222">
        <f>ROUND(I101*H101,2)</f>
        <v>0</v>
      </c>
      <c r="K101" s="218" t="s">
        <v>222</v>
      </c>
      <c r="L101" s="47"/>
      <c r="M101" s="223" t="s">
        <v>19</v>
      </c>
      <c r="N101" s="224" t="s">
        <v>43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223</v>
      </c>
      <c r="AT101" s="227" t="s">
        <v>218</v>
      </c>
      <c r="AU101" s="227" t="s">
        <v>81</v>
      </c>
      <c r="AY101" s="20" t="s">
        <v>215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223</v>
      </c>
      <c r="BM101" s="227" t="s">
        <v>306</v>
      </c>
    </row>
    <row r="102" s="2" customFormat="1">
      <c r="A102" s="41"/>
      <c r="B102" s="42"/>
      <c r="C102" s="43"/>
      <c r="D102" s="229" t="s">
        <v>224</v>
      </c>
      <c r="E102" s="43"/>
      <c r="F102" s="230" t="s">
        <v>2850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224</v>
      </c>
      <c r="AU102" s="20" t="s">
        <v>81</v>
      </c>
    </row>
    <row r="103" s="2" customFormat="1" ht="16.5" customHeight="1">
      <c r="A103" s="41"/>
      <c r="B103" s="42"/>
      <c r="C103" s="216" t="s">
        <v>308</v>
      </c>
      <c r="D103" s="216" t="s">
        <v>218</v>
      </c>
      <c r="E103" s="217" t="s">
        <v>2851</v>
      </c>
      <c r="F103" s="218" t="s">
        <v>2852</v>
      </c>
      <c r="G103" s="219" t="s">
        <v>635</v>
      </c>
      <c r="H103" s="220">
        <v>1</v>
      </c>
      <c r="I103" s="221"/>
      <c r="J103" s="222">
        <f>ROUND(I103*H103,2)</f>
        <v>0</v>
      </c>
      <c r="K103" s="218" t="s">
        <v>222</v>
      </c>
      <c r="L103" s="47"/>
      <c r="M103" s="223" t="s">
        <v>19</v>
      </c>
      <c r="N103" s="224" t="s">
        <v>43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223</v>
      </c>
      <c r="AT103" s="227" t="s">
        <v>218</v>
      </c>
      <c r="AU103" s="227" t="s">
        <v>81</v>
      </c>
      <c r="AY103" s="20" t="s">
        <v>215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223</v>
      </c>
      <c r="BM103" s="227" t="s">
        <v>360</v>
      </c>
    </row>
    <row r="104" s="2" customFormat="1">
      <c r="A104" s="41"/>
      <c r="B104" s="42"/>
      <c r="C104" s="43"/>
      <c r="D104" s="229" t="s">
        <v>224</v>
      </c>
      <c r="E104" s="43"/>
      <c r="F104" s="230" t="s">
        <v>2853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224</v>
      </c>
      <c r="AU104" s="20" t="s">
        <v>81</v>
      </c>
    </row>
    <row r="105" s="2" customFormat="1" ht="16.5" customHeight="1">
      <c r="A105" s="41"/>
      <c r="B105" s="42"/>
      <c r="C105" s="216" t="s">
        <v>313</v>
      </c>
      <c r="D105" s="216" t="s">
        <v>218</v>
      </c>
      <c r="E105" s="217" t="s">
        <v>2854</v>
      </c>
      <c r="F105" s="218" t="s">
        <v>2855</v>
      </c>
      <c r="G105" s="219" t="s">
        <v>635</v>
      </c>
      <c r="H105" s="220">
        <v>4</v>
      </c>
      <c r="I105" s="221"/>
      <c r="J105" s="222">
        <f>ROUND(I105*H105,2)</f>
        <v>0</v>
      </c>
      <c r="K105" s="218" t="s">
        <v>222</v>
      </c>
      <c r="L105" s="47"/>
      <c r="M105" s="223" t="s">
        <v>19</v>
      </c>
      <c r="N105" s="224" t="s">
        <v>43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223</v>
      </c>
      <c r="AT105" s="227" t="s">
        <v>218</v>
      </c>
      <c r="AU105" s="227" t="s">
        <v>81</v>
      </c>
      <c r="AY105" s="20" t="s">
        <v>215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223</v>
      </c>
      <c r="BM105" s="227" t="s">
        <v>376</v>
      </c>
    </row>
    <row r="106" s="2" customFormat="1">
      <c r="A106" s="41"/>
      <c r="B106" s="42"/>
      <c r="C106" s="43"/>
      <c r="D106" s="229" t="s">
        <v>224</v>
      </c>
      <c r="E106" s="43"/>
      <c r="F106" s="230" t="s">
        <v>2856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224</v>
      </c>
      <c r="AU106" s="20" t="s">
        <v>81</v>
      </c>
    </row>
    <row r="107" s="2" customFormat="1" ht="24.15" customHeight="1">
      <c r="A107" s="41"/>
      <c r="B107" s="42"/>
      <c r="C107" s="216" t="s">
        <v>216</v>
      </c>
      <c r="D107" s="216" t="s">
        <v>218</v>
      </c>
      <c r="E107" s="217" t="s">
        <v>2857</v>
      </c>
      <c r="F107" s="218" t="s">
        <v>2858</v>
      </c>
      <c r="G107" s="219" t="s">
        <v>635</v>
      </c>
      <c r="H107" s="220">
        <v>1</v>
      </c>
      <c r="I107" s="221"/>
      <c r="J107" s="222">
        <f>ROUND(I107*H107,2)</f>
        <v>0</v>
      </c>
      <c r="K107" s="218" t="s">
        <v>222</v>
      </c>
      <c r="L107" s="47"/>
      <c r="M107" s="223" t="s">
        <v>19</v>
      </c>
      <c r="N107" s="224" t="s">
        <v>43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223</v>
      </c>
      <c r="AT107" s="227" t="s">
        <v>218</v>
      </c>
      <c r="AU107" s="227" t="s">
        <v>81</v>
      </c>
      <c r="AY107" s="20" t="s">
        <v>215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223</v>
      </c>
      <c r="BM107" s="227" t="s">
        <v>596</v>
      </c>
    </row>
    <row r="108" s="2" customFormat="1">
      <c r="A108" s="41"/>
      <c r="B108" s="42"/>
      <c r="C108" s="43"/>
      <c r="D108" s="229" t="s">
        <v>224</v>
      </c>
      <c r="E108" s="43"/>
      <c r="F108" s="230" t="s">
        <v>2859</v>
      </c>
      <c r="G108" s="43"/>
      <c r="H108" s="43"/>
      <c r="I108" s="231"/>
      <c r="J108" s="43"/>
      <c r="K108" s="43"/>
      <c r="L108" s="47"/>
      <c r="M108" s="232"/>
      <c r="N108" s="233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224</v>
      </c>
      <c r="AU108" s="20" t="s">
        <v>81</v>
      </c>
    </row>
    <row r="109" s="12" customFormat="1" ht="22.8" customHeight="1">
      <c r="A109" s="12"/>
      <c r="B109" s="200"/>
      <c r="C109" s="201"/>
      <c r="D109" s="202" t="s">
        <v>71</v>
      </c>
      <c r="E109" s="214" t="s">
        <v>2860</v>
      </c>
      <c r="F109" s="214" t="s">
        <v>2861</v>
      </c>
      <c r="G109" s="201"/>
      <c r="H109" s="201"/>
      <c r="I109" s="204"/>
      <c r="J109" s="215">
        <f>BK109</f>
        <v>0</v>
      </c>
      <c r="K109" s="201"/>
      <c r="L109" s="206"/>
      <c r="M109" s="207"/>
      <c r="N109" s="208"/>
      <c r="O109" s="208"/>
      <c r="P109" s="209">
        <f>SUM(P110:P119)</f>
        <v>0</v>
      </c>
      <c r="Q109" s="208"/>
      <c r="R109" s="209">
        <f>SUM(R110:R119)</f>
        <v>0</v>
      </c>
      <c r="S109" s="208"/>
      <c r="T109" s="210">
        <f>SUM(T110:T119)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11" t="s">
        <v>256</v>
      </c>
      <c r="AT109" s="212" t="s">
        <v>71</v>
      </c>
      <c r="AU109" s="212" t="s">
        <v>79</v>
      </c>
      <c r="AY109" s="211" t="s">
        <v>215</v>
      </c>
      <c r="BK109" s="213">
        <f>SUM(BK110:BK119)</f>
        <v>0</v>
      </c>
    </row>
    <row r="110" s="2" customFormat="1" ht="16.5" customHeight="1">
      <c r="A110" s="41"/>
      <c r="B110" s="42"/>
      <c r="C110" s="216" t="s">
        <v>8</v>
      </c>
      <c r="D110" s="216" t="s">
        <v>218</v>
      </c>
      <c r="E110" s="217" t="s">
        <v>2862</v>
      </c>
      <c r="F110" s="218" t="s">
        <v>2863</v>
      </c>
      <c r="G110" s="219" t="s">
        <v>1183</v>
      </c>
      <c r="H110" s="220">
        <v>40</v>
      </c>
      <c r="I110" s="221"/>
      <c r="J110" s="222">
        <f>ROUND(I110*H110,2)</f>
        <v>0</v>
      </c>
      <c r="K110" s="218" t="s">
        <v>222</v>
      </c>
      <c r="L110" s="47"/>
      <c r="M110" s="223" t="s">
        <v>19</v>
      </c>
      <c r="N110" s="224" t="s">
        <v>43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223</v>
      </c>
      <c r="AT110" s="227" t="s">
        <v>218</v>
      </c>
      <c r="AU110" s="227" t="s">
        <v>81</v>
      </c>
      <c r="AY110" s="20" t="s">
        <v>215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223</v>
      </c>
      <c r="BM110" s="227" t="s">
        <v>449</v>
      </c>
    </row>
    <row r="111" s="2" customFormat="1">
      <c r="A111" s="41"/>
      <c r="B111" s="42"/>
      <c r="C111" s="43"/>
      <c r="D111" s="229" t="s">
        <v>224</v>
      </c>
      <c r="E111" s="43"/>
      <c r="F111" s="230" t="s">
        <v>2864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224</v>
      </c>
      <c r="AU111" s="20" t="s">
        <v>81</v>
      </c>
    </row>
    <row r="112" s="2" customFormat="1" ht="16.5" customHeight="1">
      <c r="A112" s="41"/>
      <c r="B112" s="42"/>
      <c r="C112" s="216" t="s">
        <v>328</v>
      </c>
      <c r="D112" s="216" t="s">
        <v>218</v>
      </c>
      <c r="E112" s="217" t="s">
        <v>2865</v>
      </c>
      <c r="F112" s="218" t="s">
        <v>2866</v>
      </c>
      <c r="G112" s="219" t="s">
        <v>635</v>
      </c>
      <c r="H112" s="220">
        <v>1</v>
      </c>
      <c r="I112" s="221"/>
      <c r="J112" s="222">
        <f>ROUND(I112*H112,2)</f>
        <v>0</v>
      </c>
      <c r="K112" s="218" t="s">
        <v>222</v>
      </c>
      <c r="L112" s="47"/>
      <c r="M112" s="223" t="s">
        <v>19</v>
      </c>
      <c r="N112" s="224" t="s">
        <v>43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223</v>
      </c>
      <c r="AT112" s="227" t="s">
        <v>218</v>
      </c>
      <c r="AU112" s="227" t="s">
        <v>81</v>
      </c>
      <c r="AY112" s="20" t="s">
        <v>215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223</v>
      </c>
      <c r="BM112" s="227" t="s">
        <v>459</v>
      </c>
    </row>
    <row r="113" s="2" customFormat="1">
      <c r="A113" s="41"/>
      <c r="B113" s="42"/>
      <c r="C113" s="43"/>
      <c r="D113" s="229" t="s">
        <v>224</v>
      </c>
      <c r="E113" s="43"/>
      <c r="F113" s="230" t="s">
        <v>2867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224</v>
      </c>
      <c r="AU113" s="20" t="s">
        <v>81</v>
      </c>
    </row>
    <row r="114" s="2" customFormat="1" ht="24.15" customHeight="1">
      <c r="A114" s="41"/>
      <c r="B114" s="42"/>
      <c r="C114" s="216" t="s">
        <v>337</v>
      </c>
      <c r="D114" s="216" t="s">
        <v>218</v>
      </c>
      <c r="E114" s="217" t="s">
        <v>2868</v>
      </c>
      <c r="F114" s="218" t="s">
        <v>2869</v>
      </c>
      <c r="G114" s="219" t="s">
        <v>635</v>
      </c>
      <c r="H114" s="220">
        <v>1</v>
      </c>
      <c r="I114" s="221"/>
      <c r="J114" s="222">
        <f>ROUND(I114*H114,2)</f>
        <v>0</v>
      </c>
      <c r="K114" s="218" t="s">
        <v>222</v>
      </c>
      <c r="L114" s="47"/>
      <c r="M114" s="223" t="s">
        <v>19</v>
      </c>
      <c r="N114" s="224" t="s">
        <v>43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223</v>
      </c>
      <c r="AT114" s="227" t="s">
        <v>218</v>
      </c>
      <c r="AU114" s="227" t="s">
        <v>81</v>
      </c>
      <c r="AY114" s="20" t="s">
        <v>215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223</v>
      </c>
      <c r="BM114" s="227" t="s">
        <v>340</v>
      </c>
    </row>
    <row r="115" s="2" customFormat="1">
      <c r="A115" s="41"/>
      <c r="B115" s="42"/>
      <c r="C115" s="43"/>
      <c r="D115" s="229" t="s">
        <v>224</v>
      </c>
      <c r="E115" s="43"/>
      <c r="F115" s="230" t="s">
        <v>2870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224</v>
      </c>
      <c r="AU115" s="20" t="s">
        <v>81</v>
      </c>
    </row>
    <row r="116" s="2" customFormat="1" ht="16.5" customHeight="1">
      <c r="A116" s="41"/>
      <c r="B116" s="42"/>
      <c r="C116" s="216" t="s">
        <v>342</v>
      </c>
      <c r="D116" s="216" t="s">
        <v>218</v>
      </c>
      <c r="E116" s="217" t="s">
        <v>2871</v>
      </c>
      <c r="F116" s="218" t="s">
        <v>2872</v>
      </c>
      <c r="G116" s="219" t="s">
        <v>635</v>
      </c>
      <c r="H116" s="220">
        <v>1</v>
      </c>
      <c r="I116" s="221"/>
      <c r="J116" s="222">
        <f>ROUND(I116*H116,2)</f>
        <v>0</v>
      </c>
      <c r="K116" s="218" t="s">
        <v>222</v>
      </c>
      <c r="L116" s="47"/>
      <c r="M116" s="223" t="s">
        <v>19</v>
      </c>
      <c r="N116" s="224" t="s">
        <v>43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223</v>
      </c>
      <c r="AT116" s="227" t="s">
        <v>218</v>
      </c>
      <c r="AU116" s="227" t="s">
        <v>81</v>
      </c>
      <c r="AY116" s="20" t="s">
        <v>215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223</v>
      </c>
      <c r="BM116" s="227" t="s">
        <v>345</v>
      </c>
    </row>
    <row r="117" s="2" customFormat="1">
      <c r="A117" s="41"/>
      <c r="B117" s="42"/>
      <c r="C117" s="43"/>
      <c r="D117" s="229" t="s">
        <v>224</v>
      </c>
      <c r="E117" s="43"/>
      <c r="F117" s="230" t="s">
        <v>2873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224</v>
      </c>
      <c r="AU117" s="20" t="s">
        <v>81</v>
      </c>
    </row>
    <row r="118" s="2" customFormat="1" ht="16.5" customHeight="1">
      <c r="A118" s="41"/>
      <c r="B118" s="42"/>
      <c r="C118" s="216" t="s">
        <v>306</v>
      </c>
      <c r="D118" s="216" t="s">
        <v>218</v>
      </c>
      <c r="E118" s="217" t="s">
        <v>2874</v>
      </c>
      <c r="F118" s="218" t="s">
        <v>2875</v>
      </c>
      <c r="G118" s="219" t="s">
        <v>1327</v>
      </c>
      <c r="H118" s="300"/>
      <c r="I118" s="221"/>
      <c r="J118" s="222">
        <f>ROUND(I118*H118,2)</f>
        <v>0</v>
      </c>
      <c r="K118" s="218" t="s">
        <v>222</v>
      </c>
      <c r="L118" s="47"/>
      <c r="M118" s="223" t="s">
        <v>19</v>
      </c>
      <c r="N118" s="224" t="s">
        <v>43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223</v>
      </c>
      <c r="AT118" s="227" t="s">
        <v>218</v>
      </c>
      <c r="AU118" s="227" t="s">
        <v>81</v>
      </c>
      <c r="AY118" s="20" t="s">
        <v>215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223</v>
      </c>
      <c r="BM118" s="227" t="s">
        <v>350</v>
      </c>
    </row>
    <row r="119" s="2" customFormat="1">
      <c r="A119" s="41"/>
      <c r="B119" s="42"/>
      <c r="C119" s="43"/>
      <c r="D119" s="229" t="s">
        <v>224</v>
      </c>
      <c r="E119" s="43"/>
      <c r="F119" s="230" t="s">
        <v>2876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224</v>
      </c>
      <c r="AU119" s="20" t="s">
        <v>81</v>
      </c>
    </row>
    <row r="120" s="12" customFormat="1" ht="22.8" customHeight="1">
      <c r="A120" s="12"/>
      <c r="B120" s="200"/>
      <c r="C120" s="201"/>
      <c r="D120" s="202" t="s">
        <v>71</v>
      </c>
      <c r="E120" s="214" t="s">
        <v>2877</v>
      </c>
      <c r="F120" s="214" t="s">
        <v>2878</v>
      </c>
      <c r="G120" s="201"/>
      <c r="H120" s="201"/>
      <c r="I120" s="204"/>
      <c r="J120" s="215">
        <f>BK120</f>
        <v>0</v>
      </c>
      <c r="K120" s="201"/>
      <c r="L120" s="206"/>
      <c r="M120" s="207"/>
      <c r="N120" s="208"/>
      <c r="O120" s="208"/>
      <c r="P120" s="209">
        <f>SUM(P121:P122)</f>
        <v>0</v>
      </c>
      <c r="Q120" s="208"/>
      <c r="R120" s="209">
        <f>SUM(R121:R122)</f>
        <v>0</v>
      </c>
      <c r="S120" s="208"/>
      <c r="T120" s="210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256</v>
      </c>
      <c r="AT120" s="212" t="s">
        <v>71</v>
      </c>
      <c r="AU120" s="212" t="s">
        <v>79</v>
      </c>
      <c r="AY120" s="211" t="s">
        <v>215</v>
      </c>
      <c r="BK120" s="213">
        <f>SUM(BK121:BK122)</f>
        <v>0</v>
      </c>
    </row>
    <row r="121" s="2" customFormat="1" ht="24.15" customHeight="1">
      <c r="A121" s="41"/>
      <c r="B121" s="42"/>
      <c r="C121" s="216" t="s">
        <v>322</v>
      </c>
      <c r="D121" s="216" t="s">
        <v>218</v>
      </c>
      <c r="E121" s="217" t="s">
        <v>2879</v>
      </c>
      <c r="F121" s="218" t="s">
        <v>2880</v>
      </c>
      <c r="G121" s="219" t="s">
        <v>635</v>
      </c>
      <c r="H121" s="220">
        <v>1</v>
      </c>
      <c r="I121" s="221"/>
      <c r="J121" s="222">
        <f>ROUND(I121*H121,2)</f>
        <v>0</v>
      </c>
      <c r="K121" s="218" t="s">
        <v>222</v>
      </c>
      <c r="L121" s="47"/>
      <c r="M121" s="223" t="s">
        <v>19</v>
      </c>
      <c r="N121" s="224" t="s">
        <v>43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223</v>
      </c>
      <c r="AT121" s="227" t="s">
        <v>218</v>
      </c>
      <c r="AU121" s="227" t="s">
        <v>81</v>
      </c>
      <c r="AY121" s="20" t="s">
        <v>215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223</v>
      </c>
      <c r="BM121" s="227" t="s">
        <v>354</v>
      </c>
    </row>
    <row r="122" s="2" customFormat="1">
      <c r="A122" s="41"/>
      <c r="B122" s="42"/>
      <c r="C122" s="43"/>
      <c r="D122" s="229" t="s">
        <v>224</v>
      </c>
      <c r="E122" s="43"/>
      <c r="F122" s="230" t="s">
        <v>2881</v>
      </c>
      <c r="G122" s="43"/>
      <c r="H122" s="43"/>
      <c r="I122" s="231"/>
      <c r="J122" s="43"/>
      <c r="K122" s="43"/>
      <c r="L122" s="47"/>
      <c r="M122" s="291"/>
      <c r="N122" s="292"/>
      <c r="O122" s="293"/>
      <c r="P122" s="293"/>
      <c r="Q122" s="293"/>
      <c r="R122" s="293"/>
      <c r="S122" s="293"/>
      <c r="T122" s="294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224</v>
      </c>
      <c r="AU122" s="20" t="s">
        <v>81</v>
      </c>
    </row>
    <row r="123" s="2" customFormat="1" ht="6.96" customHeight="1">
      <c r="A123" s="4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47"/>
      <c r="M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</sheetData>
  <sheetProtection sheet="1" autoFilter="0" formatColumns="0" formatRows="0" objects="1" scenarios="1" spinCount="100000" saltValue="aU1wSnCMspWEm+i4Fnd96CW61wnc6DOKSGJa9GsO038Uc7F0ZAwOpfyNx7Pq8oEk8oRL9ibaj3qq3PSQYi6DIA==" hashValue="d2PMeKBp4CHZDXH2l5HRAC6vDLhZn3SalGTf3VF4+E6s9GYOXwSRjNwbQ9TGRuHOKJkSnfUwjIhzfD6OzKDTRQ==" algorithmName="SHA-512" password="CC35"/>
  <autoFilter ref="C83:K122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3_02/010001000"/>
    <hyperlink ref="F90" r:id="rId2" display="https://podminky.urs.cz/item/CS_URS_2023_02/012002000.KV"/>
    <hyperlink ref="F92" r:id="rId3" display="https://podminky.urs.cz/item/CS_URS_2023_02/012002000.V"/>
    <hyperlink ref="F94" r:id="rId4" display="https://podminky.urs.cz/item/CS_URS_2023_02/013254000"/>
    <hyperlink ref="F96" r:id="rId5" display="https://podminky.urs.cz/item/CS_URS_2023_02/013254000.KV"/>
    <hyperlink ref="F98" r:id="rId6" display="https://podminky.urs.cz/item/CS_URS_2023_02/013254000.V"/>
    <hyperlink ref="F102" r:id="rId7" display="https://podminky.urs.cz/item/CS_URS_2023_02/030001000"/>
    <hyperlink ref="F104" r:id="rId8" display="https://podminky.urs.cz/item/CS_URS_2023_02/034303000.KV"/>
    <hyperlink ref="F106" r:id="rId9" display="https://podminky.urs.cz/item/CS_URS_2023_02/034503000"/>
    <hyperlink ref="F108" r:id="rId10" display="https://podminky.urs.cz/item/CS_URS_2023_02/034703000"/>
    <hyperlink ref="F111" r:id="rId11" display="https://podminky.urs.cz/item/CS_URS_2023_02/041403000"/>
    <hyperlink ref="F113" r:id="rId12" display="https://podminky.urs.cz/item/CS_URS_2023_02/042503000"/>
    <hyperlink ref="F115" r:id="rId13" display="https://podminky.urs.cz/item/CS_URS_2023_02/043114000.R"/>
    <hyperlink ref="F117" r:id="rId14" display="https://podminky.urs.cz/item/CS_URS_2023_02/044002000"/>
    <hyperlink ref="F119" r:id="rId15" display="https://podminky.urs.cz/item/CS_URS_2023_02/045002000.KV"/>
    <hyperlink ref="F122" r:id="rId16" display="https://podminky.urs.cz/item/CS_URS_2023_02/06200202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302" customWidth="1"/>
    <col min="2" max="2" width="1.667969" style="302" customWidth="1"/>
    <col min="3" max="4" width="5" style="302" customWidth="1"/>
    <col min="5" max="5" width="11.66016" style="302" customWidth="1"/>
    <col min="6" max="6" width="9.160156" style="302" customWidth="1"/>
    <col min="7" max="7" width="5" style="302" customWidth="1"/>
    <col min="8" max="8" width="77.83203" style="302" customWidth="1"/>
    <col min="9" max="10" width="20" style="302" customWidth="1"/>
    <col min="11" max="11" width="1.667969" style="302" customWidth="1"/>
  </cols>
  <sheetData>
    <row r="1" s="1" customFormat="1" ht="37.5" customHeight="1"/>
    <row r="2" s="1" customFormat="1" ht="7.5" customHeight="1">
      <c r="B2" s="303"/>
      <c r="C2" s="304"/>
      <c r="D2" s="304"/>
      <c r="E2" s="304"/>
      <c r="F2" s="304"/>
      <c r="G2" s="304"/>
      <c r="H2" s="304"/>
      <c r="I2" s="304"/>
      <c r="J2" s="304"/>
      <c r="K2" s="305"/>
    </row>
    <row r="3" s="17" customFormat="1" ht="45" customHeight="1">
      <c r="B3" s="306"/>
      <c r="C3" s="307" t="s">
        <v>2882</v>
      </c>
      <c r="D3" s="307"/>
      <c r="E3" s="307"/>
      <c r="F3" s="307"/>
      <c r="G3" s="307"/>
      <c r="H3" s="307"/>
      <c r="I3" s="307"/>
      <c r="J3" s="307"/>
      <c r="K3" s="308"/>
    </row>
    <row r="4" s="1" customFormat="1" ht="25.5" customHeight="1">
      <c r="B4" s="309"/>
      <c r="C4" s="310" t="s">
        <v>2883</v>
      </c>
      <c r="D4" s="310"/>
      <c r="E4" s="310"/>
      <c r="F4" s="310"/>
      <c r="G4" s="310"/>
      <c r="H4" s="310"/>
      <c r="I4" s="310"/>
      <c r="J4" s="310"/>
      <c r="K4" s="311"/>
    </row>
    <row r="5" s="1" customFormat="1" ht="5.25" customHeight="1">
      <c r="B5" s="309"/>
      <c r="C5" s="312"/>
      <c r="D5" s="312"/>
      <c r="E5" s="312"/>
      <c r="F5" s="312"/>
      <c r="G5" s="312"/>
      <c r="H5" s="312"/>
      <c r="I5" s="312"/>
      <c r="J5" s="312"/>
      <c r="K5" s="311"/>
    </row>
    <row r="6" s="1" customFormat="1" ht="15" customHeight="1">
      <c r="B6" s="309"/>
      <c r="C6" s="313" t="s">
        <v>2884</v>
      </c>
      <c r="D6" s="313"/>
      <c r="E6" s="313"/>
      <c r="F6" s="313"/>
      <c r="G6" s="313"/>
      <c r="H6" s="313"/>
      <c r="I6" s="313"/>
      <c r="J6" s="313"/>
      <c r="K6" s="311"/>
    </row>
    <row r="7" s="1" customFormat="1" ht="15" customHeight="1">
      <c r="B7" s="314"/>
      <c r="C7" s="313" t="s">
        <v>2885</v>
      </c>
      <c r="D7" s="313"/>
      <c r="E7" s="313"/>
      <c r="F7" s="313"/>
      <c r="G7" s="313"/>
      <c r="H7" s="313"/>
      <c r="I7" s="313"/>
      <c r="J7" s="313"/>
      <c r="K7" s="311"/>
    </row>
    <row r="8" s="1" customFormat="1" ht="12.75" customHeight="1">
      <c r="B8" s="314"/>
      <c r="C8" s="313"/>
      <c r="D8" s="313"/>
      <c r="E8" s="313"/>
      <c r="F8" s="313"/>
      <c r="G8" s="313"/>
      <c r="H8" s="313"/>
      <c r="I8" s="313"/>
      <c r="J8" s="313"/>
      <c r="K8" s="311"/>
    </row>
    <row r="9" s="1" customFormat="1" ht="15" customHeight="1">
      <c r="B9" s="314"/>
      <c r="C9" s="313" t="s">
        <v>2886</v>
      </c>
      <c r="D9" s="313"/>
      <c r="E9" s="313"/>
      <c r="F9" s="313"/>
      <c r="G9" s="313"/>
      <c r="H9" s="313"/>
      <c r="I9" s="313"/>
      <c r="J9" s="313"/>
      <c r="K9" s="311"/>
    </row>
    <row r="10" s="1" customFormat="1" ht="15" customHeight="1">
      <c r="B10" s="314"/>
      <c r="C10" s="313"/>
      <c r="D10" s="313" t="s">
        <v>2887</v>
      </c>
      <c r="E10" s="313"/>
      <c r="F10" s="313"/>
      <c r="G10" s="313"/>
      <c r="H10" s="313"/>
      <c r="I10" s="313"/>
      <c r="J10" s="313"/>
      <c r="K10" s="311"/>
    </row>
    <row r="11" s="1" customFormat="1" ht="15" customHeight="1">
      <c r="B11" s="314"/>
      <c r="C11" s="315"/>
      <c r="D11" s="313" t="s">
        <v>2888</v>
      </c>
      <c r="E11" s="313"/>
      <c r="F11" s="313"/>
      <c r="G11" s="313"/>
      <c r="H11" s="313"/>
      <c r="I11" s="313"/>
      <c r="J11" s="313"/>
      <c r="K11" s="311"/>
    </row>
    <row r="12" s="1" customFormat="1" ht="15" customHeight="1">
      <c r="B12" s="314"/>
      <c r="C12" s="315"/>
      <c r="D12" s="313"/>
      <c r="E12" s="313"/>
      <c r="F12" s="313"/>
      <c r="G12" s="313"/>
      <c r="H12" s="313"/>
      <c r="I12" s="313"/>
      <c r="J12" s="313"/>
      <c r="K12" s="311"/>
    </row>
    <row r="13" s="1" customFormat="1" ht="15" customHeight="1">
      <c r="B13" s="314"/>
      <c r="C13" s="315"/>
      <c r="D13" s="316" t="s">
        <v>2889</v>
      </c>
      <c r="E13" s="313"/>
      <c r="F13" s="313"/>
      <c r="G13" s="313"/>
      <c r="H13" s="313"/>
      <c r="I13" s="313"/>
      <c r="J13" s="313"/>
      <c r="K13" s="311"/>
    </row>
    <row r="14" s="1" customFormat="1" ht="12.75" customHeight="1">
      <c r="B14" s="314"/>
      <c r="C14" s="315"/>
      <c r="D14" s="315"/>
      <c r="E14" s="315"/>
      <c r="F14" s="315"/>
      <c r="G14" s="315"/>
      <c r="H14" s="315"/>
      <c r="I14" s="315"/>
      <c r="J14" s="315"/>
      <c r="K14" s="311"/>
    </row>
    <row r="15" s="1" customFormat="1" ht="15" customHeight="1">
      <c r="B15" s="314"/>
      <c r="C15" s="315"/>
      <c r="D15" s="313" t="s">
        <v>2890</v>
      </c>
      <c r="E15" s="313"/>
      <c r="F15" s="313"/>
      <c r="G15" s="313"/>
      <c r="H15" s="313"/>
      <c r="I15" s="313"/>
      <c r="J15" s="313"/>
      <c r="K15" s="311"/>
    </row>
    <row r="16" s="1" customFormat="1" ht="15" customHeight="1">
      <c r="B16" s="314"/>
      <c r="C16" s="315"/>
      <c r="D16" s="313" t="s">
        <v>2891</v>
      </c>
      <c r="E16" s="313"/>
      <c r="F16" s="313"/>
      <c r="G16" s="313"/>
      <c r="H16" s="313"/>
      <c r="I16" s="313"/>
      <c r="J16" s="313"/>
      <c r="K16" s="311"/>
    </row>
    <row r="17" s="1" customFormat="1" ht="15" customHeight="1">
      <c r="B17" s="314"/>
      <c r="C17" s="315"/>
      <c r="D17" s="313" t="s">
        <v>2892</v>
      </c>
      <c r="E17" s="313"/>
      <c r="F17" s="313"/>
      <c r="G17" s="313"/>
      <c r="H17" s="313"/>
      <c r="I17" s="313"/>
      <c r="J17" s="313"/>
      <c r="K17" s="311"/>
    </row>
    <row r="18" s="1" customFormat="1" ht="15" customHeight="1">
      <c r="B18" s="314"/>
      <c r="C18" s="315"/>
      <c r="D18" s="315"/>
      <c r="E18" s="317" t="s">
        <v>78</v>
      </c>
      <c r="F18" s="313" t="s">
        <v>2893</v>
      </c>
      <c r="G18" s="313"/>
      <c r="H18" s="313"/>
      <c r="I18" s="313"/>
      <c r="J18" s="313"/>
      <c r="K18" s="311"/>
    </row>
    <row r="19" s="1" customFormat="1" ht="15" customHeight="1">
      <c r="B19" s="314"/>
      <c r="C19" s="315"/>
      <c r="D19" s="315"/>
      <c r="E19" s="317" t="s">
        <v>2894</v>
      </c>
      <c r="F19" s="313" t="s">
        <v>2895</v>
      </c>
      <c r="G19" s="313"/>
      <c r="H19" s="313"/>
      <c r="I19" s="313"/>
      <c r="J19" s="313"/>
      <c r="K19" s="311"/>
    </row>
    <row r="20" s="1" customFormat="1" ht="15" customHeight="1">
      <c r="B20" s="314"/>
      <c r="C20" s="315"/>
      <c r="D20" s="315"/>
      <c r="E20" s="317" t="s">
        <v>2896</v>
      </c>
      <c r="F20" s="313" t="s">
        <v>2897</v>
      </c>
      <c r="G20" s="313"/>
      <c r="H20" s="313"/>
      <c r="I20" s="313"/>
      <c r="J20" s="313"/>
      <c r="K20" s="311"/>
    </row>
    <row r="21" s="1" customFormat="1" ht="15" customHeight="1">
      <c r="B21" s="314"/>
      <c r="C21" s="315"/>
      <c r="D21" s="315"/>
      <c r="E21" s="317" t="s">
        <v>2898</v>
      </c>
      <c r="F21" s="313" t="s">
        <v>2899</v>
      </c>
      <c r="G21" s="313"/>
      <c r="H21" s="313"/>
      <c r="I21" s="313"/>
      <c r="J21" s="313"/>
      <c r="K21" s="311"/>
    </row>
    <row r="22" s="1" customFormat="1" ht="15" customHeight="1">
      <c r="B22" s="314"/>
      <c r="C22" s="315"/>
      <c r="D22" s="315"/>
      <c r="E22" s="317" t="s">
        <v>2900</v>
      </c>
      <c r="F22" s="313" t="s">
        <v>2901</v>
      </c>
      <c r="G22" s="313"/>
      <c r="H22" s="313"/>
      <c r="I22" s="313"/>
      <c r="J22" s="313"/>
      <c r="K22" s="311"/>
    </row>
    <row r="23" s="1" customFormat="1" ht="15" customHeight="1">
      <c r="B23" s="314"/>
      <c r="C23" s="315"/>
      <c r="D23" s="315"/>
      <c r="E23" s="317" t="s">
        <v>85</v>
      </c>
      <c r="F23" s="313" t="s">
        <v>2902</v>
      </c>
      <c r="G23" s="313"/>
      <c r="H23" s="313"/>
      <c r="I23" s="313"/>
      <c r="J23" s="313"/>
      <c r="K23" s="311"/>
    </row>
    <row r="24" s="1" customFormat="1" ht="12.75" customHeight="1">
      <c r="B24" s="314"/>
      <c r="C24" s="315"/>
      <c r="D24" s="315"/>
      <c r="E24" s="315"/>
      <c r="F24" s="315"/>
      <c r="G24" s="315"/>
      <c r="H24" s="315"/>
      <c r="I24" s="315"/>
      <c r="J24" s="315"/>
      <c r="K24" s="311"/>
    </row>
    <row r="25" s="1" customFormat="1" ht="15" customHeight="1">
      <c r="B25" s="314"/>
      <c r="C25" s="313" t="s">
        <v>2903</v>
      </c>
      <c r="D25" s="313"/>
      <c r="E25" s="313"/>
      <c r="F25" s="313"/>
      <c r="G25" s="313"/>
      <c r="H25" s="313"/>
      <c r="I25" s="313"/>
      <c r="J25" s="313"/>
      <c r="K25" s="311"/>
    </row>
    <row r="26" s="1" customFormat="1" ht="15" customHeight="1">
      <c r="B26" s="314"/>
      <c r="C26" s="313" t="s">
        <v>2904</v>
      </c>
      <c r="D26" s="313"/>
      <c r="E26" s="313"/>
      <c r="F26" s="313"/>
      <c r="G26" s="313"/>
      <c r="H26" s="313"/>
      <c r="I26" s="313"/>
      <c r="J26" s="313"/>
      <c r="K26" s="311"/>
    </row>
    <row r="27" s="1" customFormat="1" ht="15" customHeight="1">
      <c r="B27" s="314"/>
      <c r="C27" s="313"/>
      <c r="D27" s="313" t="s">
        <v>2905</v>
      </c>
      <c r="E27" s="313"/>
      <c r="F27" s="313"/>
      <c r="G27" s="313"/>
      <c r="H27" s="313"/>
      <c r="I27" s="313"/>
      <c r="J27" s="313"/>
      <c r="K27" s="311"/>
    </row>
    <row r="28" s="1" customFormat="1" ht="15" customHeight="1">
      <c r="B28" s="314"/>
      <c r="C28" s="315"/>
      <c r="D28" s="313" t="s">
        <v>2906</v>
      </c>
      <c r="E28" s="313"/>
      <c r="F28" s="313"/>
      <c r="G28" s="313"/>
      <c r="H28" s="313"/>
      <c r="I28" s="313"/>
      <c r="J28" s="313"/>
      <c r="K28" s="311"/>
    </row>
    <row r="29" s="1" customFormat="1" ht="12.75" customHeight="1">
      <c r="B29" s="314"/>
      <c r="C29" s="315"/>
      <c r="D29" s="315"/>
      <c r="E29" s="315"/>
      <c r="F29" s="315"/>
      <c r="G29" s="315"/>
      <c r="H29" s="315"/>
      <c r="I29" s="315"/>
      <c r="J29" s="315"/>
      <c r="K29" s="311"/>
    </row>
    <row r="30" s="1" customFormat="1" ht="15" customHeight="1">
      <c r="B30" s="314"/>
      <c r="C30" s="315"/>
      <c r="D30" s="313" t="s">
        <v>2907</v>
      </c>
      <c r="E30" s="313"/>
      <c r="F30" s="313"/>
      <c r="G30" s="313"/>
      <c r="H30" s="313"/>
      <c r="I30" s="313"/>
      <c r="J30" s="313"/>
      <c r="K30" s="311"/>
    </row>
    <row r="31" s="1" customFormat="1" ht="15" customHeight="1">
      <c r="B31" s="314"/>
      <c r="C31" s="315"/>
      <c r="D31" s="313" t="s">
        <v>2908</v>
      </c>
      <c r="E31" s="313"/>
      <c r="F31" s="313"/>
      <c r="G31" s="313"/>
      <c r="H31" s="313"/>
      <c r="I31" s="313"/>
      <c r="J31" s="313"/>
      <c r="K31" s="311"/>
    </row>
    <row r="32" s="1" customFormat="1" ht="12.75" customHeight="1">
      <c r="B32" s="314"/>
      <c r="C32" s="315"/>
      <c r="D32" s="315"/>
      <c r="E32" s="315"/>
      <c r="F32" s="315"/>
      <c r="G32" s="315"/>
      <c r="H32" s="315"/>
      <c r="I32" s="315"/>
      <c r="J32" s="315"/>
      <c r="K32" s="311"/>
    </row>
    <row r="33" s="1" customFormat="1" ht="15" customHeight="1">
      <c r="B33" s="314"/>
      <c r="C33" s="315"/>
      <c r="D33" s="313" t="s">
        <v>2909</v>
      </c>
      <c r="E33" s="313"/>
      <c r="F33" s="313"/>
      <c r="G33" s="313"/>
      <c r="H33" s="313"/>
      <c r="I33" s="313"/>
      <c r="J33" s="313"/>
      <c r="K33" s="311"/>
    </row>
    <row r="34" s="1" customFormat="1" ht="15" customHeight="1">
      <c r="B34" s="314"/>
      <c r="C34" s="315"/>
      <c r="D34" s="313" t="s">
        <v>2910</v>
      </c>
      <c r="E34" s="313"/>
      <c r="F34" s="313"/>
      <c r="G34" s="313"/>
      <c r="H34" s="313"/>
      <c r="I34" s="313"/>
      <c r="J34" s="313"/>
      <c r="K34" s="311"/>
    </row>
    <row r="35" s="1" customFormat="1" ht="15" customHeight="1">
      <c r="B35" s="314"/>
      <c r="C35" s="315"/>
      <c r="D35" s="313" t="s">
        <v>2911</v>
      </c>
      <c r="E35" s="313"/>
      <c r="F35" s="313"/>
      <c r="G35" s="313"/>
      <c r="H35" s="313"/>
      <c r="I35" s="313"/>
      <c r="J35" s="313"/>
      <c r="K35" s="311"/>
    </row>
    <row r="36" s="1" customFormat="1" ht="15" customHeight="1">
      <c r="B36" s="314"/>
      <c r="C36" s="315"/>
      <c r="D36" s="313"/>
      <c r="E36" s="316" t="s">
        <v>201</v>
      </c>
      <c r="F36" s="313"/>
      <c r="G36" s="313" t="s">
        <v>2912</v>
      </c>
      <c r="H36" s="313"/>
      <c r="I36" s="313"/>
      <c r="J36" s="313"/>
      <c r="K36" s="311"/>
    </row>
    <row r="37" s="1" customFormat="1" ht="30.75" customHeight="1">
      <c r="B37" s="314"/>
      <c r="C37" s="315"/>
      <c r="D37" s="313"/>
      <c r="E37" s="316" t="s">
        <v>2913</v>
      </c>
      <c r="F37" s="313"/>
      <c r="G37" s="313" t="s">
        <v>2914</v>
      </c>
      <c r="H37" s="313"/>
      <c r="I37" s="313"/>
      <c r="J37" s="313"/>
      <c r="K37" s="311"/>
    </row>
    <row r="38" s="1" customFormat="1" ht="15" customHeight="1">
      <c r="B38" s="314"/>
      <c r="C38" s="315"/>
      <c r="D38" s="313"/>
      <c r="E38" s="316" t="s">
        <v>53</v>
      </c>
      <c r="F38" s="313"/>
      <c r="G38" s="313" t="s">
        <v>2915</v>
      </c>
      <c r="H38" s="313"/>
      <c r="I38" s="313"/>
      <c r="J38" s="313"/>
      <c r="K38" s="311"/>
    </row>
    <row r="39" s="1" customFormat="1" ht="15" customHeight="1">
      <c r="B39" s="314"/>
      <c r="C39" s="315"/>
      <c r="D39" s="313"/>
      <c r="E39" s="316" t="s">
        <v>54</v>
      </c>
      <c r="F39" s="313"/>
      <c r="G39" s="313" t="s">
        <v>2916</v>
      </c>
      <c r="H39" s="313"/>
      <c r="I39" s="313"/>
      <c r="J39" s="313"/>
      <c r="K39" s="311"/>
    </row>
    <row r="40" s="1" customFormat="1" ht="15" customHeight="1">
      <c r="B40" s="314"/>
      <c r="C40" s="315"/>
      <c r="D40" s="313"/>
      <c r="E40" s="316" t="s">
        <v>202</v>
      </c>
      <c r="F40" s="313"/>
      <c r="G40" s="313" t="s">
        <v>2917</v>
      </c>
      <c r="H40" s="313"/>
      <c r="I40" s="313"/>
      <c r="J40" s="313"/>
      <c r="K40" s="311"/>
    </row>
    <row r="41" s="1" customFormat="1" ht="15" customHeight="1">
      <c r="B41" s="314"/>
      <c r="C41" s="315"/>
      <c r="D41" s="313"/>
      <c r="E41" s="316" t="s">
        <v>203</v>
      </c>
      <c r="F41" s="313"/>
      <c r="G41" s="313" t="s">
        <v>2918</v>
      </c>
      <c r="H41" s="313"/>
      <c r="I41" s="313"/>
      <c r="J41" s="313"/>
      <c r="K41" s="311"/>
    </row>
    <row r="42" s="1" customFormat="1" ht="15" customHeight="1">
      <c r="B42" s="314"/>
      <c r="C42" s="315"/>
      <c r="D42" s="313"/>
      <c r="E42" s="316" t="s">
        <v>2919</v>
      </c>
      <c r="F42" s="313"/>
      <c r="G42" s="313" t="s">
        <v>2920</v>
      </c>
      <c r="H42" s="313"/>
      <c r="I42" s="313"/>
      <c r="J42" s="313"/>
      <c r="K42" s="311"/>
    </row>
    <row r="43" s="1" customFormat="1" ht="15" customHeight="1">
      <c r="B43" s="314"/>
      <c r="C43" s="315"/>
      <c r="D43" s="313"/>
      <c r="E43" s="316"/>
      <c r="F43" s="313"/>
      <c r="G43" s="313" t="s">
        <v>2921</v>
      </c>
      <c r="H43" s="313"/>
      <c r="I43" s="313"/>
      <c r="J43" s="313"/>
      <c r="K43" s="311"/>
    </row>
    <row r="44" s="1" customFormat="1" ht="15" customHeight="1">
      <c r="B44" s="314"/>
      <c r="C44" s="315"/>
      <c r="D44" s="313"/>
      <c r="E44" s="316" t="s">
        <v>2922</v>
      </c>
      <c r="F44" s="313"/>
      <c r="G44" s="313" t="s">
        <v>2923</v>
      </c>
      <c r="H44" s="313"/>
      <c r="I44" s="313"/>
      <c r="J44" s="313"/>
      <c r="K44" s="311"/>
    </row>
    <row r="45" s="1" customFormat="1" ht="15" customHeight="1">
      <c r="B45" s="314"/>
      <c r="C45" s="315"/>
      <c r="D45" s="313"/>
      <c r="E45" s="316" t="s">
        <v>205</v>
      </c>
      <c r="F45" s="313"/>
      <c r="G45" s="313" t="s">
        <v>2924</v>
      </c>
      <c r="H45" s="313"/>
      <c r="I45" s="313"/>
      <c r="J45" s="313"/>
      <c r="K45" s="311"/>
    </row>
    <row r="46" s="1" customFormat="1" ht="12.75" customHeight="1">
      <c r="B46" s="314"/>
      <c r="C46" s="315"/>
      <c r="D46" s="313"/>
      <c r="E46" s="313"/>
      <c r="F46" s="313"/>
      <c r="G46" s="313"/>
      <c r="H46" s="313"/>
      <c r="I46" s="313"/>
      <c r="J46" s="313"/>
      <c r="K46" s="311"/>
    </row>
    <row r="47" s="1" customFormat="1" ht="15" customHeight="1">
      <c r="B47" s="314"/>
      <c r="C47" s="315"/>
      <c r="D47" s="313" t="s">
        <v>2925</v>
      </c>
      <c r="E47" s="313"/>
      <c r="F47" s="313"/>
      <c r="G47" s="313"/>
      <c r="H47" s="313"/>
      <c r="I47" s="313"/>
      <c r="J47" s="313"/>
      <c r="K47" s="311"/>
    </row>
    <row r="48" s="1" customFormat="1" ht="15" customHeight="1">
      <c r="B48" s="314"/>
      <c r="C48" s="315"/>
      <c r="D48" s="315"/>
      <c r="E48" s="313" t="s">
        <v>2926</v>
      </c>
      <c r="F48" s="313"/>
      <c r="G48" s="313"/>
      <c r="H48" s="313"/>
      <c r="I48" s="313"/>
      <c r="J48" s="313"/>
      <c r="K48" s="311"/>
    </row>
    <row r="49" s="1" customFormat="1" ht="15" customHeight="1">
      <c r="B49" s="314"/>
      <c r="C49" s="315"/>
      <c r="D49" s="315"/>
      <c r="E49" s="313" t="s">
        <v>2927</v>
      </c>
      <c r="F49" s="313"/>
      <c r="G49" s="313"/>
      <c r="H49" s="313"/>
      <c r="I49" s="313"/>
      <c r="J49" s="313"/>
      <c r="K49" s="311"/>
    </row>
    <row r="50" s="1" customFormat="1" ht="15" customHeight="1">
      <c r="B50" s="314"/>
      <c r="C50" s="315"/>
      <c r="D50" s="315"/>
      <c r="E50" s="313" t="s">
        <v>2928</v>
      </c>
      <c r="F50" s="313"/>
      <c r="G50" s="313"/>
      <c r="H50" s="313"/>
      <c r="I50" s="313"/>
      <c r="J50" s="313"/>
      <c r="K50" s="311"/>
    </row>
    <row r="51" s="1" customFormat="1" ht="15" customHeight="1">
      <c r="B51" s="314"/>
      <c r="C51" s="315"/>
      <c r="D51" s="313" t="s">
        <v>2929</v>
      </c>
      <c r="E51" s="313"/>
      <c r="F51" s="313"/>
      <c r="G51" s="313"/>
      <c r="H51" s="313"/>
      <c r="I51" s="313"/>
      <c r="J51" s="313"/>
      <c r="K51" s="311"/>
    </row>
    <row r="52" s="1" customFormat="1" ht="25.5" customHeight="1">
      <c r="B52" s="309"/>
      <c r="C52" s="310" t="s">
        <v>2930</v>
      </c>
      <c r="D52" s="310"/>
      <c r="E52" s="310"/>
      <c r="F52" s="310"/>
      <c r="G52" s="310"/>
      <c r="H52" s="310"/>
      <c r="I52" s="310"/>
      <c r="J52" s="310"/>
      <c r="K52" s="311"/>
    </row>
    <row r="53" s="1" customFormat="1" ht="5.25" customHeight="1">
      <c r="B53" s="309"/>
      <c r="C53" s="312"/>
      <c r="D53" s="312"/>
      <c r="E53" s="312"/>
      <c r="F53" s="312"/>
      <c r="G53" s="312"/>
      <c r="H53" s="312"/>
      <c r="I53" s="312"/>
      <c r="J53" s="312"/>
      <c r="K53" s="311"/>
    </row>
    <row r="54" s="1" customFormat="1" ht="15" customHeight="1">
      <c r="B54" s="309"/>
      <c r="C54" s="313" t="s">
        <v>2931</v>
      </c>
      <c r="D54" s="313"/>
      <c r="E54" s="313"/>
      <c r="F54" s="313"/>
      <c r="G54" s="313"/>
      <c r="H54" s="313"/>
      <c r="I54" s="313"/>
      <c r="J54" s="313"/>
      <c r="K54" s="311"/>
    </row>
    <row r="55" s="1" customFormat="1" ht="15" customHeight="1">
      <c r="B55" s="309"/>
      <c r="C55" s="313" t="s">
        <v>2932</v>
      </c>
      <c r="D55" s="313"/>
      <c r="E55" s="313"/>
      <c r="F55" s="313"/>
      <c r="G55" s="313"/>
      <c r="H55" s="313"/>
      <c r="I55" s="313"/>
      <c r="J55" s="313"/>
      <c r="K55" s="311"/>
    </row>
    <row r="56" s="1" customFormat="1" ht="12.75" customHeight="1">
      <c r="B56" s="309"/>
      <c r="C56" s="313"/>
      <c r="D56" s="313"/>
      <c r="E56" s="313"/>
      <c r="F56" s="313"/>
      <c r="G56" s="313"/>
      <c r="H56" s="313"/>
      <c r="I56" s="313"/>
      <c r="J56" s="313"/>
      <c r="K56" s="311"/>
    </row>
    <row r="57" s="1" customFormat="1" ht="15" customHeight="1">
      <c r="B57" s="309"/>
      <c r="C57" s="313" t="s">
        <v>2933</v>
      </c>
      <c r="D57" s="313"/>
      <c r="E57" s="313"/>
      <c r="F57" s="313"/>
      <c r="G57" s="313"/>
      <c r="H57" s="313"/>
      <c r="I57" s="313"/>
      <c r="J57" s="313"/>
      <c r="K57" s="311"/>
    </row>
    <row r="58" s="1" customFormat="1" ht="15" customHeight="1">
      <c r="B58" s="309"/>
      <c r="C58" s="315"/>
      <c r="D58" s="313" t="s">
        <v>2934</v>
      </c>
      <c r="E58" s="313"/>
      <c r="F58" s="313"/>
      <c r="G58" s="313"/>
      <c r="H58" s="313"/>
      <c r="I58" s="313"/>
      <c r="J58" s="313"/>
      <c r="K58" s="311"/>
    </row>
    <row r="59" s="1" customFormat="1" ht="15" customHeight="1">
      <c r="B59" s="309"/>
      <c r="C59" s="315"/>
      <c r="D59" s="313" t="s">
        <v>2935</v>
      </c>
      <c r="E59" s="313"/>
      <c r="F59" s="313"/>
      <c r="G59" s="313"/>
      <c r="H59" s="313"/>
      <c r="I59" s="313"/>
      <c r="J59" s="313"/>
      <c r="K59" s="311"/>
    </row>
    <row r="60" s="1" customFormat="1" ht="15" customHeight="1">
      <c r="B60" s="309"/>
      <c r="C60" s="315"/>
      <c r="D60" s="313" t="s">
        <v>2936</v>
      </c>
      <c r="E60" s="313"/>
      <c r="F60" s="313"/>
      <c r="G60" s="313"/>
      <c r="H60" s="313"/>
      <c r="I60" s="313"/>
      <c r="J60" s="313"/>
      <c r="K60" s="311"/>
    </row>
    <row r="61" s="1" customFormat="1" ht="15" customHeight="1">
      <c r="B61" s="309"/>
      <c r="C61" s="315"/>
      <c r="D61" s="313" t="s">
        <v>2937</v>
      </c>
      <c r="E61" s="313"/>
      <c r="F61" s="313"/>
      <c r="G61" s="313"/>
      <c r="H61" s="313"/>
      <c r="I61" s="313"/>
      <c r="J61" s="313"/>
      <c r="K61" s="311"/>
    </row>
    <row r="62" s="1" customFormat="1" ht="15" customHeight="1">
      <c r="B62" s="309"/>
      <c r="C62" s="315"/>
      <c r="D62" s="318" t="s">
        <v>2938</v>
      </c>
      <c r="E62" s="318"/>
      <c r="F62" s="318"/>
      <c r="G62" s="318"/>
      <c r="H62" s="318"/>
      <c r="I62" s="318"/>
      <c r="J62" s="318"/>
      <c r="K62" s="311"/>
    </row>
    <row r="63" s="1" customFormat="1" ht="15" customHeight="1">
      <c r="B63" s="309"/>
      <c r="C63" s="315"/>
      <c r="D63" s="313" t="s">
        <v>2939</v>
      </c>
      <c r="E63" s="313"/>
      <c r="F63" s="313"/>
      <c r="G63" s="313"/>
      <c r="H63" s="313"/>
      <c r="I63" s="313"/>
      <c r="J63" s="313"/>
      <c r="K63" s="311"/>
    </row>
    <row r="64" s="1" customFormat="1" ht="12.75" customHeight="1">
      <c r="B64" s="309"/>
      <c r="C64" s="315"/>
      <c r="D64" s="315"/>
      <c r="E64" s="319"/>
      <c r="F64" s="315"/>
      <c r="G64" s="315"/>
      <c r="H64" s="315"/>
      <c r="I64" s="315"/>
      <c r="J64" s="315"/>
      <c r="K64" s="311"/>
    </row>
    <row r="65" s="1" customFormat="1" ht="15" customHeight="1">
      <c r="B65" s="309"/>
      <c r="C65" s="315"/>
      <c r="D65" s="313" t="s">
        <v>2940</v>
      </c>
      <c r="E65" s="313"/>
      <c r="F65" s="313"/>
      <c r="G65" s="313"/>
      <c r="H65" s="313"/>
      <c r="I65" s="313"/>
      <c r="J65" s="313"/>
      <c r="K65" s="311"/>
    </row>
    <row r="66" s="1" customFormat="1" ht="15" customHeight="1">
      <c r="B66" s="309"/>
      <c r="C66" s="315"/>
      <c r="D66" s="318" t="s">
        <v>2941</v>
      </c>
      <c r="E66" s="318"/>
      <c r="F66" s="318"/>
      <c r="G66" s="318"/>
      <c r="H66" s="318"/>
      <c r="I66" s="318"/>
      <c r="J66" s="318"/>
      <c r="K66" s="311"/>
    </row>
    <row r="67" s="1" customFormat="1" ht="15" customHeight="1">
      <c r="B67" s="309"/>
      <c r="C67" s="315"/>
      <c r="D67" s="313" t="s">
        <v>2942</v>
      </c>
      <c r="E67" s="313"/>
      <c r="F67" s="313"/>
      <c r="G67" s="313"/>
      <c r="H67" s="313"/>
      <c r="I67" s="313"/>
      <c r="J67" s="313"/>
      <c r="K67" s="311"/>
    </row>
    <row r="68" s="1" customFormat="1" ht="15" customHeight="1">
      <c r="B68" s="309"/>
      <c r="C68" s="315"/>
      <c r="D68" s="313" t="s">
        <v>2943</v>
      </c>
      <c r="E68" s="313"/>
      <c r="F68" s="313"/>
      <c r="G68" s="313"/>
      <c r="H68" s="313"/>
      <c r="I68" s="313"/>
      <c r="J68" s="313"/>
      <c r="K68" s="311"/>
    </row>
    <row r="69" s="1" customFormat="1" ht="15" customHeight="1">
      <c r="B69" s="309"/>
      <c r="C69" s="315"/>
      <c r="D69" s="313" t="s">
        <v>2944</v>
      </c>
      <c r="E69" s="313"/>
      <c r="F69" s="313"/>
      <c r="G69" s="313"/>
      <c r="H69" s="313"/>
      <c r="I69" s="313"/>
      <c r="J69" s="313"/>
      <c r="K69" s="311"/>
    </row>
    <row r="70" s="1" customFormat="1" ht="15" customHeight="1">
      <c r="B70" s="309"/>
      <c r="C70" s="315"/>
      <c r="D70" s="313" t="s">
        <v>2945</v>
      </c>
      <c r="E70" s="313"/>
      <c r="F70" s="313"/>
      <c r="G70" s="313"/>
      <c r="H70" s="313"/>
      <c r="I70" s="313"/>
      <c r="J70" s="313"/>
      <c r="K70" s="311"/>
    </row>
    <row r="71" s="1" customFormat="1" ht="12.75" customHeight="1">
      <c r="B71" s="320"/>
      <c r="C71" s="321"/>
      <c r="D71" s="321"/>
      <c r="E71" s="321"/>
      <c r="F71" s="321"/>
      <c r="G71" s="321"/>
      <c r="H71" s="321"/>
      <c r="I71" s="321"/>
      <c r="J71" s="321"/>
      <c r="K71" s="322"/>
    </row>
    <row r="72" s="1" customFormat="1" ht="18.75" customHeight="1">
      <c r="B72" s="323"/>
      <c r="C72" s="323"/>
      <c r="D72" s="323"/>
      <c r="E72" s="323"/>
      <c r="F72" s="323"/>
      <c r="G72" s="323"/>
      <c r="H72" s="323"/>
      <c r="I72" s="323"/>
      <c r="J72" s="323"/>
      <c r="K72" s="324"/>
    </row>
    <row r="73" s="1" customFormat="1" ht="18.75" customHeight="1">
      <c r="B73" s="324"/>
      <c r="C73" s="324"/>
      <c r="D73" s="324"/>
      <c r="E73" s="324"/>
      <c r="F73" s="324"/>
      <c r="G73" s="324"/>
      <c r="H73" s="324"/>
      <c r="I73" s="324"/>
      <c r="J73" s="324"/>
      <c r="K73" s="324"/>
    </row>
    <row r="74" s="1" customFormat="1" ht="7.5" customHeight="1">
      <c r="B74" s="325"/>
      <c r="C74" s="326"/>
      <c r="D74" s="326"/>
      <c r="E74" s="326"/>
      <c r="F74" s="326"/>
      <c r="G74" s="326"/>
      <c r="H74" s="326"/>
      <c r="I74" s="326"/>
      <c r="J74" s="326"/>
      <c r="K74" s="327"/>
    </row>
    <row r="75" s="1" customFormat="1" ht="45" customHeight="1">
      <c r="B75" s="328"/>
      <c r="C75" s="329" t="s">
        <v>2946</v>
      </c>
      <c r="D75" s="329"/>
      <c r="E75" s="329"/>
      <c r="F75" s="329"/>
      <c r="G75" s="329"/>
      <c r="H75" s="329"/>
      <c r="I75" s="329"/>
      <c r="J75" s="329"/>
      <c r="K75" s="330"/>
    </row>
    <row r="76" s="1" customFormat="1" ht="17.25" customHeight="1">
      <c r="B76" s="328"/>
      <c r="C76" s="331" t="s">
        <v>2947</v>
      </c>
      <c r="D76" s="331"/>
      <c r="E76" s="331"/>
      <c r="F76" s="331" t="s">
        <v>2948</v>
      </c>
      <c r="G76" s="332"/>
      <c r="H76" s="331" t="s">
        <v>54</v>
      </c>
      <c r="I76" s="331" t="s">
        <v>57</v>
      </c>
      <c r="J76" s="331" t="s">
        <v>2949</v>
      </c>
      <c r="K76" s="330"/>
    </row>
    <row r="77" s="1" customFormat="1" ht="17.25" customHeight="1">
      <c r="B77" s="328"/>
      <c r="C77" s="333" t="s">
        <v>2950</v>
      </c>
      <c r="D77" s="333"/>
      <c r="E77" s="333"/>
      <c r="F77" s="334" t="s">
        <v>2951</v>
      </c>
      <c r="G77" s="335"/>
      <c r="H77" s="333"/>
      <c r="I77" s="333"/>
      <c r="J77" s="333" t="s">
        <v>2952</v>
      </c>
      <c r="K77" s="330"/>
    </row>
    <row r="78" s="1" customFormat="1" ht="5.25" customHeight="1">
      <c r="B78" s="328"/>
      <c r="C78" s="336"/>
      <c r="D78" s="336"/>
      <c r="E78" s="336"/>
      <c r="F78" s="336"/>
      <c r="G78" s="337"/>
      <c r="H78" s="336"/>
      <c r="I78" s="336"/>
      <c r="J78" s="336"/>
      <c r="K78" s="330"/>
    </row>
    <row r="79" s="1" customFormat="1" ht="15" customHeight="1">
      <c r="B79" s="328"/>
      <c r="C79" s="316" t="s">
        <v>53</v>
      </c>
      <c r="D79" s="338"/>
      <c r="E79" s="338"/>
      <c r="F79" s="339" t="s">
        <v>2953</v>
      </c>
      <c r="G79" s="340"/>
      <c r="H79" s="316" t="s">
        <v>2954</v>
      </c>
      <c r="I79" s="316" t="s">
        <v>2955</v>
      </c>
      <c r="J79" s="316">
        <v>20</v>
      </c>
      <c r="K79" s="330"/>
    </row>
    <row r="80" s="1" customFormat="1" ht="15" customHeight="1">
      <c r="B80" s="328"/>
      <c r="C80" s="316" t="s">
        <v>2956</v>
      </c>
      <c r="D80" s="316"/>
      <c r="E80" s="316"/>
      <c r="F80" s="339" t="s">
        <v>2953</v>
      </c>
      <c r="G80" s="340"/>
      <c r="H80" s="316" t="s">
        <v>2957</v>
      </c>
      <c r="I80" s="316" t="s">
        <v>2955</v>
      </c>
      <c r="J80" s="316">
        <v>120</v>
      </c>
      <c r="K80" s="330"/>
    </row>
    <row r="81" s="1" customFormat="1" ht="15" customHeight="1">
      <c r="B81" s="341"/>
      <c r="C81" s="316" t="s">
        <v>2958</v>
      </c>
      <c r="D81" s="316"/>
      <c r="E81" s="316"/>
      <c r="F81" s="339" t="s">
        <v>2959</v>
      </c>
      <c r="G81" s="340"/>
      <c r="H81" s="316" t="s">
        <v>2960</v>
      </c>
      <c r="I81" s="316" t="s">
        <v>2955</v>
      </c>
      <c r="J81" s="316">
        <v>50</v>
      </c>
      <c r="K81" s="330"/>
    </row>
    <row r="82" s="1" customFormat="1" ht="15" customHeight="1">
      <c r="B82" s="341"/>
      <c r="C82" s="316" t="s">
        <v>2961</v>
      </c>
      <c r="D82" s="316"/>
      <c r="E82" s="316"/>
      <c r="F82" s="339" t="s">
        <v>2953</v>
      </c>
      <c r="G82" s="340"/>
      <c r="H82" s="316" t="s">
        <v>2962</v>
      </c>
      <c r="I82" s="316" t="s">
        <v>2963</v>
      </c>
      <c r="J82" s="316"/>
      <c r="K82" s="330"/>
    </row>
    <row r="83" s="1" customFormat="1" ht="15" customHeight="1">
      <c r="B83" s="341"/>
      <c r="C83" s="342" t="s">
        <v>2964</v>
      </c>
      <c r="D83" s="342"/>
      <c r="E83" s="342"/>
      <c r="F83" s="343" t="s">
        <v>2959</v>
      </c>
      <c r="G83" s="342"/>
      <c r="H83" s="342" t="s">
        <v>2965</v>
      </c>
      <c r="I83" s="342" t="s">
        <v>2955</v>
      </c>
      <c r="J83" s="342">
        <v>15</v>
      </c>
      <c r="K83" s="330"/>
    </row>
    <row r="84" s="1" customFormat="1" ht="15" customHeight="1">
      <c r="B84" s="341"/>
      <c r="C84" s="342" t="s">
        <v>2966</v>
      </c>
      <c r="D84" s="342"/>
      <c r="E84" s="342"/>
      <c r="F84" s="343" t="s">
        <v>2959</v>
      </c>
      <c r="G84" s="342"/>
      <c r="H84" s="342" t="s">
        <v>2967</v>
      </c>
      <c r="I84" s="342" t="s">
        <v>2955</v>
      </c>
      <c r="J84" s="342">
        <v>15</v>
      </c>
      <c r="K84" s="330"/>
    </row>
    <row r="85" s="1" customFormat="1" ht="15" customHeight="1">
      <c r="B85" s="341"/>
      <c r="C85" s="342" t="s">
        <v>2968</v>
      </c>
      <c r="D85" s="342"/>
      <c r="E85" s="342"/>
      <c r="F85" s="343" t="s">
        <v>2959</v>
      </c>
      <c r="G85" s="342"/>
      <c r="H85" s="342" t="s">
        <v>2969</v>
      </c>
      <c r="I85" s="342" t="s">
        <v>2955</v>
      </c>
      <c r="J85" s="342">
        <v>20</v>
      </c>
      <c r="K85" s="330"/>
    </row>
    <row r="86" s="1" customFormat="1" ht="15" customHeight="1">
      <c r="B86" s="341"/>
      <c r="C86" s="342" t="s">
        <v>2970</v>
      </c>
      <c r="D86" s="342"/>
      <c r="E86" s="342"/>
      <c r="F86" s="343" t="s">
        <v>2959</v>
      </c>
      <c r="G86" s="342"/>
      <c r="H86" s="342" t="s">
        <v>2971</v>
      </c>
      <c r="I86" s="342" t="s">
        <v>2955</v>
      </c>
      <c r="J86" s="342">
        <v>20</v>
      </c>
      <c r="K86" s="330"/>
    </row>
    <row r="87" s="1" customFormat="1" ht="15" customHeight="1">
      <c r="B87" s="341"/>
      <c r="C87" s="316" t="s">
        <v>2972</v>
      </c>
      <c r="D87" s="316"/>
      <c r="E87" s="316"/>
      <c r="F87" s="339" t="s">
        <v>2959</v>
      </c>
      <c r="G87" s="340"/>
      <c r="H87" s="316" t="s">
        <v>2973</v>
      </c>
      <c r="I87" s="316" t="s">
        <v>2955</v>
      </c>
      <c r="J87" s="316">
        <v>50</v>
      </c>
      <c r="K87" s="330"/>
    </row>
    <row r="88" s="1" customFormat="1" ht="15" customHeight="1">
      <c r="B88" s="341"/>
      <c r="C88" s="316" t="s">
        <v>2974</v>
      </c>
      <c r="D88" s="316"/>
      <c r="E88" s="316"/>
      <c r="F88" s="339" t="s">
        <v>2959</v>
      </c>
      <c r="G88" s="340"/>
      <c r="H88" s="316" t="s">
        <v>2975</v>
      </c>
      <c r="I88" s="316" t="s">
        <v>2955</v>
      </c>
      <c r="J88" s="316">
        <v>20</v>
      </c>
      <c r="K88" s="330"/>
    </row>
    <row r="89" s="1" customFormat="1" ht="15" customHeight="1">
      <c r="B89" s="341"/>
      <c r="C89" s="316" t="s">
        <v>2976</v>
      </c>
      <c r="D89" s="316"/>
      <c r="E89" s="316"/>
      <c r="F89" s="339" t="s">
        <v>2959</v>
      </c>
      <c r="G89" s="340"/>
      <c r="H89" s="316" t="s">
        <v>2977</v>
      </c>
      <c r="I89" s="316" t="s">
        <v>2955</v>
      </c>
      <c r="J89" s="316">
        <v>20</v>
      </c>
      <c r="K89" s="330"/>
    </row>
    <row r="90" s="1" customFormat="1" ht="15" customHeight="1">
      <c r="B90" s="341"/>
      <c r="C90" s="316" t="s">
        <v>2978</v>
      </c>
      <c r="D90" s="316"/>
      <c r="E90" s="316"/>
      <c r="F90" s="339" t="s">
        <v>2959</v>
      </c>
      <c r="G90" s="340"/>
      <c r="H90" s="316" t="s">
        <v>2979</v>
      </c>
      <c r="I90" s="316" t="s">
        <v>2955</v>
      </c>
      <c r="J90" s="316">
        <v>50</v>
      </c>
      <c r="K90" s="330"/>
    </row>
    <row r="91" s="1" customFormat="1" ht="15" customHeight="1">
      <c r="B91" s="341"/>
      <c r="C91" s="316" t="s">
        <v>2980</v>
      </c>
      <c r="D91" s="316"/>
      <c r="E91" s="316"/>
      <c r="F91" s="339" t="s">
        <v>2959</v>
      </c>
      <c r="G91" s="340"/>
      <c r="H91" s="316" t="s">
        <v>2980</v>
      </c>
      <c r="I91" s="316" t="s">
        <v>2955</v>
      </c>
      <c r="J91" s="316">
        <v>50</v>
      </c>
      <c r="K91" s="330"/>
    </row>
    <row r="92" s="1" customFormat="1" ht="15" customHeight="1">
      <c r="B92" s="341"/>
      <c r="C92" s="316" t="s">
        <v>2981</v>
      </c>
      <c r="D92" s="316"/>
      <c r="E92" s="316"/>
      <c r="F92" s="339" t="s">
        <v>2959</v>
      </c>
      <c r="G92" s="340"/>
      <c r="H92" s="316" t="s">
        <v>2982</v>
      </c>
      <c r="I92" s="316" t="s">
        <v>2955</v>
      </c>
      <c r="J92" s="316">
        <v>255</v>
      </c>
      <c r="K92" s="330"/>
    </row>
    <row r="93" s="1" customFormat="1" ht="15" customHeight="1">
      <c r="B93" s="341"/>
      <c r="C93" s="316" t="s">
        <v>2983</v>
      </c>
      <c r="D93" s="316"/>
      <c r="E93" s="316"/>
      <c r="F93" s="339" t="s">
        <v>2953</v>
      </c>
      <c r="G93" s="340"/>
      <c r="H93" s="316" t="s">
        <v>2984</v>
      </c>
      <c r="I93" s="316" t="s">
        <v>2985</v>
      </c>
      <c r="J93" s="316"/>
      <c r="K93" s="330"/>
    </row>
    <row r="94" s="1" customFormat="1" ht="15" customHeight="1">
      <c r="B94" s="341"/>
      <c r="C94" s="316" t="s">
        <v>2986</v>
      </c>
      <c r="D94" s="316"/>
      <c r="E94" s="316"/>
      <c r="F94" s="339" t="s">
        <v>2953</v>
      </c>
      <c r="G94" s="340"/>
      <c r="H94" s="316" t="s">
        <v>2987</v>
      </c>
      <c r="I94" s="316" t="s">
        <v>2988</v>
      </c>
      <c r="J94" s="316"/>
      <c r="K94" s="330"/>
    </row>
    <row r="95" s="1" customFormat="1" ht="15" customHeight="1">
      <c r="B95" s="341"/>
      <c r="C95" s="316" t="s">
        <v>2989</v>
      </c>
      <c r="D95" s="316"/>
      <c r="E95" s="316"/>
      <c r="F95" s="339" t="s">
        <v>2953</v>
      </c>
      <c r="G95" s="340"/>
      <c r="H95" s="316" t="s">
        <v>2989</v>
      </c>
      <c r="I95" s="316" t="s">
        <v>2988</v>
      </c>
      <c r="J95" s="316"/>
      <c r="K95" s="330"/>
    </row>
    <row r="96" s="1" customFormat="1" ht="15" customHeight="1">
      <c r="B96" s="341"/>
      <c r="C96" s="316" t="s">
        <v>38</v>
      </c>
      <c r="D96" s="316"/>
      <c r="E96" s="316"/>
      <c r="F96" s="339" t="s">
        <v>2953</v>
      </c>
      <c r="G96" s="340"/>
      <c r="H96" s="316" t="s">
        <v>2990</v>
      </c>
      <c r="I96" s="316" t="s">
        <v>2988</v>
      </c>
      <c r="J96" s="316"/>
      <c r="K96" s="330"/>
    </row>
    <row r="97" s="1" customFormat="1" ht="15" customHeight="1">
      <c r="B97" s="341"/>
      <c r="C97" s="316" t="s">
        <v>48</v>
      </c>
      <c r="D97" s="316"/>
      <c r="E97" s="316"/>
      <c r="F97" s="339" t="s">
        <v>2953</v>
      </c>
      <c r="G97" s="340"/>
      <c r="H97" s="316" t="s">
        <v>2991</v>
      </c>
      <c r="I97" s="316" t="s">
        <v>2988</v>
      </c>
      <c r="J97" s="316"/>
      <c r="K97" s="330"/>
    </row>
    <row r="98" s="1" customFormat="1" ht="15" customHeight="1">
      <c r="B98" s="344"/>
      <c r="C98" s="345"/>
      <c r="D98" s="345"/>
      <c r="E98" s="345"/>
      <c r="F98" s="345"/>
      <c r="G98" s="345"/>
      <c r="H98" s="345"/>
      <c r="I98" s="345"/>
      <c r="J98" s="345"/>
      <c r="K98" s="346"/>
    </row>
    <row r="99" s="1" customFormat="1" ht="18.75" customHeight="1">
      <c r="B99" s="347"/>
      <c r="C99" s="348"/>
      <c r="D99" s="348"/>
      <c r="E99" s="348"/>
      <c r="F99" s="348"/>
      <c r="G99" s="348"/>
      <c r="H99" s="348"/>
      <c r="I99" s="348"/>
      <c r="J99" s="348"/>
      <c r="K99" s="347"/>
    </row>
    <row r="100" s="1" customFormat="1" ht="18.75" customHeight="1">
      <c r="B100" s="324"/>
      <c r="C100" s="324"/>
      <c r="D100" s="324"/>
      <c r="E100" s="324"/>
      <c r="F100" s="324"/>
      <c r="G100" s="324"/>
      <c r="H100" s="324"/>
      <c r="I100" s="324"/>
      <c r="J100" s="324"/>
      <c r="K100" s="324"/>
    </row>
    <row r="101" s="1" customFormat="1" ht="7.5" customHeight="1">
      <c r="B101" s="325"/>
      <c r="C101" s="326"/>
      <c r="D101" s="326"/>
      <c r="E101" s="326"/>
      <c r="F101" s="326"/>
      <c r="G101" s="326"/>
      <c r="H101" s="326"/>
      <c r="I101" s="326"/>
      <c r="J101" s="326"/>
      <c r="K101" s="327"/>
    </row>
    <row r="102" s="1" customFormat="1" ht="45" customHeight="1">
      <c r="B102" s="328"/>
      <c r="C102" s="329" t="s">
        <v>2992</v>
      </c>
      <c r="D102" s="329"/>
      <c r="E102" s="329"/>
      <c r="F102" s="329"/>
      <c r="G102" s="329"/>
      <c r="H102" s="329"/>
      <c r="I102" s="329"/>
      <c r="J102" s="329"/>
      <c r="K102" s="330"/>
    </row>
    <row r="103" s="1" customFormat="1" ht="17.25" customHeight="1">
      <c r="B103" s="328"/>
      <c r="C103" s="331" t="s">
        <v>2947</v>
      </c>
      <c r="D103" s="331"/>
      <c r="E103" s="331"/>
      <c r="F103" s="331" t="s">
        <v>2948</v>
      </c>
      <c r="G103" s="332"/>
      <c r="H103" s="331" t="s">
        <v>54</v>
      </c>
      <c r="I103" s="331" t="s">
        <v>57</v>
      </c>
      <c r="J103" s="331" t="s">
        <v>2949</v>
      </c>
      <c r="K103" s="330"/>
    </row>
    <row r="104" s="1" customFormat="1" ht="17.25" customHeight="1">
      <c r="B104" s="328"/>
      <c r="C104" s="333" t="s">
        <v>2950</v>
      </c>
      <c r="D104" s="333"/>
      <c r="E104" s="333"/>
      <c r="F104" s="334" t="s">
        <v>2951</v>
      </c>
      <c r="G104" s="335"/>
      <c r="H104" s="333"/>
      <c r="I104" s="333"/>
      <c r="J104" s="333" t="s">
        <v>2952</v>
      </c>
      <c r="K104" s="330"/>
    </row>
    <row r="105" s="1" customFormat="1" ht="5.25" customHeight="1">
      <c r="B105" s="328"/>
      <c r="C105" s="331"/>
      <c r="D105" s="331"/>
      <c r="E105" s="331"/>
      <c r="F105" s="331"/>
      <c r="G105" s="349"/>
      <c r="H105" s="331"/>
      <c r="I105" s="331"/>
      <c r="J105" s="331"/>
      <c r="K105" s="330"/>
    </row>
    <row r="106" s="1" customFormat="1" ht="15" customHeight="1">
      <c r="B106" s="328"/>
      <c r="C106" s="316" t="s">
        <v>53</v>
      </c>
      <c r="D106" s="338"/>
      <c r="E106" s="338"/>
      <c r="F106" s="339" t="s">
        <v>2953</v>
      </c>
      <c r="G106" s="316"/>
      <c r="H106" s="316" t="s">
        <v>2993</v>
      </c>
      <c r="I106" s="316" t="s">
        <v>2955</v>
      </c>
      <c r="J106" s="316">
        <v>20</v>
      </c>
      <c r="K106" s="330"/>
    </row>
    <row r="107" s="1" customFormat="1" ht="15" customHeight="1">
      <c r="B107" s="328"/>
      <c r="C107" s="316" t="s">
        <v>2956</v>
      </c>
      <c r="D107" s="316"/>
      <c r="E107" s="316"/>
      <c r="F107" s="339" t="s">
        <v>2953</v>
      </c>
      <c r="G107" s="316"/>
      <c r="H107" s="316" t="s">
        <v>2993</v>
      </c>
      <c r="I107" s="316" t="s">
        <v>2955</v>
      </c>
      <c r="J107" s="316">
        <v>120</v>
      </c>
      <c r="K107" s="330"/>
    </row>
    <row r="108" s="1" customFormat="1" ht="15" customHeight="1">
      <c r="B108" s="341"/>
      <c r="C108" s="316" t="s">
        <v>2958</v>
      </c>
      <c r="D108" s="316"/>
      <c r="E108" s="316"/>
      <c r="F108" s="339" t="s">
        <v>2959</v>
      </c>
      <c r="G108" s="316"/>
      <c r="H108" s="316" t="s">
        <v>2993</v>
      </c>
      <c r="I108" s="316" t="s">
        <v>2955</v>
      </c>
      <c r="J108" s="316">
        <v>50</v>
      </c>
      <c r="K108" s="330"/>
    </row>
    <row r="109" s="1" customFormat="1" ht="15" customHeight="1">
      <c r="B109" s="341"/>
      <c r="C109" s="316" t="s">
        <v>2961</v>
      </c>
      <c r="D109" s="316"/>
      <c r="E109" s="316"/>
      <c r="F109" s="339" t="s">
        <v>2953</v>
      </c>
      <c r="G109" s="316"/>
      <c r="H109" s="316" t="s">
        <v>2993</v>
      </c>
      <c r="I109" s="316" t="s">
        <v>2963</v>
      </c>
      <c r="J109" s="316"/>
      <c r="K109" s="330"/>
    </row>
    <row r="110" s="1" customFormat="1" ht="15" customHeight="1">
      <c r="B110" s="341"/>
      <c r="C110" s="316" t="s">
        <v>2972</v>
      </c>
      <c r="D110" s="316"/>
      <c r="E110" s="316"/>
      <c r="F110" s="339" t="s">
        <v>2959</v>
      </c>
      <c r="G110" s="316"/>
      <c r="H110" s="316" t="s">
        <v>2993</v>
      </c>
      <c r="I110" s="316" t="s">
        <v>2955</v>
      </c>
      <c r="J110" s="316">
        <v>50</v>
      </c>
      <c r="K110" s="330"/>
    </row>
    <row r="111" s="1" customFormat="1" ht="15" customHeight="1">
      <c r="B111" s="341"/>
      <c r="C111" s="316" t="s">
        <v>2980</v>
      </c>
      <c r="D111" s="316"/>
      <c r="E111" s="316"/>
      <c r="F111" s="339" t="s">
        <v>2959</v>
      </c>
      <c r="G111" s="316"/>
      <c r="H111" s="316" t="s">
        <v>2993</v>
      </c>
      <c r="I111" s="316" t="s">
        <v>2955</v>
      </c>
      <c r="J111" s="316">
        <v>50</v>
      </c>
      <c r="K111" s="330"/>
    </row>
    <row r="112" s="1" customFormat="1" ht="15" customHeight="1">
      <c r="B112" s="341"/>
      <c r="C112" s="316" t="s">
        <v>2978</v>
      </c>
      <c r="D112" s="316"/>
      <c r="E112" s="316"/>
      <c r="F112" s="339" t="s">
        <v>2959</v>
      </c>
      <c r="G112" s="316"/>
      <c r="H112" s="316" t="s">
        <v>2993</v>
      </c>
      <c r="I112" s="316" t="s">
        <v>2955</v>
      </c>
      <c r="J112" s="316">
        <v>50</v>
      </c>
      <c r="K112" s="330"/>
    </row>
    <row r="113" s="1" customFormat="1" ht="15" customHeight="1">
      <c r="B113" s="341"/>
      <c r="C113" s="316" t="s">
        <v>53</v>
      </c>
      <c r="D113" s="316"/>
      <c r="E113" s="316"/>
      <c r="F113" s="339" t="s">
        <v>2953</v>
      </c>
      <c r="G113" s="316"/>
      <c r="H113" s="316" t="s">
        <v>2994</v>
      </c>
      <c r="I113" s="316" t="s">
        <v>2955</v>
      </c>
      <c r="J113" s="316">
        <v>20</v>
      </c>
      <c r="K113" s="330"/>
    </row>
    <row r="114" s="1" customFormat="1" ht="15" customHeight="1">
      <c r="B114" s="341"/>
      <c r="C114" s="316" t="s">
        <v>2995</v>
      </c>
      <c r="D114" s="316"/>
      <c r="E114" s="316"/>
      <c r="F114" s="339" t="s">
        <v>2953</v>
      </c>
      <c r="G114" s="316"/>
      <c r="H114" s="316" t="s">
        <v>2996</v>
      </c>
      <c r="I114" s="316" t="s">
        <v>2955</v>
      </c>
      <c r="J114" s="316">
        <v>120</v>
      </c>
      <c r="K114" s="330"/>
    </row>
    <row r="115" s="1" customFormat="1" ht="15" customHeight="1">
      <c r="B115" s="341"/>
      <c r="C115" s="316" t="s">
        <v>38</v>
      </c>
      <c r="D115" s="316"/>
      <c r="E115" s="316"/>
      <c r="F115" s="339" t="s">
        <v>2953</v>
      </c>
      <c r="G115" s="316"/>
      <c r="H115" s="316" t="s">
        <v>2997</v>
      </c>
      <c r="I115" s="316" t="s">
        <v>2988</v>
      </c>
      <c r="J115" s="316"/>
      <c r="K115" s="330"/>
    </row>
    <row r="116" s="1" customFormat="1" ht="15" customHeight="1">
      <c r="B116" s="341"/>
      <c r="C116" s="316" t="s">
        <v>48</v>
      </c>
      <c r="D116" s="316"/>
      <c r="E116" s="316"/>
      <c r="F116" s="339" t="s">
        <v>2953</v>
      </c>
      <c r="G116" s="316"/>
      <c r="H116" s="316" t="s">
        <v>2998</v>
      </c>
      <c r="I116" s="316" t="s">
        <v>2988</v>
      </c>
      <c r="J116" s="316"/>
      <c r="K116" s="330"/>
    </row>
    <row r="117" s="1" customFormat="1" ht="15" customHeight="1">
      <c r="B117" s="341"/>
      <c r="C117" s="316" t="s">
        <v>57</v>
      </c>
      <c r="D117" s="316"/>
      <c r="E117" s="316"/>
      <c r="F117" s="339" t="s">
        <v>2953</v>
      </c>
      <c r="G117" s="316"/>
      <c r="H117" s="316" t="s">
        <v>2999</v>
      </c>
      <c r="I117" s="316" t="s">
        <v>3000</v>
      </c>
      <c r="J117" s="316"/>
      <c r="K117" s="330"/>
    </row>
    <row r="118" s="1" customFormat="1" ht="15" customHeight="1">
      <c r="B118" s="344"/>
      <c r="C118" s="350"/>
      <c r="D118" s="350"/>
      <c r="E118" s="350"/>
      <c r="F118" s="350"/>
      <c r="G118" s="350"/>
      <c r="H118" s="350"/>
      <c r="I118" s="350"/>
      <c r="J118" s="350"/>
      <c r="K118" s="346"/>
    </row>
    <row r="119" s="1" customFormat="1" ht="18.75" customHeight="1">
      <c r="B119" s="351"/>
      <c r="C119" s="352"/>
      <c r="D119" s="352"/>
      <c r="E119" s="352"/>
      <c r="F119" s="353"/>
      <c r="G119" s="352"/>
      <c r="H119" s="352"/>
      <c r="I119" s="352"/>
      <c r="J119" s="352"/>
      <c r="K119" s="351"/>
    </row>
    <row r="120" s="1" customFormat="1" ht="18.75" customHeight="1">
      <c r="B120" s="324"/>
      <c r="C120" s="324"/>
      <c r="D120" s="324"/>
      <c r="E120" s="324"/>
      <c r="F120" s="324"/>
      <c r="G120" s="324"/>
      <c r="H120" s="324"/>
      <c r="I120" s="324"/>
      <c r="J120" s="324"/>
      <c r="K120" s="324"/>
    </row>
    <row r="121" s="1" customFormat="1" ht="7.5" customHeight="1">
      <c r="B121" s="354"/>
      <c r="C121" s="355"/>
      <c r="D121" s="355"/>
      <c r="E121" s="355"/>
      <c r="F121" s="355"/>
      <c r="G121" s="355"/>
      <c r="H121" s="355"/>
      <c r="I121" s="355"/>
      <c r="J121" s="355"/>
      <c r="K121" s="356"/>
    </row>
    <row r="122" s="1" customFormat="1" ht="45" customHeight="1">
      <c r="B122" s="357"/>
      <c r="C122" s="307" t="s">
        <v>3001</v>
      </c>
      <c r="D122" s="307"/>
      <c r="E122" s="307"/>
      <c r="F122" s="307"/>
      <c r="G122" s="307"/>
      <c r="H122" s="307"/>
      <c r="I122" s="307"/>
      <c r="J122" s="307"/>
      <c r="K122" s="358"/>
    </row>
    <row r="123" s="1" customFormat="1" ht="17.25" customHeight="1">
      <c r="B123" s="359"/>
      <c r="C123" s="331" t="s">
        <v>2947</v>
      </c>
      <c r="D123" s="331"/>
      <c r="E123" s="331"/>
      <c r="F123" s="331" t="s">
        <v>2948</v>
      </c>
      <c r="G123" s="332"/>
      <c r="H123" s="331" t="s">
        <v>54</v>
      </c>
      <c r="I123" s="331" t="s">
        <v>57</v>
      </c>
      <c r="J123" s="331" t="s">
        <v>2949</v>
      </c>
      <c r="K123" s="360"/>
    </row>
    <row r="124" s="1" customFormat="1" ht="17.25" customHeight="1">
      <c r="B124" s="359"/>
      <c r="C124" s="333" t="s">
        <v>2950</v>
      </c>
      <c r="D124" s="333"/>
      <c r="E124" s="333"/>
      <c r="F124" s="334" t="s">
        <v>2951</v>
      </c>
      <c r="G124" s="335"/>
      <c r="H124" s="333"/>
      <c r="I124" s="333"/>
      <c r="J124" s="333" t="s">
        <v>2952</v>
      </c>
      <c r="K124" s="360"/>
    </row>
    <row r="125" s="1" customFormat="1" ht="5.25" customHeight="1">
      <c r="B125" s="361"/>
      <c r="C125" s="336"/>
      <c r="D125" s="336"/>
      <c r="E125" s="336"/>
      <c r="F125" s="336"/>
      <c r="G125" s="362"/>
      <c r="H125" s="336"/>
      <c r="I125" s="336"/>
      <c r="J125" s="336"/>
      <c r="K125" s="363"/>
    </row>
    <row r="126" s="1" customFormat="1" ht="15" customHeight="1">
      <c r="B126" s="361"/>
      <c r="C126" s="316" t="s">
        <v>2956</v>
      </c>
      <c r="D126" s="338"/>
      <c r="E126" s="338"/>
      <c r="F126" s="339" t="s">
        <v>2953</v>
      </c>
      <c r="G126" s="316"/>
      <c r="H126" s="316" t="s">
        <v>2993</v>
      </c>
      <c r="I126" s="316" t="s">
        <v>2955</v>
      </c>
      <c r="J126" s="316">
        <v>120</v>
      </c>
      <c r="K126" s="364"/>
    </row>
    <row r="127" s="1" customFormat="1" ht="15" customHeight="1">
      <c r="B127" s="361"/>
      <c r="C127" s="316" t="s">
        <v>3002</v>
      </c>
      <c r="D127" s="316"/>
      <c r="E127" s="316"/>
      <c r="F127" s="339" t="s">
        <v>2953</v>
      </c>
      <c r="G127" s="316"/>
      <c r="H127" s="316" t="s">
        <v>3003</v>
      </c>
      <c r="I127" s="316" t="s">
        <v>2955</v>
      </c>
      <c r="J127" s="316" t="s">
        <v>3004</v>
      </c>
      <c r="K127" s="364"/>
    </row>
    <row r="128" s="1" customFormat="1" ht="15" customHeight="1">
      <c r="B128" s="361"/>
      <c r="C128" s="316" t="s">
        <v>85</v>
      </c>
      <c r="D128" s="316"/>
      <c r="E128" s="316"/>
      <c r="F128" s="339" t="s">
        <v>2953</v>
      </c>
      <c r="G128" s="316"/>
      <c r="H128" s="316" t="s">
        <v>3005</v>
      </c>
      <c r="I128" s="316" t="s">
        <v>2955</v>
      </c>
      <c r="J128" s="316" t="s">
        <v>3004</v>
      </c>
      <c r="K128" s="364"/>
    </row>
    <row r="129" s="1" customFormat="1" ht="15" customHeight="1">
      <c r="B129" s="361"/>
      <c r="C129" s="316" t="s">
        <v>2964</v>
      </c>
      <c r="D129" s="316"/>
      <c r="E129" s="316"/>
      <c r="F129" s="339" t="s">
        <v>2959</v>
      </c>
      <c r="G129" s="316"/>
      <c r="H129" s="316" t="s">
        <v>2965</v>
      </c>
      <c r="I129" s="316" t="s">
        <v>2955</v>
      </c>
      <c r="J129" s="316">
        <v>15</v>
      </c>
      <c r="K129" s="364"/>
    </row>
    <row r="130" s="1" customFormat="1" ht="15" customHeight="1">
      <c r="B130" s="361"/>
      <c r="C130" s="342" t="s">
        <v>2966</v>
      </c>
      <c r="D130" s="342"/>
      <c r="E130" s="342"/>
      <c r="F130" s="343" t="s">
        <v>2959</v>
      </c>
      <c r="G130" s="342"/>
      <c r="H130" s="342" t="s">
        <v>2967</v>
      </c>
      <c r="I130" s="342" t="s">
        <v>2955</v>
      </c>
      <c r="J130" s="342">
        <v>15</v>
      </c>
      <c r="K130" s="364"/>
    </row>
    <row r="131" s="1" customFormat="1" ht="15" customHeight="1">
      <c r="B131" s="361"/>
      <c r="C131" s="342" t="s">
        <v>2968</v>
      </c>
      <c r="D131" s="342"/>
      <c r="E131" s="342"/>
      <c r="F131" s="343" t="s">
        <v>2959</v>
      </c>
      <c r="G131" s="342"/>
      <c r="H131" s="342" t="s">
        <v>2969</v>
      </c>
      <c r="I131" s="342" t="s">
        <v>2955</v>
      </c>
      <c r="J131" s="342">
        <v>20</v>
      </c>
      <c r="K131" s="364"/>
    </row>
    <row r="132" s="1" customFormat="1" ht="15" customHeight="1">
      <c r="B132" s="361"/>
      <c r="C132" s="342" t="s">
        <v>2970</v>
      </c>
      <c r="D132" s="342"/>
      <c r="E132" s="342"/>
      <c r="F132" s="343" t="s">
        <v>2959</v>
      </c>
      <c r="G132" s="342"/>
      <c r="H132" s="342" t="s">
        <v>2971</v>
      </c>
      <c r="I132" s="342" t="s">
        <v>2955</v>
      </c>
      <c r="J132" s="342">
        <v>20</v>
      </c>
      <c r="K132" s="364"/>
    </row>
    <row r="133" s="1" customFormat="1" ht="15" customHeight="1">
      <c r="B133" s="361"/>
      <c r="C133" s="316" t="s">
        <v>2958</v>
      </c>
      <c r="D133" s="316"/>
      <c r="E133" s="316"/>
      <c r="F133" s="339" t="s">
        <v>2959</v>
      </c>
      <c r="G133" s="316"/>
      <c r="H133" s="316" t="s">
        <v>2993</v>
      </c>
      <c r="I133" s="316" t="s">
        <v>2955</v>
      </c>
      <c r="J133" s="316">
        <v>50</v>
      </c>
      <c r="K133" s="364"/>
    </row>
    <row r="134" s="1" customFormat="1" ht="15" customHeight="1">
      <c r="B134" s="361"/>
      <c r="C134" s="316" t="s">
        <v>2972</v>
      </c>
      <c r="D134" s="316"/>
      <c r="E134" s="316"/>
      <c r="F134" s="339" t="s">
        <v>2959</v>
      </c>
      <c r="G134" s="316"/>
      <c r="H134" s="316" t="s">
        <v>2993</v>
      </c>
      <c r="I134" s="316" t="s">
        <v>2955</v>
      </c>
      <c r="J134" s="316">
        <v>50</v>
      </c>
      <c r="K134" s="364"/>
    </row>
    <row r="135" s="1" customFormat="1" ht="15" customHeight="1">
      <c r="B135" s="361"/>
      <c r="C135" s="316" t="s">
        <v>2978</v>
      </c>
      <c r="D135" s="316"/>
      <c r="E135" s="316"/>
      <c r="F135" s="339" t="s">
        <v>2959</v>
      </c>
      <c r="G135" s="316"/>
      <c r="H135" s="316" t="s">
        <v>2993</v>
      </c>
      <c r="I135" s="316" t="s">
        <v>2955</v>
      </c>
      <c r="J135" s="316">
        <v>50</v>
      </c>
      <c r="K135" s="364"/>
    </row>
    <row r="136" s="1" customFormat="1" ht="15" customHeight="1">
      <c r="B136" s="361"/>
      <c r="C136" s="316" t="s">
        <v>2980</v>
      </c>
      <c r="D136" s="316"/>
      <c r="E136" s="316"/>
      <c r="F136" s="339" t="s">
        <v>2959</v>
      </c>
      <c r="G136" s="316"/>
      <c r="H136" s="316" t="s">
        <v>2993</v>
      </c>
      <c r="I136" s="316" t="s">
        <v>2955</v>
      </c>
      <c r="J136" s="316">
        <v>50</v>
      </c>
      <c r="K136" s="364"/>
    </row>
    <row r="137" s="1" customFormat="1" ht="15" customHeight="1">
      <c r="B137" s="361"/>
      <c r="C137" s="316" t="s">
        <v>2981</v>
      </c>
      <c r="D137" s="316"/>
      <c r="E137" s="316"/>
      <c r="F137" s="339" t="s">
        <v>2959</v>
      </c>
      <c r="G137" s="316"/>
      <c r="H137" s="316" t="s">
        <v>3006</v>
      </c>
      <c r="I137" s="316" t="s">
        <v>2955</v>
      </c>
      <c r="J137" s="316">
        <v>255</v>
      </c>
      <c r="K137" s="364"/>
    </row>
    <row r="138" s="1" customFormat="1" ht="15" customHeight="1">
      <c r="B138" s="361"/>
      <c r="C138" s="316" t="s">
        <v>2983</v>
      </c>
      <c r="D138" s="316"/>
      <c r="E138" s="316"/>
      <c r="F138" s="339" t="s">
        <v>2953</v>
      </c>
      <c r="G138" s="316"/>
      <c r="H138" s="316" t="s">
        <v>3007</v>
      </c>
      <c r="I138" s="316" t="s">
        <v>2985</v>
      </c>
      <c r="J138" s="316"/>
      <c r="K138" s="364"/>
    </row>
    <row r="139" s="1" customFormat="1" ht="15" customHeight="1">
      <c r="B139" s="361"/>
      <c r="C139" s="316" t="s">
        <v>2986</v>
      </c>
      <c r="D139" s="316"/>
      <c r="E139" s="316"/>
      <c r="F139" s="339" t="s">
        <v>2953</v>
      </c>
      <c r="G139" s="316"/>
      <c r="H139" s="316" t="s">
        <v>3008</v>
      </c>
      <c r="I139" s="316" t="s">
        <v>2988</v>
      </c>
      <c r="J139" s="316"/>
      <c r="K139" s="364"/>
    </row>
    <row r="140" s="1" customFormat="1" ht="15" customHeight="1">
      <c r="B140" s="361"/>
      <c r="C140" s="316" t="s">
        <v>2989</v>
      </c>
      <c r="D140" s="316"/>
      <c r="E140" s="316"/>
      <c r="F140" s="339" t="s">
        <v>2953</v>
      </c>
      <c r="G140" s="316"/>
      <c r="H140" s="316" t="s">
        <v>2989</v>
      </c>
      <c r="I140" s="316" t="s">
        <v>2988</v>
      </c>
      <c r="J140" s="316"/>
      <c r="K140" s="364"/>
    </row>
    <row r="141" s="1" customFormat="1" ht="15" customHeight="1">
      <c r="B141" s="361"/>
      <c r="C141" s="316" t="s">
        <v>38</v>
      </c>
      <c r="D141" s="316"/>
      <c r="E141" s="316"/>
      <c r="F141" s="339" t="s">
        <v>2953</v>
      </c>
      <c r="G141" s="316"/>
      <c r="H141" s="316" t="s">
        <v>3009</v>
      </c>
      <c r="I141" s="316" t="s">
        <v>2988</v>
      </c>
      <c r="J141" s="316"/>
      <c r="K141" s="364"/>
    </row>
    <row r="142" s="1" customFormat="1" ht="15" customHeight="1">
      <c r="B142" s="361"/>
      <c r="C142" s="316" t="s">
        <v>3010</v>
      </c>
      <c r="D142" s="316"/>
      <c r="E142" s="316"/>
      <c r="F142" s="339" t="s">
        <v>2953</v>
      </c>
      <c r="G142" s="316"/>
      <c r="H142" s="316" t="s">
        <v>3011</v>
      </c>
      <c r="I142" s="316" t="s">
        <v>2988</v>
      </c>
      <c r="J142" s="316"/>
      <c r="K142" s="364"/>
    </row>
    <row r="143" s="1" customFormat="1" ht="15" customHeight="1">
      <c r="B143" s="365"/>
      <c r="C143" s="366"/>
      <c r="D143" s="366"/>
      <c r="E143" s="366"/>
      <c r="F143" s="366"/>
      <c r="G143" s="366"/>
      <c r="H143" s="366"/>
      <c r="I143" s="366"/>
      <c r="J143" s="366"/>
      <c r="K143" s="367"/>
    </row>
    <row r="144" s="1" customFormat="1" ht="18.75" customHeight="1">
      <c r="B144" s="352"/>
      <c r="C144" s="352"/>
      <c r="D144" s="352"/>
      <c r="E144" s="352"/>
      <c r="F144" s="353"/>
      <c r="G144" s="352"/>
      <c r="H144" s="352"/>
      <c r="I144" s="352"/>
      <c r="J144" s="352"/>
      <c r="K144" s="352"/>
    </row>
    <row r="145" s="1" customFormat="1" ht="18.75" customHeight="1">
      <c r="B145" s="324"/>
      <c r="C145" s="324"/>
      <c r="D145" s="324"/>
      <c r="E145" s="324"/>
      <c r="F145" s="324"/>
      <c r="G145" s="324"/>
      <c r="H145" s="324"/>
      <c r="I145" s="324"/>
      <c r="J145" s="324"/>
      <c r="K145" s="324"/>
    </row>
    <row r="146" s="1" customFormat="1" ht="7.5" customHeight="1">
      <c r="B146" s="325"/>
      <c r="C146" s="326"/>
      <c r="D146" s="326"/>
      <c r="E146" s="326"/>
      <c r="F146" s="326"/>
      <c r="G146" s="326"/>
      <c r="H146" s="326"/>
      <c r="I146" s="326"/>
      <c r="J146" s="326"/>
      <c r="K146" s="327"/>
    </row>
    <row r="147" s="1" customFormat="1" ht="45" customHeight="1">
      <c r="B147" s="328"/>
      <c r="C147" s="329" t="s">
        <v>3012</v>
      </c>
      <c r="D147" s="329"/>
      <c r="E147" s="329"/>
      <c r="F147" s="329"/>
      <c r="G147" s="329"/>
      <c r="H147" s="329"/>
      <c r="I147" s="329"/>
      <c r="J147" s="329"/>
      <c r="K147" s="330"/>
    </row>
    <row r="148" s="1" customFormat="1" ht="17.25" customHeight="1">
      <c r="B148" s="328"/>
      <c r="C148" s="331" t="s">
        <v>2947</v>
      </c>
      <c r="D148" s="331"/>
      <c r="E148" s="331"/>
      <c r="F148" s="331" t="s">
        <v>2948</v>
      </c>
      <c r="G148" s="332"/>
      <c r="H148" s="331" t="s">
        <v>54</v>
      </c>
      <c r="I148" s="331" t="s">
        <v>57</v>
      </c>
      <c r="J148" s="331" t="s">
        <v>2949</v>
      </c>
      <c r="K148" s="330"/>
    </row>
    <row r="149" s="1" customFormat="1" ht="17.25" customHeight="1">
      <c r="B149" s="328"/>
      <c r="C149" s="333" t="s">
        <v>2950</v>
      </c>
      <c r="D149" s="333"/>
      <c r="E149" s="333"/>
      <c r="F149" s="334" t="s">
        <v>2951</v>
      </c>
      <c r="G149" s="335"/>
      <c r="H149" s="333"/>
      <c r="I149" s="333"/>
      <c r="J149" s="333" t="s">
        <v>2952</v>
      </c>
      <c r="K149" s="330"/>
    </row>
    <row r="150" s="1" customFormat="1" ht="5.25" customHeight="1">
      <c r="B150" s="341"/>
      <c r="C150" s="336"/>
      <c r="D150" s="336"/>
      <c r="E150" s="336"/>
      <c r="F150" s="336"/>
      <c r="G150" s="337"/>
      <c r="H150" s="336"/>
      <c r="I150" s="336"/>
      <c r="J150" s="336"/>
      <c r="K150" s="364"/>
    </row>
    <row r="151" s="1" customFormat="1" ht="15" customHeight="1">
      <c r="B151" s="341"/>
      <c r="C151" s="368" t="s">
        <v>2956</v>
      </c>
      <c r="D151" s="316"/>
      <c r="E151" s="316"/>
      <c r="F151" s="369" t="s">
        <v>2953</v>
      </c>
      <c r="G151" s="316"/>
      <c r="H151" s="368" t="s">
        <v>2993</v>
      </c>
      <c r="I151" s="368" t="s">
        <v>2955</v>
      </c>
      <c r="J151" s="368">
        <v>120</v>
      </c>
      <c r="K151" s="364"/>
    </row>
    <row r="152" s="1" customFormat="1" ht="15" customHeight="1">
      <c r="B152" s="341"/>
      <c r="C152" s="368" t="s">
        <v>3002</v>
      </c>
      <c r="D152" s="316"/>
      <c r="E152" s="316"/>
      <c r="F152" s="369" t="s">
        <v>2953</v>
      </c>
      <c r="G152" s="316"/>
      <c r="H152" s="368" t="s">
        <v>3013</v>
      </c>
      <c r="I152" s="368" t="s">
        <v>2955</v>
      </c>
      <c r="J152" s="368" t="s">
        <v>3004</v>
      </c>
      <c r="K152" s="364"/>
    </row>
    <row r="153" s="1" customFormat="1" ht="15" customHeight="1">
      <c r="B153" s="341"/>
      <c r="C153" s="368" t="s">
        <v>85</v>
      </c>
      <c r="D153" s="316"/>
      <c r="E153" s="316"/>
      <c r="F153" s="369" t="s">
        <v>2953</v>
      </c>
      <c r="G153" s="316"/>
      <c r="H153" s="368" t="s">
        <v>3014</v>
      </c>
      <c r="I153" s="368" t="s">
        <v>2955</v>
      </c>
      <c r="J153" s="368" t="s">
        <v>3004</v>
      </c>
      <c r="K153" s="364"/>
    </row>
    <row r="154" s="1" customFormat="1" ht="15" customHeight="1">
      <c r="B154" s="341"/>
      <c r="C154" s="368" t="s">
        <v>2958</v>
      </c>
      <c r="D154" s="316"/>
      <c r="E154" s="316"/>
      <c r="F154" s="369" t="s">
        <v>2959</v>
      </c>
      <c r="G154" s="316"/>
      <c r="H154" s="368" t="s">
        <v>2993</v>
      </c>
      <c r="I154" s="368" t="s">
        <v>2955</v>
      </c>
      <c r="J154" s="368">
        <v>50</v>
      </c>
      <c r="K154" s="364"/>
    </row>
    <row r="155" s="1" customFormat="1" ht="15" customHeight="1">
      <c r="B155" s="341"/>
      <c r="C155" s="368" t="s">
        <v>2961</v>
      </c>
      <c r="D155" s="316"/>
      <c r="E155" s="316"/>
      <c r="F155" s="369" t="s">
        <v>2953</v>
      </c>
      <c r="G155" s="316"/>
      <c r="H155" s="368" t="s">
        <v>2993</v>
      </c>
      <c r="I155" s="368" t="s">
        <v>2963</v>
      </c>
      <c r="J155" s="368"/>
      <c r="K155" s="364"/>
    </row>
    <row r="156" s="1" customFormat="1" ht="15" customHeight="1">
      <c r="B156" s="341"/>
      <c r="C156" s="368" t="s">
        <v>2972</v>
      </c>
      <c r="D156" s="316"/>
      <c r="E156" s="316"/>
      <c r="F156" s="369" t="s">
        <v>2959</v>
      </c>
      <c r="G156" s="316"/>
      <c r="H156" s="368" t="s">
        <v>2993</v>
      </c>
      <c r="I156" s="368" t="s">
        <v>2955</v>
      </c>
      <c r="J156" s="368">
        <v>50</v>
      </c>
      <c r="K156" s="364"/>
    </row>
    <row r="157" s="1" customFormat="1" ht="15" customHeight="1">
      <c r="B157" s="341"/>
      <c r="C157" s="368" t="s">
        <v>2980</v>
      </c>
      <c r="D157" s="316"/>
      <c r="E157" s="316"/>
      <c r="F157" s="369" t="s">
        <v>2959</v>
      </c>
      <c r="G157" s="316"/>
      <c r="H157" s="368" t="s">
        <v>2993</v>
      </c>
      <c r="I157" s="368" t="s">
        <v>2955</v>
      </c>
      <c r="J157" s="368">
        <v>50</v>
      </c>
      <c r="K157" s="364"/>
    </row>
    <row r="158" s="1" customFormat="1" ht="15" customHeight="1">
      <c r="B158" s="341"/>
      <c r="C158" s="368" t="s">
        <v>2978</v>
      </c>
      <c r="D158" s="316"/>
      <c r="E158" s="316"/>
      <c r="F158" s="369" t="s">
        <v>2959</v>
      </c>
      <c r="G158" s="316"/>
      <c r="H158" s="368" t="s">
        <v>2993</v>
      </c>
      <c r="I158" s="368" t="s">
        <v>2955</v>
      </c>
      <c r="J158" s="368">
        <v>50</v>
      </c>
      <c r="K158" s="364"/>
    </row>
    <row r="159" s="1" customFormat="1" ht="15" customHeight="1">
      <c r="B159" s="341"/>
      <c r="C159" s="368" t="s">
        <v>191</v>
      </c>
      <c r="D159" s="316"/>
      <c r="E159" s="316"/>
      <c r="F159" s="369" t="s">
        <v>2953</v>
      </c>
      <c r="G159" s="316"/>
      <c r="H159" s="368" t="s">
        <v>3015</v>
      </c>
      <c r="I159" s="368" t="s">
        <v>2955</v>
      </c>
      <c r="J159" s="368" t="s">
        <v>3016</v>
      </c>
      <c r="K159" s="364"/>
    </row>
    <row r="160" s="1" customFormat="1" ht="15" customHeight="1">
      <c r="B160" s="341"/>
      <c r="C160" s="368" t="s">
        <v>3017</v>
      </c>
      <c r="D160" s="316"/>
      <c r="E160" s="316"/>
      <c r="F160" s="369" t="s">
        <v>2953</v>
      </c>
      <c r="G160" s="316"/>
      <c r="H160" s="368" t="s">
        <v>3018</v>
      </c>
      <c r="I160" s="368" t="s">
        <v>2988</v>
      </c>
      <c r="J160" s="368"/>
      <c r="K160" s="364"/>
    </row>
    <row r="161" s="1" customFormat="1" ht="15" customHeight="1">
      <c r="B161" s="370"/>
      <c r="C161" s="350"/>
      <c r="D161" s="350"/>
      <c r="E161" s="350"/>
      <c r="F161" s="350"/>
      <c r="G161" s="350"/>
      <c r="H161" s="350"/>
      <c r="I161" s="350"/>
      <c r="J161" s="350"/>
      <c r="K161" s="371"/>
    </row>
    <row r="162" s="1" customFormat="1" ht="18.75" customHeight="1">
      <c r="B162" s="352"/>
      <c r="C162" s="362"/>
      <c r="D162" s="362"/>
      <c r="E162" s="362"/>
      <c r="F162" s="372"/>
      <c r="G162" s="362"/>
      <c r="H162" s="362"/>
      <c r="I162" s="362"/>
      <c r="J162" s="362"/>
      <c r="K162" s="352"/>
    </row>
    <row r="163" s="1" customFormat="1" ht="18.75" customHeight="1">
      <c r="B163" s="324"/>
      <c r="C163" s="324"/>
      <c r="D163" s="324"/>
      <c r="E163" s="324"/>
      <c r="F163" s="324"/>
      <c r="G163" s="324"/>
      <c r="H163" s="324"/>
      <c r="I163" s="324"/>
      <c r="J163" s="324"/>
      <c r="K163" s="324"/>
    </row>
    <row r="164" s="1" customFormat="1" ht="7.5" customHeight="1">
      <c r="B164" s="303"/>
      <c r="C164" s="304"/>
      <c r="D164" s="304"/>
      <c r="E164" s="304"/>
      <c r="F164" s="304"/>
      <c r="G164" s="304"/>
      <c r="H164" s="304"/>
      <c r="I164" s="304"/>
      <c r="J164" s="304"/>
      <c r="K164" s="305"/>
    </row>
    <row r="165" s="1" customFormat="1" ht="45" customHeight="1">
      <c r="B165" s="306"/>
      <c r="C165" s="307" t="s">
        <v>3019</v>
      </c>
      <c r="D165" s="307"/>
      <c r="E165" s="307"/>
      <c r="F165" s="307"/>
      <c r="G165" s="307"/>
      <c r="H165" s="307"/>
      <c r="I165" s="307"/>
      <c r="J165" s="307"/>
      <c r="K165" s="308"/>
    </row>
    <row r="166" s="1" customFormat="1" ht="17.25" customHeight="1">
      <c r="B166" s="306"/>
      <c r="C166" s="331" t="s">
        <v>2947</v>
      </c>
      <c r="D166" s="331"/>
      <c r="E166" s="331"/>
      <c r="F166" s="331" t="s">
        <v>2948</v>
      </c>
      <c r="G166" s="373"/>
      <c r="H166" s="374" t="s">
        <v>54</v>
      </c>
      <c r="I166" s="374" t="s">
        <v>57</v>
      </c>
      <c r="J166" s="331" t="s">
        <v>2949</v>
      </c>
      <c r="K166" s="308"/>
    </row>
    <row r="167" s="1" customFormat="1" ht="17.25" customHeight="1">
      <c r="B167" s="309"/>
      <c r="C167" s="333" t="s">
        <v>2950</v>
      </c>
      <c r="D167" s="333"/>
      <c r="E167" s="333"/>
      <c r="F167" s="334" t="s">
        <v>2951</v>
      </c>
      <c r="G167" s="375"/>
      <c r="H167" s="376"/>
      <c r="I167" s="376"/>
      <c r="J167" s="333" t="s">
        <v>2952</v>
      </c>
      <c r="K167" s="311"/>
    </row>
    <row r="168" s="1" customFormat="1" ht="5.25" customHeight="1">
      <c r="B168" s="341"/>
      <c r="C168" s="336"/>
      <c r="D168" s="336"/>
      <c r="E168" s="336"/>
      <c r="F168" s="336"/>
      <c r="G168" s="337"/>
      <c r="H168" s="336"/>
      <c r="I168" s="336"/>
      <c r="J168" s="336"/>
      <c r="K168" s="364"/>
    </row>
    <row r="169" s="1" customFormat="1" ht="15" customHeight="1">
      <c r="B169" s="341"/>
      <c r="C169" s="316" t="s">
        <v>2956</v>
      </c>
      <c r="D169" s="316"/>
      <c r="E169" s="316"/>
      <c r="F169" s="339" t="s">
        <v>2953</v>
      </c>
      <c r="G169" s="316"/>
      <c r="H169" s="316" t="s">
        <v>2993</v>
      </c>
      <c r="I169" s="316" t="s">
        <v>2955</v>
      </c>
      <c r="J169" s="316">
        <v>120</v>
      </c>
      <c r="K169" s="364"/>
    </row>
    <row r="170" s="1" customFormat="1" ht="15" customHeight="1">
      <c r="B170" s="341"/>
      <c r="C170" s="316" t="s">
        <v>3002</v>
      </c>
      <c r="D170" s="316"/>
      <c r="E170" s="316"/>
      <c r="F170" s="339" t="s">
        <v>2953</v>
      </c>
      <c r="G170" s="316"/>
      <c r="H170" s="316" t="s">
        <v>3003</v>
      </c>
      <c r="I170" s="316" t="s">
        <v>2955</v>
      </c>
      <c r="J170" s="316" t="s">
        <v>3004</v>
      </c>
      <c r="K170" s="364"/>
    </row>
    <row r="171" s="1" customFormat="1" ht="15" customHeight="1">
      <c r="B171" s="341"/>
      <c r="C171" s="316" t="s">
        <v>85</v>
      </c>
      <c r="D171" s="316"/>
      <c r="E171" s="316"/>
      <c r="F171" s="339" t="s">
        <v>2953</v>
      </c>
      <c r="G171" s="316"/>
      <c r="H171" s="316" t="s">
        <v>3020</v>
      </c>
      <c r="I171" s="316" t="s">
        <v>2955</v>
      </c>
      <c r="J171" s="316" t="s">
        <v>3004</v>
      </c>
      <c r="K171" s="364"/>
    </row>
    <row r="172" s="1" customFormat="1" ht="15" customHeight="1">
      <c r="B172" s="341"/>
      <c r="C172" s="316" t="s">
        <v>2958</v>
      </c>
      <c r="D172" s="316"/>
      <c r="E172" s="316"/>
      <c r="F172" s="339" t="s">
        <v>2959</v>
      </c>
      <c r="G172" s="316"/>
      <c r="H172" s="316" t="s">
        <v>3020</v>
      </c>
      <c r="I172" s="316" t="s">
        <v>2955</v>
      </c>
      <c r="J172" s="316">
        <v>50</v>
      </c>
      <c r="K172" s="364"/>
    </row>
    <row r="173" s="1" customFormat="1" ht="15" customHeight="1">
      <c r="B173" s="341"/>
      <c r="C173" s="316" t="s">
        <v>2961</v>
      </c>
      <c r="D173" s="316"/>
      <c r="E173" s="316"/>
      <c r="F173" s="339" t="s">
        <v>2953</v>
      </c>
      <c r="G173" s="316"/>
      <c r="H173" s="316" t="s">
        <v>3020</v>
      </c>
      <c r="I173" s="316" t="s">
        <v>2963</v>
      </c>
      <c r="J173" s="316"/>
      <c r="K173" s="364"/>
    </row>
    <row r="174" s="1" customFormat="1" ht="15" customHeight="1">
      <c r="B174" s="341"/>
      <c r="C174" s="316" t="s">
        <v>2972</v>
      </c>
      <c r="D174" s="316"/>
      <c r="E174" s="316"/>
      <c r="F174" s="339" t="s">
        <v>2959</v>
      </c>
      <c r="G174" s="316"/>
      <c r="H174" s="316" t="s">
        <v>3020</v>
      </c>
      <c r="I174" s="316" t="s">
        <v>2955</v>
      </c>
      <c r="J174" s="316">
        <v>50</v>
      </c>
      <c r="K174" s="364"/>
    </row>
    <row r="175" s="1" customFormat="1" ht="15" customHeight="1">
      <c r="B175" s="341"/>
      <c r="C175" s="316" t="s">
        <v>2980</v>
      </c>
      <c r="D175" s="316"/>
      <c r="E175" s="316"/>
      <c r="F175" s="339" t="s">
        <v>2959</v>
      </c>
      <c r="G175" s="316"/>
      <c r="H175" s="316" t="s">
        <v>3020</v>
      </c>
      <c r="I175" s="316" t="s">
        <v>2955</v>
      </c>
      <c r="J175" s="316">
        <v>50</v>
      </c>
      <c r="K175" s="364"/>
    </row>
    <row r="176" s="1" customFormat="1" ht="15" customHeight="1">
      <c r="B176" s="341"/>
      <c r="C176" s="316" t="s">
        <v>2978</v>
      </c>
      <c r="D176" s="316"/>
      <c r="E176" s="316"/>
      <c r="F176" s="339" t="s">
        <v>2959</v>
      </c>
      <c r="G176" s="316"/>
      <c r="H176" s="316" t="s">
        <v>3020</v>
      </c>
      <c r="I176" s="316" t="s">
        <v>2955</v>
      </c>
      <c r="J176" s="316">
        <v>50</v>
      </c>
      <c r="K176" s="364"/>
    </row>
    <row r="177" s="1" customFormat="1" ht="15" customHeight="1">
      <c r="B177" s="341"/>
      <c r="C177" s="316" t="s">
        <v>201</v>
      </c>
      <c r="D177" s="316"/>
      <c r="E177" s="316"/>
      <c r="F177" s="339" t="s">
        <v>2953</v>
      </c>
      <c r="G177" s="316"/>
      <c r="H177" s="316" t="s">
        <v>3021</v>
      </c>
      <c r="I177" s="316" t="s">
        <v>3022</v>
      </c>
      <c r="J177" s="316"/>
      <c r="K177" s="364"/>
    </row>
    <row r="178" s="1" customFormat="1" ht="15" customHeight="1">
      <c r="B178" s="341"/>
      <c r="C178" s="316" t="s">
        <v>57</v>
      </c>
      <c r="D178" s="316"/>
      <c r="E178" s="316"/>
      <c r="F178" s="339" t="s">
        <v>2953</v>
      </c>
      <c r="G178" s="316"/>
      <c r="H178" s="316" t="s">
        <v>3023</v>
      </c>
      <c r="I178" s="316" t="s">
        <v>3024</v>
      </c>
      <c r="J178" s="316">
        <v>1</v>
      </c>
      <c r="K178" s="364"/>
    </row>
    <row r="179" s="1" customFormat="1" ht="15" customHeight="1">
      <c r="B179" s="341"/>
      <c r="C179" s="316" t="s">
        <v>53</v>
      </c>
      <c r="D179" s="316"/>
      <c r="E179" s="316"/>
      <c r="F179" s="339" t="s">
        <v>2953</v>
      </c>
      <c r="G179" s="316"/>
      <c r="H179" s="316" t="s">
        <v>3025</v>
      </c>
      <c r="I179" s="316" t="s">
        <v>2955</v>
      </c>
      <c r="J179" s="316">
        <v>20</v>
      </c>
      <c r="K179" s="364"/>
    </row>
    <row r="180" s="1" customFormat="1" ht="15" customHeight="1">
      <c r="B180" s="341"/>
      <c r="C180" s="316" t="s">
        <v>54</v>
      </c>
      <c r="D180" s="316"/>
      <c r="E180" s="316"/>
      <c r="F180" s="339" t="s">
        <v>2953</v>
      </c>
      <c r="G180" s="316"/>
      <c r="H180" s="316" t="s">
        <v>3026</v>
      </c>
      <c r="I180" s="316" t="s">
        <v>2955</v>
      </c>
      <c r="J180" s="316">
        <v>255</v>
      </c>
      <c r="K180" s="364"/>
    </row>
    <row r="181" s="1" customFormat="1" ht="15" customHeight="1">
      <c r="B181" s="341"/>
      <c r="C181" s="316" t="s">
        <v>202</v>
      </c>
      <c r="D181" s="316"/>
      <c r="E181" s="316"/>
      <c r="F181" s="339" t="s">
        <v>2953</v>
      </c>
      <c r="G181" s="316"/>
      <c r="H181" s="316" t="s">
        <v>2917</v>
      </c>
      <c r="I181" s="316" t="s">
        <v>2955</v>
      </c>
      <c r="J181" s="316">
        <v>10</v>
      </c>
      <c r="K181" s="364"/>
    </row>
    <row r="182" s="1" customFormat="1" ht="15" customHeight="1">
      <c r="B182" s="341"/>
      <c r="C182" s="316" t="s">
        <v>203</v>
      </c>
      <c r="D182" s="316"/>
      <c r="E182" s="316"/>
      <c r="F182" s="339" t="s">
        <v>2953</v>
      </c>
      <c r="G182" s="316"/>
      <c r="H182" s="316" t="s">
        <v>3027</v>
      </c>
      <c r="I182" s="316" t="s">
        <v>2988</v>
      </c>
      <c r="J182" s="316"/>
      <c r="K182" s="364"/>
    </row>
    <row r="183" s="1" customFormat="1" ht="15" customHeight="1">
      <c r="B183" s="341"/>
      <c r="C183" s="316" t="s">
        <v>3028</v>
      </c>
      <c r="D183" s="316"/>
      <c r="E183" s="316"/>
      <c r="F183" s="339" t="s">
        <v>2953</v>
      </c>
      <c r="G183" s="316"/>
      <c r="H183" s="316" t="s">
        <v>3029</v>
      </c>
      <c r="I183" s="316" t="s">
        <v>2988</v>
      </c>
      <c r="J183" s="316"/>
      <c r="K183" s="364"/>
    </row>
    <row r="184" s="1" customFormat="1" ht="15" customHeight="1">
      <c r="B184" s="341"/>
      <c r="C184" s="316" t="s">
        <v>3017</v>
      </c>
      <c r="D184" s="316"/>
      <c r="E184" s="316"/>
      <c r="F184" s="339" t="s">
        <v>2953</v>
      </c>
      <c r="G184" s="316"/>
      <c r="H184" s="316" t="s">
        <v>3030</v>
      </c>
      <c r="I184" s="316" t="s">
        <v>2988</v>
      </c>
      <c r="J184" s="316"/>
      <c r="K184" s="364"/>
    </row>
    <row r="185" s="1" customFormat="1" ht="15" customHeight="1">
      <c r="B185" s="341"/>
      <c r="C185" s="316" t="s">
        <v>205</v>
      </c>
      <c r="D185" s="316"/>
      <c r="E185" s="316"/>
      <c r="F185" s="339" t="s">
        <v>2959</v>
      </c>
      <c r="G185" s="316"/>
      <c r="H185" s="316" t="s">
        <v>3031</v>
      </c>
      <c r="I185" s="316" t="s">
        <v>2955</v>
      </c>
      <c r="J185" s="316">
        <v>50</v>
      </c>
      <c r="K185" s="364"/>
    </row>
    <row r="186" s="1" customFormat="1" ht="15" customHeight="1">
      <c r="B186" s="341"/>
      <c r="C186" s="316" t="s">
        <v>3032</v>
      </c>
      <c r="D186" s="316"/>
      <c r="E186" s="316"/>
      <c r="F186" s="339" t="s">
        <v>2959</v>
      </c>
      <c r="G186" s="316"/>
      <c r="H186" s="316" t="s">
        <v>3033</v>
      </c>
      <c r="I186" s="316" t="s">
        <v>3034</v>
      </c>
      <c r="J186" s="316"/>
      <c r="K186" s="364"/>
    </row>
    <row r="187" s="1" customFormat="1" ht="15" customHeight="1">
      <c r="B187" s="341"/>
      <c r="C187" s="316" t="s">
        <v>3035</v>
      </c>
      <c r="D187" s="316"/>
      <c r="E187" s="316"/>
      <c r="F187" s="339" t="s">
        <v>2959</v>
      </c>
      <c r="G187" s="316"/>
      <c r="H187" s="316" t="s">
        <v>3036</v>
      </c>
      <c r="I187" s="316" t="s">
        <v>3034</v>
      </c>
      <c r="J187" s="316"/>
      <c r="K187" s="364"/>
    </row>
    <row r="188" s="1" customFormat="1" ht="15" customHeight="1">
      <c r="B188" s="341"/>
      <c r="C188" s="316" t="s">
        <v>3037</v>
      </c>
      <c r="D188" s="316"/>
      <c r="E188" s="316"/>
      <c r="F188" s="339" t="s">
        <v>2959</v>
      </c>
      <c r="G188" s="316"/>
      <c r="H188" s="316" t="s">
        <v>3038</v>
      </c>
      <c r="I188" s="316" t="s">
        <v>3034</v>
      </c>
      <c r="J188" s="316"/>
      <c r="K188" s="364"/>
    </row>
    <row r="189" s="1" customFormat="1" ht="15" customHeight="1">
      <c r="B189" s="341"/>
      <c r="C189" s="377" t="s">
        <v>3039</v>
      </c>
      <c r="D189" s="316"/>
      <c r="E189" s="316"/>
      <c r="F189" s="339" t="s">
        <v>2959</v>
      </c>
      <c r="G189" s="316"/>
      <c r="H189" s="316" t="s">
        <v>3040</v>
      </c>
      <c r="I189" s="316" t="s">
        <v>3041</v>
      </c>
      <c r="J189" s="378" t="s">
        <v>3042</v>
      </c>
      <c r="K189" s="364"/>
    </row>
    <row r="190" s="18" customFormat="1" ht="15" customHeight="1">
      <c r="B190" s="379"/>
      <c r="C190" s="380" t="s">
        <v>3043</v>
      </c>
      <c r="D190" s="381"/>
      <c r="E190" s="381"/>
      <c r="F190" s="382" t="s">
        <v>2959</v>
      </c>
      <c r="G190" s="381"/>
      <c r="H190" s="381" t="s">
        <v>3044</v>
      </c>
      <c r="I190" s="381" t="s">
        <v>3041</v>
      </c>
      <c r="J190" s="383" t="s">
        <v>3042</v>
      </c>
      <c r="K190" s="384"/>
    </row>
    <row r="191" s="1" customFormat="1" ht="15" customHeight="1">
      <c r="B191" s="341"/>
      <c r="C191" s="377" t="s">
        <v>42</v>
      </c>
      <c r="D191" s="316"/>
      <c r="E191" s="316"/>
      <c r="F191" s="339" t="s">
        <v>2953</v>
      </c>
      <c r="G191" s="316"/>
      <c r="H191" s="313" t="s">
        <v>3045</v>
      </c>
      <c r="I191" s="316" t="s">
        <v>3046</v>
      </c>
      <c r="J191" s="316"/>
      <c r="K191" s="364"/>
    </row>
    <row r="192" s="1" customFormat="1" ht="15" customHeight="1">
      <c r="B192" s="341"/>
      <c r="C192" s="377" t="s">
        <v>3047</v>
      </c>
      <c r="D192" s="316"/>
      <c r="E192" s="316"/>
      <c r="F192" s="339" t="s">
        <v>2953</v>
      </c>
      <c r="G192" s="316"/>
      <c r="H192" s="316" t="s">
        <v>3048</v>
      </c>
      <c r="I192" s="316" t="s">
        <v>2988</v>
      </c>
      <c r="J192" s="316"/>
      <c r="K192" s="364"/>
    </row>
    <row r="193" s="1" customFormat="1" ht="15" customHeight="1">
      <c r="B193" s="341"/>
      <c r="C193" s="377" t="s">
        <v>3049</v>
      </c>
      <c r="D193" s="316"/>
      <c r="E193" s="316"/>
      <c r="F193" s="339" t="s">
        <v>2953</v>
      </c>
      <c r="G193" s="316"/>
      <c r="H193" s="316" t="s">
        <v>3050</v>
      </c>
      <c r="I193" s="316" t="s">
        <v>2988</v>
      </c>
      <c r="J193" s="316"/>
      <c r="K193" s="364"/>
    </row>
    <row r="194" s="1" customFormat="1" ht="15" customHeight="1">
      <c r="B194" s="341"/>
      <c r="C194" s="377" t="s">
        <v>3051</v>
      </c>
      <c r="D194" s="316"/>
      <c r="E194" s="316"/>
      <c r="F194" s="339" t="s">
        <v>2959</v>
      </c>
      <c r="G194" s="316"/>
      <c r="H194" s="316" t="s">
        <v>3052</v>
      </c>
      <c r="I194" s="316" t="s">
        <v>2988</v>
      </c>
      <c r="J194" s="316"/>
      <c r="K194" s="364"/>
    </row>
    <row r="195" s="1" customFormat="1" ht="15" customHeight="1">
      <c r="B195" s="370"/>
      <c r="C195" s="385"/>
      <c r="D195" s="350"/>
      <c r="E195" s="350"/>
      <c r="F195" s="350"/>
      <c r="G195" s="350"/>
      <c r="H195" s="350"/>
      <c r="I195" s="350"/>
      <c r="J195" s="350"/>
      <c r="K195" s="371"/>
    </row>
    <row r="196" s="1" customFormat="1" ht="18.75" customHeight="1">
      <c r="B196" s="352"/>
      <c r="C196" s="362"/>
      <c r="D196" s="362"/>
      <c r="E196" s="362"/>
      <c r="F196" s="372"/>
      <c r="G196" s="362"/>
      <c r="H196" s="362"/>
      <c r="I196" s="362"/>
      <c r="J196" s="362"/>
      <c r="K196" s="352"/>
    </row>
    <row r="197" s="1" customFormat="1" ht="18.75" customHeight="1">
      <c r="B197" s="352"/>
      <c r="C197" s="362"/>
      <c r="D197" s="362"/>
      <c r="E197" s="362"/>
      <c r="F197" s="372"/>
      <c r="G197" s="362"/>
      <c r="H197" s="362"/>
      <c r="I197" s="362"/>
      <c r="J197" s="362"/>
      <c r="K197" s="352"/>
    </row>
    <row r="198" s="1" customFormat="1" ht="18.75" customHeight="1">
      <c r="B198" s="324"/>
      <c r="C198" s="324"/>
      <c r="D198" s="324"/>
      <c r="E198" s="324"/>
      <c r="F198" s="324"/>
      <c r="G198" s="324"/>
      <c r="H198" s="324"/>
      <c r="I198" s="324"/>
      <c r="J198" s="324"/>
      <c r="K198" s="324"/>
    </row>
    <row r="199" s="1" customFormat="1" ht="13.5">
      <c r="B199" s="303"/>
      <c r="C199" s="304"/>
      <c r="D199" s="304"/>
      <c r="E199" s="304"/>
      <c r="F199" s="304"/>
      <c r="G199" s="304"/>
      <c r="H199" s="304"/>
      <c r="I199" s="304"/>
      <c r="J199" s="304"/>
      <c r="K199" s="305"/>
    </row>
    <row r="200" s="1" customFormat="1" ht="21">
      <c r="B200" s="306"/>
      <c r="C200" s="307" t="s">
        <v>3053</v>
      </c>
      <c r="D200" s="307"/>
      <c r="E200" s="307"/>
      <c r="F200" s="307"/>
      <c r="G200" s="307"/>
      <c r="H200" s="307"/>
      <c r="I200" s="307"/>
      <c r="J200" s="307"/>
      <c r="K200" s="308"/>
    </row>
    <row r="201" s="1" customFormat="1" ht="25.5" customHeight="1">
      <c r="B201" s="306"/>
      <c r="C201" s="386" t="s">
        <v>3054</v>
      </c>
      <c r="D201" s="386"/>
      <c r="E201" s="386"/>
      <c r="F201" s="386" t="s">
        <v>3055</v>
      </c>
      <c r="G201" s="387"/>
      <c r="H201" s="386" t="s">
        <v>3056</v>
      </c>
      <c r="I201" s="386"/>
      <c r="J201" s="386"/>
      <c r="K201" s="308"/>
    </row>
    <row r="202" s="1" customFormat="1" ht="5.25" customHeight="1">
      <c r="B202" s="341"/>
      <c r="C202" s="336"/>
      <c r="D202" s="336"/>
      <c r="E202" s="336"/>
      <c r="F202" s="336"/>
      <c r="G202" s="362"/>
      <c r="H202" s="336"/>
      <c r="I202" s="336"/>
      <c r="J202" s="336"/>
      <c r="K202" s="364"/>
    </row>
    <row r="203" s="1" customFormat="1" ht="15" customHeight="1">
      <c r="B203" s="341"/>
      <c r="C203" s="316" t="s">
        <v>3046</v>
      </c>
      <c r="D203" s="316"/>
      <c r="E203" s="316"/>
      <c r="F203" s="339" t="s">
        <v>43</v>
      </c>
      <c r="G203" s="316"/>
      <c r="H203" s="316" t="s">
        <v>3057</v>
      </c>
      <c r="I203" s="316"/>
      <c r="J203" s="316"/>
      <c r="K203" s="364"/>
    </row>
    <row r="204" s="1" customFormat="1" ht="15" customHeight="1">
      <c r="B204" s="341"/>
      <c r="C204" s="316"/>
      <c r="D204" s="316"/>
      <c r="E204" s="316"/>
      <c r="F204" s="339" t="s">
        <v>44</v>
      </c>
      <c r="G204" s="316"/>
      <c r="H204" s="316" t="s">
        <v>3058</v>
      </c>
      <c r="I204" s="316"/>
      <c r="J204" s="316"/>
      <c r="K204" s="364"/>
    </row>
    <row r="205" s="1" customFormat="1" ht="15" customHeight="1">
      <c r="B205" s="341"/>
      <c r="C205" s="316"/>
      <c r="D205" s="316"/>
      <c r="E205" s="316"/>
      <c r="F205" s="339" t="s">
        <v>47</v>
      </c>
      <c r="G205" s="316"/>
      <c r="H205" s="316" t="s">
        <v>3059</v>
      </c>
      <c r="I205" s="316"/>
      <c r="J205" s="316"/>
      <c r="K205" s="364"/>
    </row>
    <row r="206" s="1" customFormat="1" ht="15" customHeight="1">
      <c r="B206" s="341"/>
      <c r="C206" s="316"/>
      <c r="D206" s="316"/>
      <c r="E206" s="316"/>
      <c r="F206" s="339" t="s">
        <v>45</v>
      </c>
      <c r="G206" s="316"/>
      <c r="H206" s="316" t="s">
        <v>3060</v>
      </c>
      <c r="I206" s="316"/>
      <c r="J206" s="316"/>
      <c r="K206" s="364"/>
    </row>
    <row r="207" s="1" customFormat="1" ht="15" customHeight="1">
      <c r="B207" s="341"/>
      <c r="C207" s="316"/>
      <c r="D207" s="316"/>
      <c r="E207" s="316"/>
      <c r="F207" s="339" t="s">
        <v>46</v>
      </c>
      <c r="G207" s="316"/>
      <c r="H207" s="316" t="s">
        <v>3061</v>
      </c>
      <c r="I207" s="316"/>
      <c r="J207" s="316"/>
      <c r="K207" s="364"/>
    </row>
    <row r="208" s="1" customFormat="1" ht="15" customHeight="1">
      <c r="B208" s="341"/>
      <c r="C208" s="316"/>
      <c r="D208" s="316"/>
      <c r="E208" s="316"/>
      <c r="F208" s="339"/>
      <c r="G208" s="316"/>
      <c r="H208" s="316"/>
      <c r="I208" s="316"/>
      <c r="J208" s="316"/>
      <c r="K208" s="364"/>
    </row>
    <row r="209" s="1" customFormat="1" ht="15" customHeight="1">
      <c r="B209" s="341"/>
      <c r="C209" s="316" t="s">
        <v>3000</v>
      </c>
      <c r="D209" s="316"/>
      <c r="E209" s="316"/>
      <c r="F209" s="339" t="s">
        <v>78</v>
      </c>
      <c r="G209" s="316"/>
      <c r="H209" s="316" t="s">
        <v>3062</v>
      </c>
      <c r="I209" s="316"/>
      <c r="J209" s="316"/>
      <c r="K209" s="364"/>
    </row>
    <row r="210" s="1" customFormat="1" ht="15" customHeight="1">
      <c r="B210" s="341"/>
      <c r="C210" s="316"/>
      <c r="D210" s="316"/>
      <c r="E210" s="316"/>
      <c r="F210" s="339" t="s">
        <v>2896</v>
      </c>
      <c r="G210" s="316"/>
      <c r="H210" s="316" t="s">
        <v>2897</v>
      </c>
      <c r="I210" s="316"/>
      <c r="J210" s="316"/>
      <c r="K210" s="364"/>
    </row>
    <row r="211" s="1" customFormat="1" ht="15" customHeight="1">
      <c r="B211" s="341"/>
      <c r="C211" s="316"/>
      <c r="D211" s="316"/>
      <c r="E211" s="316"/>
      <c r="F211" s="339" t="s">
        <v>2894</v>
      </c>
      <c r="G211" s="316"/>
      <c r="H211" s="316" t="s">
        <v>3063</v>
      </c>
      <c r="I211" s="316"/>
      <c r="J211" s="316"/>
      <c r="K211" s="364"/>
    </row>
    <row r="212" s="1" customFormat="1" ht="15" customHeight="1">
      <c r="B212" s="388"/>
      <c r="C212" s="316"/>
      <c r="D212" s="316"/>
      <c r="E212" s="316"/>
      <c r="F212" s="339" t="s">
        <v>2898</v>
      </c>
      <c r="G212" s="377"/>
      <c r="H212" s="368" t="s">
        <v>2899</v>
      </c>
      <c r="I212" s="368"/>
      <c r="J212" s="368"/>
      <c r="K212" s="389"/>
    </row>
    <row r="213" s="1" customFormat="1" ht="15" customHeight="1">
      <c r="B213" s="388"/>
      <c r="C213" s="316"/>
      <c r="D213" s="316"/>
      <c r="E213" s="316"/>
      <c r="F213" s="339" t="s">
        <v>2900</v>
      </c>
      <c r="G213" s="377"/>
      <c r="H213" s="368" t="s">
        <v>3064</v>
      </c>
      <c r="I213" s="368"/>
      <c r="J213" s="368"/>
      <c r="K213" s="389"/>
    </row>
    <row r="214" s="1" customFormat="1" ht="15" customHeight="1">
      <c r="B214" s="388"/>
      <c r="C214" s="316"/>
      <c r="D214" s="316"/>
      <c r="E214" s="316"/>
      <c r="F214" s="339"/>
      <c r="G214" s="377"/>
      <c r="H214" s="368"/>
      <c r="I214" s="368"/>
      <c r="J214" s="368"/>
      <c r="K214" s="389"/>
    </row>
    <row r="215" s="1" customFormat="1" ht="15" customHeight="1">
      <c r="B215" s="388"/>
      <c r="C215" s="316" t="s">
        <v>3024</v>
      </c>
      <c r="D215" s="316"/>
      <c r="E215" s="316"/>
      <c r="F215" s="339">
        <v>1</v>
      </c>
      <c r="G215" s="377"/>
      <c r="H215" s="368" t="s">
        <v>3065</v>
      </c>
      <c r="I215" s="368"/>
      <c r="J215" s="368"/>
      <c r="K215" s="389"/>
    </row>
    <row r="216" s="1" customFormat="1" ht="15" customHeight="1">
      <c r="B216" s="388"/>
      <c r="C216" s="316"/>
      <c r="D216" s="316"/>
      <c r="E216" s="316"/>
      <c r="F216" s="339">
        <v>2</v>
      </c>
      <c r="G216" s="377"/>
      <c r="H216" s="368" t="s">
        <v>3066</v>
      </c>
      <c r="I216" s="368"/>
      <c r="J216" s="368"/>
      <c r="K216" s="389"/>
    </row>
    <row r="217" s="1" customFormat="1" ht="15" customHeight="1">
      <c r="B217" s="388"/>
      <c r="C217" s="316"/>
      <c r="D217" s="316"/>
      <c r="E217" s="316"/>
      <c r="F217" s="339">
        <v>3</v>
      </c>
      <c r="G217" s="377"/>
      <c r="H217" s="368" t="s">
        <v>3067</v>
      </c>
      <c r="I217" s="368"/>
      <c r="J217" s="368"/>
      <c r="K217" s="389"/>
    </row>
    <row r="218" s="1" customFormat="1" ht="15" customHeight="1">
      <c r="B218" s="388"/>
      <c r="C218" s="316"/>
      <c r="D218" s="316"/>
      <c r="E218" s="316"/>
      <c r="F218" s="339">
        <v>4</v>
      </c>
      <c r="G218" s="377"/>
      <c r="H218" s="368" t="s">
        <v>3068</v>
      </c>
      <c r="I218" s="368"/>
      <c r="J218" s="368"/>
      <c r="K218" s="389"/>
    </row>
    <row r="219" s="1" customFormat="1" ht="12.75" customHeight="1">
      <c r="B219" s="390"/>
      <c r="C219" s="391"/>
      <c r="D219" s="391"/>
      <c r="E219" s="391"/>
      <c r="F219" s="391"/>
      <c r="G219" s="391"/>
      <c r="H219" s="391"/>
      <c r="I219" s="391"/>
      <c r="J219" s="391"/>
      <c r="K219" s="392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187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546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ROUND((SUM(BE88:BE192)),  2)</f>
        <v>0</v>
      </c>
      <c r="G35" s="41"/>
      <c r="H35" s="41"/>
      <c r="I35" s="161">
        <v>0.20999999999999999</v>
      </c>
      <c r="J35" s="160">
        <f>ROUND(((SUM(BE88:BE192))*I35),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ROUND((SUM(BF88:BF192)),  2)</f>
        <v>0</v>
      </c>
      <c r="G36" s="41"/>
      <c r="H36" s="41"/>
      <c r="I36" s="161">
        <v>0.12</v>
      </c>
      <c r="J36" s="160">
        <f>ROUND(((SUM(BF88:BF192))*I36),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ROUND((SUM(BG88:BG192)),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ROUND((SUM(BH88:BH192)),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ROUND((SUM(BI88:BI192)),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187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2023-065-01-03 - SO-01 - Dopravní řešení - obrubníky a ostatní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J89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547</v>
      </c>
      <c r="E65" s="186"/>
      <c r="F65" s="186"/>
      <c r="G65" s="186"/>
      <c r="H65" s="186"/>
      <c r="I65" s="186"/>
      <c r="J65" s="187">
        <f>J90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548</v>
      </c>
      <c r="E66" s="186"/>
      <c r="F66" s="186"/>
      <c r="G66" s="186"/>
      <c r="H66" s="186"/>
      <c r="I66" s="186"/>
      <c r="J66" s="187">
        <f>J190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200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Vědomice - Úprava ulice Na Zavadilce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186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3" t="s">
        <v>187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188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30" customHeight="1">
      <c r="A80" s="41"/>
      <c r="B80" s="42"/>
      <c r="C80" s="43"/>
      <c r="D80" s="43"/>
      <c r="E80" s="72" t="str">
        <f>E11</f>
        <v>2023-065-01-03 - SO-01 - Dopravní řešení - obrubníky a ostatní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16. 4. 2024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201</v>
      </c>
      <c r="D87" s="192" t="s">
        <v>57</v>
      </c>
      <c r="E87" s="192" t="s">
        <v>53</v>
      </c>
      <c r="F87" s="192" t="s">
        <v>54</v>
      </c>
      <c r="G87" s="192" t="s">
        <v>202</v>
      </c>
      <c r="H87" s="192" t="s">
        <v>203</v>
      </c>
      <c r="I87" s="192" t="s">
        <v>204</v>
      </c>
      <c r="J87" s="192" t="s">
        <v>192</v>
      </c>
      <c r="K87" s="193" t="s">
        <v>205</v>
      </c>
      <c r="L87" s="194"/>
      <c r="M87" s="95" t="s">
        <v>19</v>
      </c>
      <c r="N87" s="96" t="s">
        <v>42</v>
      </c>
      <c r="O87" s="96" t="s">
        <v>206</v>
      </c>
      <c r="P87" s="96" t="s">
        <v>207</v>
      </c>
      <c r="Q87" s="96" t="s">
        <v>208</v>
      </c>
      <c r="R87" s="96" t="s">
        <v>209</v>
      </c>
      <c r="S87" s="96" t="s">
        <v>210</v>
      </c>
      <c r="T87" s="97" t="s">
        <v>211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212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</f>
        <v>0</v>
      </c>
      <c r="Q88" s="99"/>
      <c r="R88" s="197">
        <f>R89</f>
        <v>238.98830000000001</v>
      </c>
      <c r="S88" s="99"/>
      <c r="T88" s="198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193</v>
      </c>
      <c r="BK88" s="199">
        <f>BK89</f>
        <v>0</v>
      </c>
    </row>
    <row r="89" s="12" customFormat="1" ht="25.92" customHeight="1">
      <c r="A89" s="12"/>
      <c r="B89" s="200"/>
      <c r="C89" s="201"/>
      <c r="D89" s="202" t="s">
        <v>71</v>
      </c>
      <c r="E89" s="203" t="s">
        <v>213</v>
      </c>
      <c r="F89" s="203" t="s">
        <v>214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P90+P190</f>
        <v>0</v>
      </c>
      <c r="Q89" s="208"/>
      <c r="R89" s="209">
        <f>R90+R190</f>
        <v>238.98830000000001</v>
      </c>
      <c r="S89" s="208"/>
      <c r="T89" s="210">
        <f>T90+T190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71</v>
      </c>
      <c r="AU89" s="212" t="s">
        <v>72</v>
      </c>
      <c r="AY89" s="211" t="s">
        <v>215</v>
      </c>
      <c r="BK89" s="213">
        <f>BK90+BK190</f>
        <v>0</v>
      </c>
    </row>
    <row r="90" s="12" customFormat="1" ht="22.8" customHeight="1">
      <c r="A90" s="12"/>
      <c r="B90" s="200"/>
      <c r="C90" s="201"/>
      <c r="D90" s="202" t="s">
        <v>71</v>
      </c>
      <c r="E90" s="214" t="s">
        <v>549</v>
      </c>
      <c r="F90" s="214" t="s">
        <v>550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SUM(P91:P189)</f>
        <v>0</v>
      </c>
      <c r="Q90" s="208"/>
      <c r="R90" s="209">
        <f>SUM(R91:R189)</f>
        <v>238.98830000000001</v>
      </c>
      <c r="S90" s="208"/>
      <c r="T90" s="210">
        <f>SUM(T91:T189)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79</v>
      </c>
      <c r="AY90" s="211" t="s">
        <v>215</v>
      </c>
      <c r="BK90" s="213">
        <f>SUM(BK91:BK189)</f>
        <v>0</v>
      </c>
    </row>
    <row r="91" s="2" customFormat="1" ht="49.05" customHeight="1">
      <c r="A91" s="41"/>
      <c r="B91" s="42"/>
      <c r="C91" s="216" t="s">
        <v>79</v>
      </c>
      <c r="D91" s="216" t="s">
        <v>218</v>
      </c>
      <c r="E91" s="217" t="s">
        <v>551</v>
      </c>
      <c r="F91" s="218" t="s">
        <v>552</v>
      </c>
      <c r="G91" s="219" t="s">
        <v>259</v>
      </c>
      <c r="H91" s="220">
        <v>498.47000000000003</v>
      </c>
      <c r="I91" s="221"/>
      <c r="J91" s="222">
        <f>ROUND(I91*H91,2)</f>
        <v>0</v>
      </c>
      <c r="K91" s="218" t="s">
        <v>222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0.15540000000000001</v>
      </c>
      <c r="R91" s="225">
        <f>Q91*H91</f>
        <v>77.462238000000013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81</v>
      </c>
    </row>
    <row r="92" s="2" customFormat="1">
      <c r="A92" s="41"/>
      <c r="B92" s="42"/>
      <c r="C92" s="43"/>
      <c r="D92" s="229" t="s">
        <v>224</v>
      </c>
      <c r="E92" s="43"/>
      <c r="F92" s="230" t="s">
        <v>553</v>
      </c>
      <c r="G92" s="43"/>
      <c r="H92" s="43"/>
      <c r="I92" s="231"/>
      <c r="J92" s="43"/>
      <c r="K92" s="43"/>
      <c r="L92" s="47"/>
      <c r="M92" s="232"/>
      <c r="N92" s="233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224</v>
      </c>
      <c r="AU92" s="20" t="s">
        <v>81</v>
      </c>
    </row>
    <row r="93" s="2" customFormat="1" ht="16.5" customHeight="1">
      <c r="A93" s="41"/>
      <c r="B93" s="42"/>
      <c r="C93" s="281" t="s">
        <v>81</v>
      </c>
      <c r="D93" s="281" t="s">
        <v>412</v>
      </c>
      <c r="E93" s="282" t="s">
        <v>554</v>
      </c>
      <c r="F93" s="283" t="s">
        <v>555</v>
      </c>
      <c r="G93" s="284" t="s">
        <v>259</v>
      </c>
      <c r="H93" s="285">
        <v>508.43900000000002</v>
      </c>
      <c r="I93" s="286"/>
      <c r="J93" s="287">
        <f>ROUND(I93*H93,2)</f>
        <v>0</v>
      </c>
      <c r="K93" s="283" t="s">
        <v>222</v>
      </c>
      <c r="L93" s="288"/>
      <c r="M93" s="289" t="s">
        <v>19</v>
      </c>
      <c r="N93" s="290" t="s">
        <v>43</v>
      </c>
      <c r="O93" s="87"/>
      <c r="P93" s="225">
        <f>O93*H93</f>
        <v>0</v>
      </c>
      <c r="Q93" s="225">
        <v>0.080000000000000002</v>
      </c>
      <c r="R93" s="225">
        <f>Q93*H93</f>
        <v>40.67512</v>
      </c>
      <c r="S93" s="225">
        <v>0</v>
      </c>
      <c r="T93" s="226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7" t="s">
        <v>298</v>
      </c>
      <c r="AT93" s="227" t="s">
        <v>412</v>
      </c>
      <c r="AU93" s="227" t="s">
        <v>81</v>
      </c>
      <c r="AY93" s="20" t="s">
        <v>215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20" t="s">
        <v>79</v>
      </c>
      <c r="BK93" s="228">
        <f>ROUND(I93*H93,2)</f>
        <v>0</v>
      </c>
      <c r="BL93" s="20" t="s">
        <v>223</v>
      </c>
      <c r="BM93" s="227" t="s">
        <v>223</v>
      </c>
    </row>
    <row r="94" s="13" customFormat="1">
      <c r="A94" s="13"/>
      <c r="B94" s="234"/>
      <c r="C94" s="235"/>
      <c r="D94" s="236" t="s">
        <v>226</v>
      </c>
      <c r="E94" s="237" t="s">
        <v>19</v>
      </c>
      <c r="F94" s="238" t="s">
        <v>556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226</v>
      </c>
      <c r="AU94" s="244" t="s">
        <v>81</v>
      </c>
      <c r="AV94" s="13" t="s">
        <v>79</v>
      </c>
      <c r="AW94" s="13" t="s">
        <v>33</v>
      </c>
      <c r="AX94" s="13" t="s">
        <v>72</v>
      </c>
      <c r="AY94" s="244" t="s">
        <v>215</v>
      </c>
    </row>
    <row r="95" s="13" customFormat="1">
      <c r="A95" s="13"/>
      <c r="B95" s="234"/>
      <c r="C95" s="235"/>
      <c r="D95" s="236" t="s">
        <v>226</v>
      </c>
      <c r="E95" s="237" t="s">
        <v>19</v>
      </c>
      <c r="F95" s="238" t="s">
        <v>557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226</v>
      </c>
      <c r="AU95" s="244" t="s">
        <v>81</v>
      </c>
      <c r="AV95" s="13" t="s">
        <v>79</v>
      </c>
      <c r="AW95" s="13" t="s">
        <v>33</v>
      </c>
      <c r="AX95" s="13" t="s">
        <v>72</v>
      </c>
      <c r="AY95" s="244" t="s">
        <v>215</v>
      </c>
    </row>
    <row r="96" s="13" customFormat="1">
      <c r="A96" s="13"/>
      <c r="B96" s="234"/>
      <c r="C96" s="235"/>
      <c r="D96" s="236" t="s">
        <v>226</v>
      </c>
      <c r="E96" s="237" t="s">
        <v>19</v>
      </c>
      <c r="F96" s="238" t="s">
        <v>446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226</v>
      </c>
      <c r="AU96" s="244" t="s">
        <v>81</v>
      </c>
      <c r="AV96" s="13" t="s">
        <v>79</v>
      </c>
      <c r="AW96" s="13" t="s">
        <v>33</v>
      </c>
      <c r="AX96" s="13" t="s">
        <v>72</v>
      </c>
      <c r="AY96" s="244" t="s">
        <v>215</v>
      </c>
    </row>
    <row r="97" s="14" customFormat="1">
      <c r="A97" s="14"/>
      <c r="B97" s="245"/>
      <c r="C97" s="246"/>
      <c r="D97" s="236" t="s">
        <v>226</v>
      </c>
      <c r="E97" s="247" t="s">
        <v>19</v>
      </c>
      <c r="F97" s="248" t="s">
        <v>558</v>
      </c>
      <c r="G97" s="246"/>
      <c r="H97" s="249">
        <v>186.27000000000001</v>
      </c>
      <c r="I97" s="250"/>
      <c r="J97" s="246"/>
      <c r="K97" s="246"/>
      <c r="L97" s="251"/>
      <c r="M97" s="252"/>
      <c r="N97" s="253"/>
      <c r="O97" s="253"/>
      <c r="P97" s="253"/>
      <c r="Q97" s="253"/>
      <c r="R97" s="253"/>
      <c r="S97" s="253"/>
      <c r="T97" s="25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5" t="s">
        <v>226</v>
      </c>
      <c r="AU97" s="255" t="s">
        <v>81</v>
      </c>
      <c r="AV97" s="14" t="s">
        <v>81</v>
      </c>
      <c r="AW97" s="14" t="s">
        <v>33</v>
      </c>
      <c r="AX97" s="14" t="s">
        <v>72</v>
      </c>
      <c r="AY97" s="255" t="s">
        <v>215</v>
      </c>
    </row>
    <row r="98" s="14" customFormat="1">
      <c r="A98" s="14"/>
      <c r="B98" s="245"/>
      <c r="C98" s="246"/>
      <c r="D98" s="236" t="s">
        <v>226</v>
      </c>
      <c r="E98" s="247" t="s">
        <v>19</v>
      </c>
      <c r="F98" s="248" t="s">
        <v>559</v>
      </c>
      <c r="G98" s="246"/>
      <c r="H98" s="249">
        <v>19.66</v>
      </c>
      <c r="I98" s="250"/>
      <c r="J98" s="246"/>
      <c r="K98" s="246"/>
      <c r="L98" s="251"/>
      <c r="M98" s="252"/>
      <c r="N98" s="253"/>
      <c r="O98" s="253"/>
      <c r="P98" s="253"/>
      <c r="Q98" s="253"/>
      <c r="R98" s="253"/>
      <c r="S98" s="253"/>
      <c r="T98" s="25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5" t="s">
        <v>226</v>
      </c>
      <c r="AU98" s="255" t="s">
        <v>81</v>
      </c>
      <c r="AV98" s="14" t="s">
        <v>81</v>
      </c>
      <c r="AW98" s="14" t="s">
        <v>33</v>
      </c>
      <c r="AX98" s="14" t="s">
        <v>72</v>
      </c>
      <c r="AY98" s="255" t="s">
        <v>215</v>
      </c>
    </row>
    <row r="99" s="16" customFormat="1">
      <c r="A99" s="16"/>
      <c r="B99" s="267"/>
      <c r="C99" s="268"/>
      <c r="D99" s="236" t="s">
        <v>226</v>
      </c>
      <c r="E99" s="269" t="s">
        <v>19</v>
      </c>
      <c r="F99" s="270" t="s">
        <v>283</v>
      </c>
      <c r="G99" s="268"/>
      <c r="H99" s="271">
        <v>205.93000000000001</v>
      </c>
      <c r="I99" s="272"/>
      <c r="J99" s="268"/>
      <c r="K99" s="268"/>
      <c r="L99" s="273"/>
      <c r="M99" s="274"/>
      <c r="N99" s="275"/>
      <c r="O99" s="275"/>
      <c r="P99" s="275"/>
      <c r="Q99" s="275"/>
      <c r="R99" s="275"/>
      <c r="S99" s="275"/>
      <c r="T99" s="27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T99" s="277" t="s">
        <v>226</v>
      </c>
      <c r="AU99" s="277" t="s">
        <v>81</v>
      </c>
      <c r="AV99" s="16" t="s">
        <v>105</v>
      </c>
      <c r="AW99" s="16" t="s">
        <v>33</v>
      </c>
      <c r="AX99" s="16" t="s">
        <v>72</v>
      </c>
      <c r="AY99" s="277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560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446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4" customFormat="1">
      <c r="A102" s="14"/>
      <c r="B102" s="245"/>
      <c r="C102" s="246"/>
      <c r="D102" s="236" t="s">
        <v>226</v>
      </c>
      <c r="E102" s="247" t="s">
        <v>19</v>
      </c>
      <c r="F102" s="248" t="s">
        <v>561</v>
      </c>
      <c r="G102" s="246"/>
      <c r="H102" s="249">
        <v>61.609999999999999</v>
      </c>
      <c r="I102" s="250"/>
      <c r="J102" s="246"/>
      <c r="K102" s="246"/>
      <c r="L102" s="251"/>
      <c r="M102" s="252"/>
      <c r="N102" s="253"/>
      <c r="O102" s="253"/>
      <c r="P102" s="253"/>
      <c r="Q102" s="253"/>
      <c r="R102" s="253"/>
      <c r="S102" s="253"/>
      <c r="T102" s="25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5" t="s">
        <v>226</v>
      </c>
      <c r="AU102" s="255" t="s">
        <v>81</v>
      </c>
      <c r="AV102" s="14" t="s">
        <v>81</v>
      </c>
      <c r="AW102" s="14" t="s">
        <v>33</v>
      </c>
      <c r="AX102" s="14" t="s">
        <v>72</v>
      </c>
      <c r="AY102" s="255" t="s">
        <v>215</v>
      </c>
    </row>
    <row r="103" s="16" customFormat="1">
      <c r="A103" s="16"/>
      <c r="B103" s="267"/>
      <c r="C103" s="268"/>
      <c r="D103" s="236" t="s">
        <v>226</v>
      </c>
      <c r="E103" s="269" t="s">
        <v>19</v>
      </c>
      <c r="F103" s="270" t="s">
        <v>283</v>
      </c>
      <c r="G103" s="268"/>
      <c r="H103" s="271">
        <v>61.609999999999999</v>
      </c>
      <c r="I103" s="272"/>
      <c r="J103" s="268"/>
      <c r="K103" s="268"/>
      <c r="L103" s="273"/>
      <c r="M103" s="274"/>
      <c r="N103" s="275"/>
      <c r="O103" s="275"/>
      <c r="P103" s="275"/>
      <c r="Q103" s="275"/>
      <c r="R103" s="275"/>
      <c r="S103" s="275"/>
      <c r="T103" s="27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T103" s="277" t="s">
        <v>226</v>
      </c>
      <c r="AU103" s="277" t="s">
        <v>81</v>
      </c>
      <c r="AV103" s="16" t="s">
        <v>105</v>
      </c>
      <c r="AW103" s="16" t="s">
        <v>33</v>
      </c>
      <c r="AX103" s="16" t="s">
        <v>72</v>
      </c>
      <c r="AY103" s="277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556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557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448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4" customFormat="1">
      <c r="A107" s="14"/>
      <c r="B107" s="245"/>
      <c r="C107" s="246"/>
      <c r="D107" s="236" t="s">
        <v>226</v>
      </c>
      <c r="E107" s="247" t="s">
        <v>19</v>
      </c>
      <c r="F107" s="248" t="s">
        <v>562</v>
      </c>
      <c r="G107" s="246"/>
      <c r="H107" s="249">
        <v>180.18000000000001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226</v>
      </c>
      <c r="AU107" s="255" t="s">
        <v>81</v>
      </c>
      <c r="AV107" s="14" t="s">
        <v>81</v>
      </c>
      <c r="AW107" s="14" t="s">
        <v>33</v>
      </c>
      <c r="AX107" s="14" t="s">
        <v>72</v>
      </c>
      <c r="AY107" s="255" t="s">
        <v>215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556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560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448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4" customFormat="1">
      <c r="A111" s="14"/>
      <c r="B111" s="245"/>
      <c r="C111" s="246"/>
      <c r="D111" s="236" t="s">
        <v>226</v>
      </c>
      <c r="E111" s="247" t="s">
        <v>19</v>
      </c>
      <c r="F111" s="248" t="s">
        <v>563</v>
      </c>
      <c r="G111" s="246"/>
      <c r="H111" s="249">
        <v>50.350000000000001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226</v>
      </c>
      <c r="AU111" s="255" t="s">
        <v>81</v>
      </c>
      <c r="AV111" s="14" t="s">
        <v>81</v>
      </c>
      <c r="AW111" s="14" t="s">
        <v>33</v>
      </c>
      <c r="AX111" s="14" t="s">
        <v>72</v>
      </c>
      <c r="AY111" s="255" t="s">
        <v>215</v>
      </c>
    </row>
    <row r="112" s="16" customFormat="1">
      <c r="A112" s="16"/>
      <c r="B112" s="267"/>
      <c r="C112" s="268"/>
      <c r="D112" s="236" t="s">
        <v>226</v>
      </c>
      <c r="E112" s="269" t="s">
        <v>19</v>
      </c>
      <c r="F112" s="270" t="s">
        <v>283</v>
      </c>
      <c r="G112" s="268"/>
      <c r="H112" s="271">
        <v>230.53</v>
      </c>
      <c r="I112" s="272"/>
      <c r="J112" s="268"/>
      <c r="K112" s="268"/>
      <c r="L112" s="273"/>
      <c r="M112" s="274"/>
      <c r="N112" s="275"/>
      <c r="O112" s="275"/>
      <c r="P112" s="275"/>
      <c r="Q112" s="275"/>
      <c r="R112" s="275"/>
      <c r="S112" s="275"/>
      <c r="T112" s="27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T112" s="277" t="s">
        <v>226</v>
      </c>
      <c r="AU112" s="277" t="s">
        <v>81</v>
      </c>
      <c r="AV112" s="16" t="s">
        <v>105</v>
      </c>
      <c r="AW112" s="16" t="s">
        <v>33</v>
      </c>
      <c r="AX112" s="16" t="s">
        <v>72</v>
      </c>
      <c r="AY112" s="277" t="s">
        <v>215</v>
      </c>
    </row>
    <row r="113" s="15" customFormat="1">
      <c r="A113" s="15"/>
      <c r="B113" s="256"/>
      <c r="C113" s="257"/>
      <c r="D113" s="236" t="s">
        <v>226</v>
      </c>
      <c r="E113" s="258" t="s">
        <v>19</v>
      </c>
      <c r="F113" s="259" t="s">
        <v>233</v>
      </c>
      <c r="G113" s="257"/>
      <c r="H113" s="260">
        <v>498.06999999999999</v>
      </c>
      <c r="I113" s="261"/>
      <c r="J113" s="257"/>
      <c r="K113" s="257"/>
      <c r="L113" s="262"/>
      <c r="M113" s="263"/>
      <c r="N113" s="264"/>
      <c r="O113" s="264"/>
      <c r="P113" s="264"/>
      <c r="Q113" s="264"/>
      <c r="R113" s="264"/>
      <c r="S113" s="264"/>
      <c r="T113" s="26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6" t="s">
        <v>226</v>
      </c>
      <c r="AU113" s="266" t="s">
        <v>81</v>
      </c>
      <c r="AV113" s="15" t="s">
        <v>223</v>
      </c>
      <c r="AW113" s="15" t="s">
        <v>33</v>
      </c>
      <c r="AX113" s="15" t="s">
        <v>72</v>
      </c>
      <c r="AY113" s="266" t="s">
        <v>215</v>
      </c>
    </row>
    <row r="114" s="14" customFormat="1">
      <c r="A114" s="14"/>
      <c r="B114" s="245"/>
      <c r="C114" s="246"/>
      <c r="D114" s="236" t="s">
        <v>226</v>
      </c>
      <c r="E114" s="247" t="s">
        <v>19</v>
      </c>
      <c r="F114" s="248" t="s">
        <v>564</v>
      </c>
      <c r="G114" s="246"/>
      <c r="H114" s="249">
        <v>508.43900000000002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226</v>
      </c>
      <c r="AU114" s="255" t="s">
        <v>81</v>
      </c>
      <c r="AV114" s="14" t="s">
        <v>81</v>
      </c>
      <c r="AW114" s="14" t="s">
        <v>33</v>
      </c>
      <c r="AX114" s="14" t="s">
        <v>72</v>
      </c>
      <c r="AY114" s="255" t="s">
        <v>215</v>
      </c>
    </row>
    <row r="115" s="15" customFormat="1">
      <c r="A115" s="15"/>
      <c r="B115" s="256"/>
      <c r="C115" s="257"/>
      <c r="D115" s="236" t="s">
        <v>226</v>
      </c>
      <c r="E115" s="258" t="s">
        <v>19</v>
      </c>
      <c r="F115" s="259" t="s">
        <v>233</v>
      </c>
      <c r="G115" s="257"/>
      <c r="H115" s="260">
        <v>508.43900000000002</v>
      </c>
      <c r="I115" s="261"/>
      <c r="J115" s="257"/>
      <c r="K115" s="257"/>
      <c r="L115" s="262"/>
      <c r="M115" s="263"/>
      <c r="N115" s="264"/>
      <c r="O115" s="264"/>
      <c r="P115" s="264"/>
      <c r="Q115" s="264"/>
      <c r="R115" s="264"/>
      <c r="S115" s="264"/>
      <c r="T115" s="26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6" t="s">
        <v>226</v>
      </c>
      <c r="AU115" s="266" t="s">
        <v>81</v>
      </c>
      <c r="AV115" s="15" t="s">
        <v>223</v>
      </c>
      <c r="AW115" s="15" t="s">
        <v>33</v>
      </c>
      <c r="AX115" s="15" t="s">
        <v>79</v>
      </c>
      <c r="AY115" s="266" t="s">
        <v>215</v>
      </c>
    </row>
    <row r="116" s="2" customFormat="1" ht="44.25" customHeight="1">
      <c r="A116" s="41"/>
      <c r="B116" s="42"/>
      <c r="C116" s="216" t="s">
        <v>292</v>
      </c>
      <c r="D116" s="216" t="s">
        <v>218</v>
      </c>
      <c r="E116" s="217" t="s">
        <v>565</v>
      </c>
      <c r="F116" s="218" t="s">
        <v>566</v>
      </c>
      <c r="G116" s="219" t="s">
        <v>259</v>
      </c>
      <c r="H116" s="220">
        <v>619.5</v>
      </c>
      <c r="I116" s="221"/>
      <c r="J116" s="222">
        <f>ROUND(I116*H116,2)</f>
        <v>0</v>
      </c>
      <c r="K116" s="218" t="s">
        <v>222</v>
      </c>
      <c r="L116" s="47"/>
      <c r="M116" s="223" t="s">
        <v>19</v>
      </c>
      <c r="N116" s="224" t="s">
        <v>43</v>
      </c>
      <c r="O116" s="87"/>
      <c r="P116" s="225">
        <f>O116*H116</f>
        <v>0</v>
      </c>
      <c r="Q116" s="225">
        <v>0.11162999999999999</v>
      </c>
      <c r="R116" s="225">
        <f>Q116*H116</f>
        <v>69.15478499999999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223</v>
      </c>
      <c r="AT116" s="227" t="s">
        <v>218</v>
      </c>
      <c r="AU116" s="227" t="s">
        <v>81</v>
      </c>
      <c r="AY116" s="20" t="s">
        <v>215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223</v>
      </c>
      <c r="BM116" s="227" t="s">
        <v>8</v>
      </c>
    </row>
    <row r="117" s="2" customFormat="1">
      <c r="A117" s="41"/>
      <c r="B117" s="42"/>
      <c r="C117" s="43"/>
      <c r="D117" s="229" t="s">
        <v>224</v>
      </c>
      <c r="E117" s="43"/>
      <c r="F117" s="230" t="s">
        <v>567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224</v>
      </c>
      <c r="AU117" s="20" t="s">
        <v>81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568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569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407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4" customFormat="1">
      <c r="A121" s="14"/>
      <c r="B121" s="245"/>
      <c r="C121" s="246"/>
      <c r="D121" s="236" t="s">
        <v>226</v>
      </c>
      <c r="E121" s="247" t="s">
        <v>19</v>
      </c>
      <c r="F121" s="248" t="s">
        <v>570</v>
      </c>
      <c r="G121" s="246"/>
      <c r="H121" s="249">
        <v>247.27000000000001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226</v>
      </c>
      <c r="AU121" s="255" t="s">
        <v>81</v>
      </c>
      <c r="AV121" s="14" t="s">
        <v>81</v>
      </c>
      <c r="AW121" s="14" t="s">
        <v>33</v>
      </c>
      <c r="AX121" s="14" t="s">
        <v>72</v>
      </c>
      <c r="AY121" s="255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568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571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407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4" customFormat="1">
      <c r="A125" s="14"/>
      <c r="B125" s="245"/>
      <c r="C125" s="246"/>
      <c r="D125" s="236" t="s">
        <v>226</v>
      </c>
      <c r="E125" s="247" t="s">
        <v>19</v>
      </c>
      <c r="F125" s="248" t="s">
        <v>572</v>
      </c>
      <c r="G125" s="246"/>
      <c r="H125" s="249">
        <v>34.159999999999997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226</v>
      </c>
      <c r="AU125" s="255" t="s">
        <v>81</v>
      </c>
      <c r="AV125" s="14" t="s">
        <v>81</v>
      </c>
      <c r="AW125" s="14" t="s">
        <v>33</v>
      </c>
      <c r="AX125" s="14" t="s">
        <v>72</v>
      </c>
      <c r="AY125" s="255" t="s">
        <v>215</v>
      </c>
    </row>
    <row r="126" s="16" customFormat="1">
      <c r="A126" s="16"/>
      <c r="B126" s="267"/>
      <c r="C126" s="268"/>
      <c r="D126" s="236" t="s">
        <v>226</v>
      </c>
      <c r="E126" s="269" t="s">
        <v>19</v>
      </c>
      <c r="F126" s="270" t="s">
        <v>283</v>
      </c>
      <c r="G126" s="268"/>
      <c r="H126" s="271">
        <v>281.43000000000001</v>
      </c>
      <c r="I126" s="272"/>
      <c r="J126" s="268"/>
      <c r="K126" s="268"/>
      <c r="L126" s="273"/>
      <c r="M126" s="274"/>
      <c r="N126" s="275"/>
      <c r="O126" s="275"/>
      <c r="P126" s="275"/>
      <c r="Q126" s="275"/>
      <c r="R126" s="275"/>
      <c r="S126" s="275"/>
      <c r="T126" s="27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77" t="s">
        <v>226</v>
      </c>
      <c r="AU126" s="277" t="s">
        <v>81</v>
      </c>
      <c r="AV126" s="16" t="s">
        <v>105</v>
      </c>
      <c r="AW126" s="16" t="s">
        <v>33</v>
      </c>
      <c r="AX126" s="16" t="s">
        <v>72</v>
      </c>
      <c r="AY126" s="277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568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3" customFormat="1">
      <c r="A128" s="13"/>
      <c r="B128" s="234"/>
      <c r="C128" s="235"/>
      <c r="D128" s="236" t="s">
        <v>226</v>
      </c>
      <c r="E128" s="237" t="s">
        <v>19</v>
      </c>
      <c r="F128" s="238" t="s">
        <v>573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226</v>
      </c>
      <c r="AU128" s="244" t="s">
        <v>81</v>
      </c>
      <c r="AV128" s="13" t="s">
        <v>79</v>
      </c>
      <c r="AW128" s="13" t="s">
        <v>33</v>
      </c>
      <c r="AX128" s="13" t="s">
        <v>72</v>
      </c>
      <c r="AY128" s="244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407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4" customFormat="1">
      <c r="A130" s="14"/>
      <c r="B130" s="245"/>
      <c r="C130" s="246"/>
      <c r="D130" s="236" t="s">
        <v>226</v>
      </c>
      <c r="E130" s="247" t="s">
        <v>19</v>
      </c>
      <c r="F130" s="248" t="s">
        <v>574</v>
      </c>
      <c r="G130" s="246"/>
      <c r="H130" s="249">
        <v>78.620000000000005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226</v>
      </c>
      <c r="AU130" s="255" t="s">
        <v>81</v>
      </c>
      <c r="AV130" s="14" t="s">
        <v>81</v>
      </c>
      <c r="AW130" s="14" t="s">
        <v>33</v>
      </c>
      <c r="AX130" s="14" t="s">
        <v>72</v>
      </c>
      <c r="AY130" s="255" t="s">
        <v>215</v>
      </c>
    </row>
    <row r="131" s="14" customFormat="1">
      <c r="A131" s="14"/>
      <c r="B131" s="245"/>
      <c r="C131" s="246"/>
      <c r="D131" s="236" t="s">
        <v>226</v>
      </c>
      <c r="E131" s="247" t="s">
        <v>19</v>
      </c>
      <c r="F131" s="248" t="s">
        <v>575</v>
      </c>
      <c r="G131" s="246"/>
      <c r="H131" s="249">
        <v>110.45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226</v>
      </c>
      <c r="AU131" s="255" t="s">
        <v>81</v>
      </c>
      <c r="AV131" s="14" t="s">
        <v>81</v>
      </c>
      <c r="AW131" s="14" t="s">
        <v>33</v>
      </c>
      <c r="AX131" s="14" t="s">
        <v>72</v>
      </c>
      <c r="AY131" s="255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568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3" customFormat="1">
      <c r="A133" s="13"/>
      <c r="B133" s="234"/>
      <c r="C133" s="235"/>
      <c r="D133" s="236" t="s">
        <v>226</v>
      </c>
      <c r="E133" s="237" t="s">
        <v>19</v>
      </c>
      <c r="F133" s="238" t="s">
        <v>576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226</v>
      </c>
      <c r="AU133" s="244" t="s">
        <v>81</v>
      </c>
      <c r="AV133" s="13" t="s">
        <v>79</v>
      </c>
      <c r="AW133" s="13" t="s">
        <v>33</v>
      </c>
      <c r="AX133" s="13" t="s">
        <v>72</v>
      </c>
      <c r="AY133" s="244" t="s">
        <v>215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407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4" customFormat="1">
      <c r="A135" s="14"/>
      <c r="B135" s="245"/>
      <c r="C135" s="246"/>
      <c r="D135" s="236" t="s">
        <v>226</v>
      </c>
      <c r="E135" s="247" t="s">
        <v>19</v>
      </c>
      <c r="F135" s="248" t="s">
        <v>72</v>
      </c>
      <c r="G135" s="246"/>
      <c r="H135" s="249">
        <v>0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226</v>
      </c>
      <c r="AU135" s="255" t="s">
        <v>81</v>
      </c>
      <c r="AV135" s="14" t="s">
        <v>81</v>
      </c>
      <c r="AW135" s="14" t="s">
        <v>33</v>
      </c>
      <c r="AX135" s="14" t="s">
        <v>72</v>
      </c>
      <c r="AY135" s="255" t="s">
        <v>215</v>
      </c>
    </row>
    <row r="136" s="16" customFormat="1">
      <c r="A136" s="16"/>
      <c r="B136" s="267"/>
      <c r="C136" s="268"/>
      <c r="D136" s="236" t="s">
        <v>226</v>
      </c>
      <c r="E136" s="269" t="s">
        <v>19</v>
      </c>
      <c r="F136" s="270" t="s">
        <v>283</v>
      </c>
      <c r="G136" s="268"/>
      <c r="H136" s="271">
        <v>189.06999999999999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T136" s="277" t="s">
        <v>226</v>
      </c>
      <c r="AU136" s="277" t="s">
        <v>81</v>
      </c>
      <c r="AV136" s="16" t="s">
        <v>105</v>
      </c>
      <c r="AW136" s="16" t="s">
        <v>33</v>
      </c>
      <c r="AX136" s="16" t="s">
        <v>72</v>
      </c>
      <c r="AY136" s="277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568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577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407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568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4" customFormat="1">
      <c r="A141" s="14"/>
      <c r="B141" s="245"/>
      <c r="C141" s="246"/>
      <c r="D141" s="236" t="s">
        <v>226</v>
      </c>
      <c r="E141" s="247" t="s">
        <v>19</v>
      </c>
      <c r="F141" s="248" t="s">
        <v>578</v>
      </c>
      <c r="G141" s="246"/>
      <c r="H141" s="249">
        <v>147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226</v>
      </c>
      <c r="AU141" s="255" t="s">
        <v>81</v>
      </c>
      <c r="AV141" s="14" t="s">
        <v>81</v>
      </c>
      <c r="AW141" s="14" t="s">
        <v>33</v>
      </c>
      <c r="AX141" s="14" t="s">
        <v>72</v>
      </c>
      <c r="AY141" s="255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579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407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4" customFormat="1">
      <c r="A144" s="14"/>
      <c r="B144" s="245"/>
      <c r="C144" s="246"/>
      <c r="D144" s="236" t="s">
        <v>226</v>
      </c>
      <c r="E144" s="247" t="s">
        <v>19</v>
      </c>
      <c r="F144" s="248" t="s">
        <v>81</v>
      </c>
      <c r="G144" s="246"/>
      <c r="H144" s="249">
        <v>2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226</v>
      </c>
      <c r="AU144" s="255" t="s">
        <v>81</v>
      </c>
      <c r="AV144" s="14" t="s">
        <v>81</v>
      </c>
      <c r="AW144" s="14" t="s">
        <v>33</v>
      </c>
      <c r="AX144" s="14" t="s">
        <v>72</v>
      </c>
      <c r="AY144" s="255" t="s">
        <v>215</v>
      </c>
    </row>
    <row r="145" s="16" customFormat="1">
      <c r="A145" s="16"/>
      <c r="B145" s="267"/>
      <c r="C145" s="268"/>
      <c r="D145" s="236" t="s">
        <v>226</v>
      </c>
      <c r="E145" s="269" t="s">
        <v>19</v>
      </c>
      <c r="F145" s="270" t="s">
        <v>283</v>
      </c>
      <c r="G145" s="268"/>
      <c r="H145" s="271">
        <v>149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7" t="s">
        <v>226</v>
      </c>
      <c r="AU145" s="277" t="s">
        <v>81</v>
      </c>
      <c r="AV145" s="16" t="s">
        <v>105</v>
      </c>
      <c r="AW145" s="16" t="s">
        <v>33</v>
      </c>
      <c r="AX145" s="16" t="s">
        <v>72</v>
      </c>
      <c r="AY145" s="277" t="s">
        <v>215</v>
      </c>
    </row>
    <row r="146" s="15" customFormat="1">
      <c r="A146" s="15"/>
      <c r="B146" s="256"/>
      <c r="C146" s="257"/>
      <c r="D146" s="236" t="s">
        <v>226</v>
      </c>
      <c r="E146" s="258" t="s">
        <v>19</v>
      </c>
      <c r="F146" s="259" t="s">
        <v>233</v>
      </c>
      <c r="G146" s="257"/>
      <c r="H146" s="260">
        <v>619.5</v>
      </c>
      <c r="I146" s="261"/>
      <c r="J146" s="257"/>
      <c r="K146" s="257"/>
      <c r="L146" s="262"/>
      <c r="M146" s="263"/>
      <c r="N146" s="264"/>
      <c r="O146" s="264"/>
      <c r="P146" s="264"/>
      <c r="Q146" s="264"/>
      <c r="R146" s="264"/>
      <c r="S146" s="264"/>
      <c r="T146" s="26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6" t="s">
        <v>226</v>
      </c>
      <c r="AU146" s="266" t="s">
        <v>81</v>
      </c>
      <c r="AV146" s="15" t="s">
        <v>223</v>
      </c>
      <c r="AW146" s="15" t="s">
        <v>33</v>
      </c>
      <c r="AX146" s="15" t="s">
        <v>79</v>
      </c>
      <c r="AY146" s="266" t="s">
        <v>215</v>
      </c>
    </row>
    <row r="147" s="2" customFormat="1" ht="16.5" customHeight="1">
      <c r="A147" s="41"/>
      <c r="B147" s="42"/>
      <c r="C147" s="281" t="s">
        <v>298</v>
      </c>
      <c r="D147" s="281" t="s">
        <v>412</v>
      </c>
      <c r="E147" s="282" t="s">
        <v>580</v>
      </c>
      <c r="F147" s="283" t="s">
        <v>581</v>
      </c>
      <c r="G147" s="284" t="s">
        <v>259</v>
      </c>
      <c r="H147" s="285">
        <v>287.05900000000003</v>
      </c>
      <c r="I147" s="286"/>
      <c r="J147" s="287">
        <f>ROUND(I147*H147,2)</f>
        <v>0</v>
      </c>
      <c r="K147" s="283" t="s">
        <v>222</v>
      </c>
      <c r="L147" s="288"/>
      <c r="M147" s="289" t="s">
        <v>19</v>
      </c>
      <c r="N147" s="290" t="s">
        <v>43</v>
      </c>
      <c r="O147" s="87"/>
      <c r="P147" s="225">
        <f>O147*H147</f>
        <v>0</v>
      </c>
      <c r="Q147" s="225">
        <v>0.125</v>
      </c>
      <c r="R147" s="225">
        <f>Q147*H147</f>
        <v>35.882375000000003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298</v>
      </c>
      <c r="AT147" s="227" t="s">
        <v>412</v>
      </c>
      <c r="AU147" s="227" t="s">
        <v>81</v>
      </c>
      <c r="AY147" s="20" t="s">
        <v>215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223</v>
      </c>
      <c r="BM147" s="227" t="s">
        <v>337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568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569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3" customFormat="1">
      <c r="A150" s="13"/>
      <c r="B150" s="234"/>
      <c r="C150" s="235"/>
      <c r="D150" s="236" t="s">
        <v>226</v>
      </c>
      <c r="E150" s="237" t="s">
        <v>19</v>
      </c>
      <c r="F150" s="238" t="s">
        <v>407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226</v>
      </c>
      <c r="AU150" s="244" t="s">
        <v>81</v>
      </c>
      <c r="AV150" s="13" t="s">
        <v>79</v>
      </c>
      <c r="AW150" s="13" t="s">
        <v>33</v>
      </c>
      <c r="AX150" s="13" t="s">
        <v>72</v>
      </c>
      <c r="AY150" s="244" t="s">
        <v>215</v>
      </c>
    </row>
    <row r="151" s="14" customFormat="1">
      <c r="A151" s="14"/>
      <c r="B151" s="245"/>
      <c r="C151" s="246"/>
      <c r="D151" s="236" t="s">
        <v>226</v>
      </c>
      <c r="E151" s="247" t="s">
        <v>19</v>
      </c>
      <c r="F151" s="248" t="s">
        <v>570</v>
      </c>
      <c r="G151" s="246"/>
      <c r="H151" s="249">
        <v>247.27000000000001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226</v>
      </c>
      <c r="AU151" s="255" t="s">
        <v>81</v>
      </c>
      <c r="AV151" s="14" t="s">
        <v>81</v>
      </c>
      <c r="AW151" s="14" t="s">
        <v>33</v>
      </c>
      <c r="AX151" s="14" t="s">
        <v>72</v>
      </c>
      <c r="AY151" s="255" t="s">
        <v>215</v>
      </c>
    </row>
    <row r="152" s="13" customFormat="1">
      <c r="A152" s="13"/>
      <c r="B152" s="234"/>
      <c r="C152" s="235"/>
      <c r="D152" s="236" t="s">
        <v>226</v>
      </c>
      <c r="E152" s="237" t="s">
        <v>19</v>
      </c>
      <c r="F152" s="238" t="s">
        <v>568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226</v>
      </c>
      <c r="AU152" s="244" t="s">
        <v>81</v>
      </c>
      <c r="AV152" s="13" t="s">
        <v>79</v>
      </c>
      <c r="AW152" s="13" t="s">
        <v>33</v>
      </c>
      <c r="AX152" s="13" t="s">
        <v>72</v>
      </c>
      <c r="AY152" s="244" t="s">
        <v>215</v>
      </c>
    </row>
    <row r="153" s="13" customFormat="1">
      <c r="A153" s="13"/>
      <c r="B153" s="234"/>
      <c r="C153" s="235"/>
      <c r="D153" s="236" t="s">
        <v>226</v>
      </c>
      <c r="E153" s="237" t="s">
        <v>19</v>
      </c>
      <c r="F153" s="238" t="s">
        <v>571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226</v>
      </c>
      <c r="AU153" s="244" t="s">
        <v>81</v>
      </c>
      <c r="AV153" s="13" t="s">
        <v>79</v>
      </c>
      <c r="AW153" s="13" t="s">
        <v>33</v>
      </c>
      <c r="AX153" s="13" t="s">
        <v>72</v>
      </c>
      <c r="AY153" s="244" t="s">
        <v>215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407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4" customFormat="1">
      <c r="A155" s="14"/>
      <c r="B155" s="245"/>
      <c r="C155" s="246"/>
      <c r="D155" s="236" t="s">
        <v>226</v>
      </c>
      <c r="E155" s="247" t="s">
        <v>19</v>
      </c>
      <c r="F155" s="248" t="s">
        <v>572</v>
      </c>
      <c r="G155" s="246"/>
      <c r="H155" s="249">
        <v>34.159999999999997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226</v>
      </c>
      <c r="AU155" s="255" t="s">
        <v>81</v>
      </c>
      <c r="AV155" s="14" t="s">
        <v>81</v>
      </c>
      <c r="AW155" s="14" t="s">
        <v>33</v>
      </c>
      <c r="AX155" s="14" t="s">
        <v>72</v>
      </c>
      <c r="AY155" s="255" t="s">
        <v>215</v>
      </c>
    </row>
    <row r="156" s="15" customFormat="1">
      <c r="A156" s="15"/>
      <c r="B156" s="256"/>
      <c r="C156" s="257"/>
      <c r="D156" s="236" t="s">
        <v>226</v>
      </c>
      <c r="E156" s="258" t="s">
        <v>19</v>
      </c>
      <c r="F156" s="259" t="s">
        <v>233</v>
      </c>
      <c r="G156" s="257"/>
      <c r="H156" s="260">
        <v>281.43000000000001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226</v>
      </c>
      <c r="AU156" s="266" t="s">
        <v>81</v>
      </c>
      <c r="AV156" s="15" t="s">
        <v>223</v>
      </c>
      <c r="AW156" s="15" t="s">
        <v>33</v>
      </c>
      <c r="AX156" s="15" t="s">
        <v>72</v>
      </c>
      <c r="AY156" s="266" t="s">
        <v>215</v>
      </c>
    </row>
    <row r="157" s="14" customFormat="1">
      <c r="A157" s="14"/>
      <c r="B157" s="245"/>
      <c r="C157" s="246"/>
      <c r="D157" s="236" t="s">
        <v>226</v>
      </c>
      <c r="E157" s="247" t="s">
        <v>19</v>
      </c>
      <c r="F157" s="248" t="s">
        <v>582</v>
      </c>
      <c r="G157" s="246"/>
      <c r="H157" s="249">
        <v>287.05900000000003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226</v>
      </c>
      <c r="AU157" s="255" t="s">
        <v>81</v>
      </c>
      <c r="AV157" s="14" t="s">
        <v>81</v>
      </c>
      <c r="AW157" s="14" t="s">
        <v>33</v>
      </c>
      <c r="AX157" s="14" t="s">
        <v>72</v>
      </c>
      <c r="AY157" s="255" t="s">
        <v>215</v>
      </c>
    </row>
    <row r="158" s="15" customFormat="1">
      <c r="A158" s="15"/>
      <c r="B158" s="256"/>
      <c r="C158" s="257"/>
      <c r="D158" s="236" t="s">
        <v>226</v>
      </c>
      <c r="E158" s="258" t="s">
        <v>19</v>
      </c>
      <c r="F158" s="259" t="s">
        <v>233</v>
      </c>
      <c r="G158" s="257"/>
      <c r="H158" s="260">
        <v>287.05900000000003</v>
      </c>
      <c r="I158" s="261"/>
      <c r="J158" s="257"/>
      <c r="K158" s="257"/>
      <c r="L158" s="262"/>
      <c r="M158" s="263"/>
      <c r="N158" s="264"/>
      <c r="O158" s="264"/>
      <c r="P158" s="264"/>
      <c r="Q158" s="264"/>
      <c r="R158" s="264"/>
      <c r="S158" s="264"/>
      <c r="T158" s="26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6" t="s">
        <v>226</v>
      </c>
      <c r="AU158" s="266" t="s">
        <v>81</v>
      </c>
      <c r="AV158" s="15" t="s">
        <v>223</v>
      </c>
      <c r="AW158" s="15" t="s">
        <v>33</v>
      </c>
      <c r="AX158" s="15" t="s">
        <v>79</v>
      </c>
      <c r="AY158" s="266" t="s">
        <v>215</v>
      </c>
    </row>
    <row r="159" s="2" customFormat="1" ht="16.5" customHeight="1">
      <c r="A159" s="41"/>
      <c r="B159" s="42"/>
      <c r="C159" s="281" t="s">
        <v>308</v>
      </c>
      <c r="D159" s="281" t="s">
        <v>412</v>
      </c>
      <c r="E159" s="282" t="s">
        <v>583</v>
      </c>
      <c r="F159" s="283" t="s">
        <v>584</v>
      </c>
      <c r="G159" s="284" t="s">
        <v>259</v>
      </c>
      <c r="H159" s="285">
        <v>192.851</v>
      </c>
      <c r="I159" s="286"/>
      <c r="J159" s="287">
        <f>ROUND(I159*H159,2)</f>
        <v>0</v>
      </c>
      <c r="K159" s="283" t="s">
        <v>222</v>
      </c>
      <c r="L159" s="288"/>
      <c r="M159" s="289" t="s">
        <v>19</v>
      </c>
      <c r="N159" s="290" t="s">
        <v>43</v>
      </c>
      <c r="O159" s="87"/>
      <c r="P159" s="225">
        <f>O159*H159</f>
        <v>0</v>
      </c>
      <c r="Q159" s="225">
        <v>0.082000000000000003</v>
      </c>
      <c r="R159" s="225">
        <f>Q159*H159</f>
        <v>15.813782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298</v>
      </c>
      <c r="AT159" s="227" t="s">
        <v>412</v>
      </c>
      <c r="AU159" s="227" t="s">
        <v>81</v>
      </c>
      <c r="AY159" s="20" t="s">
        <v>215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223</v>
      </c>
      <c r="BM159" s="227" t="s">
        <v>306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568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3" customFormat="1">
      <c r="A161" s="13"/>
      <c r="B161" s="234"/>
      <c r="C161" s="235"/>
      <c r="D161" s="236" t="s">
        <v>226</v>
      </c>
      <c r="E161" s="237" t="s">
        <v>19</v>
      </c>
      <c r="F161" s="238" t="s">
        <v>573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226</v>
      </c>
      <c r="AU161" s="244" t="s">
        <v>81</v>
      </c>
      <c r="AV161" s="13" t="s">
        <v>79</v>
      </c>
      <c r="AW161" s="13" t="s">
        <v>33</v>
      </c>
      <c r="AX161" s="13" t="s">
        <v>72</v>
      </c>
      <c r="AY161" s="244" t="s">
        <v>215</v>
      </c>
    </row>
    <row r="162" s="13" customFormat="1">
      <c r="A162" s="13"/>
      <c r="B162" s="234"/>
      <c r="C162" s="235"/>
      <c r="D162" s="236" t="s">
        <v>226</v>
      </c>
      <c r="E162" s="237" t="s">
        <v>19</v>
      </c>
      <c r="F162" s="238" t="s">
        <v>407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226</v>
      </c>
      <c r="AU162" s="244" t="s">
        <v>81</v>
      </c>
      <c r="AV162" s="13" t="s">
        <v>79</v>
      </c>
      <c r="AW162" s="13" t="s">
        <v>33</v>
      </c>
      <c r="AX162" s="13" t="s">
        <v>72</v>
      </c>
      <c r="AY162" s="244" t="s">
        <v>215</v>
      </c>
    </row>
    <row r="163" s="14" customFormat="1">
      <c r="A163" s="14"/>
      <c r="B163" s="245"/>
      <c r="C163" s="246"/>
      <c r="D163" s="236" t="s">
        <v>226</v>
      </c>
      <c r="E163" s="247" t="s">
        <v>19</v>
      </c>
      <c r="F163" s="248" t="s">
        <v>574</v>
      </c>
      <c r="G163" s="246"/>
      <c r="H163" s="249">
        <v>78.620000000000005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226</v>
      </c>
      <c r="AU163" s="255" t="s">
        <v>81</v>
      </c>
      <c r="AV163" s="14" t="s">
        <v>81</v>
      </c>
      <c r="AW163" s="14" t="s">
        <v>33</v>
      </c>
      <c r="AX163" s="14" t="s">
        <v>72</v>
      </c>
      <c r="AY163" s="255" t="s">
        <v>215</v>
      </c>
    </row>
    <row r="164" s="14" customFormat="1">
      <c r="A164" s="14"/>
      <c r="B164" s="245"/>
      <c r="C164" s="246"/>
      <c r="D164" s="236" t="s">
        <v>226</v>
      </c>
      <c r="E164" s="247" t="s">
        <v>19</v>
      </c>
      <c r="F164" s="248" t="s">
        <v>575</v>
      </c>
      <c r="G164" s="246"/>
      <c r="H164" s="249">
        <v>110.45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226</v>
      </c>
      <c r="AU164" s="255" t="s">
        <v>81</v>
      </c>
      <c r="AV164" s="14" t="s">
        <v>81</v>
      </c>
      <c r="AW164" s="14" t="s">
        <v>33</v>
      </c>
      <c r="AX164" s="14" t="s">
        <v>72</v>
      </c>
      <c r="AY164" s="255" t="s">
        <v>215</v>
      </c>
    </row>
    <row r="165" s="13" customFormat="1">
      <c r="A165" s="13"/>
      <c r="B165" s="234"/>
      <c r="C165" s="235"/>
      <c r="D165" s="236" t="s">
        <v>226</v>
      </c>
      <c r="E165" s="237" t="s">
        <v>19</v>
      </c>
      <c r="F165" s="238" t="s">
        <v>568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226</v>
      </c>
      <c r="AU165" s="244" t="s">
        <v>81</v>
      </c>
      <c r="AV165" s="13" t="s">
        <v>79</v>
      </c>
      <c r="AW165" s="13" t="s">
        <v>33</v>
      </c>
      <c r="AX165" s="13" t="s">
        <v>72</v>
      </c>
      <c r="AY165" s="244" t="s">
        <v>215</v>
      </c>
    </row>
    <row r="166" s="13" customFormat="1">
      <c r="A166" s="13"/>
      <c r="B166" s="234"/>
      <c r="C166" s="235"/>
      <c r="D166" s="236" t="s">
        <v>226</v>
      </c>
      <c r="E166" s="237" t="s">
        <v>19</v>
      </c>
      <c r="F166" s="238" t="s">
        <v>576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226</v>
      </c>
      <c r="AU166" s="244" t="s">
        <v>81</v>
      </c>
      <c r="AV166" s="13" t="s">
        <v>79</v>
      </c>
      <c r="AW166" s="13" t="s">
        <v>33</v>
      </c>
      <c r="AX166" s="13" t="s">
        <v>72</v>
      </c>
      <c r="AY166" s="244" t="s">
        <v>215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407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4" customFormat="1">
      <c r="A168" s="14"/>
      <c r="B168" s="245"/>
      <c r="C168" s="246"/>
      <c r="D168" s="236" t="s">
        <v>226</v>
      </c>
      <c r="E168" s="247" t="s">
        <v>19</v>
      </c>
      <c r="F168" s="248" t="s">
        <v>72</v>
      </c>
      <c r="G168" s="246"/>
      <c r="H168" s="249">
        <v>0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226</v>
      </c>
      <c r="AU168" s="255" t="s">
        <v>81</v>
      </c>
      <c r="AV168" s="14" t="s">
        <v>81</v>
      </c>
      <c r="AW168" s="14" t="s">
        <v>33</v>
      </c>
      <c r="AX168" s="14" t="s">
        <v>72</v>
      </c>
      <c r="AY168" s="255" t="s">
        <v>215</v>
      </c>
    </row>
    <row r="169" s="15" customFormat="1">
      <c r="A169" s="15"/>
      <c r="B169" s="256"/>
      <c r="C169" s="257"/>
      <c r="D169" s="236" t="s">
        <v>226</v>
      </c>
      <c r="E169" s="258" t="s">
        <v>19</v>
      </c>
      <c r="F169" s="259" t="s">
        <v>233</v>
      </c>
      <c r="G169" s="257"/>
      <c r="H169" s="260">
        <v>189.06999999999999</v>
      </c>
      <c r="I169" s="261"/>
      <c r="J169" s="257"/>
      <c r="K169" s="257"/>
      <c r="L169" s="262"/>
      <c r="M169" s="263"/>
      <c r="N169" s="264"/>
      <c r="O169" s="264"/>
      <c r="P169" s="264"/>
      <c r="Q169" s="264"/>
      <c r="R169" s="264"/>
      <c r="S169" s="264"/>
      <c r="T169" s="26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6" t="s">
        <v>226</v>
      </c>
      <c r="AU169" s="266" t="s">
        <v>81</v>
      </c>
      <c r="AV169" s="15" t="s">
        <v>223</v>
      </c>
      <c r="AW169" s="15" t="s">
        <v>33</v>
      </c>
      <c r="AX169" s="15" t="s">
        <v>72</v>
      </c>
      <c r="AY169" s="266" t="s">
        <v>215</v>
      </c>
    </row>
    <row r="170" s="14" customFormat="1">
      <c r="A170" s="14"/>
      <c r="B170" s="245"/>
      <c r="C170" s="246"/>
      <c r="D170" s="236" t="s">
        <v>226</v>
      </c>
      <c r="E170" s="247" t="s">
        <v>19</v>
      </c>
      <c r="F170" s="248" t="s">
        <v>585</v>
      </c>
      <c r="G170" s="246"/>
      <c r="H170" s="249">
        <v>192.851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226</v>
      </c>
      <c r="AU170" s="255" t="s">
        <v>81</v>
      </c>
      <c r="AV170" s="14" t="s">
        <v>81</v>
      </c>
      <c r="AW170" s="14" t="s">
        <v>33</v>
      </c>
      <c r="AX170" s="14" t="s">
        <v>72</v>
      </c>
      <c r="AY170" s="255" t="s">
        <v>215</v>
      </c>
    </row>
    <row r="171" s="15" customFormat="1">
      <c r="A171" s="15"/>
      <c r="B171" s="256"/>
      <c r="C171" s="257"/>
      <c r="D171" s="236" t="s">
        <v>226</v>
      </c>
      <c r="E171" s="258" t="s">
        <v>19</v>
      </c>
      <c r="F171" s="259" t="s">
        <v>233</v>
      </c>
      <c r="G171" s="257"/>
      <c r="H171" s="260">
        <v>192.851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226</v>
      </c>
      <c r="AU171" s="266" t="s">
        <v>81</v>
      </c>
      <c r="AV171" s="15" t="s">
        <v>223</v>
      </c>
      <c r="AW171" s="15" t="s">
        <v>33</v>
      </c>
      <c r="AX171" s="15" t="s">
        <v>79</v>
      </c>
      <c r="AY171" s="266" t="s">
        <v>215</v>
      </c>
    </row>
    <row r="172" s="2" customFormat="1" ht="24.15" customHeight="1">
      <c r="A172" s="41"/>
      <c r="B172" s="42"/>
      <c r="C172" s="281" t="s">
        <v>313</v>
      </c>
      <c r="D172" s="281" t="s">
        <v>412</v>
      </c>
      <c r="E172" s="282" t="s">
        <v>586</v>
      </c>
      <c r="F172" s="283" t="s">
        <v>587</v>
      </c>
      <c r="G172" s="284" t="s">
        <v>259</v>
      </c>
      <c r="H172" s="285">
        <v>151.97999999999999</v>
      </c>
      <c r="I172" s="286"/>
      <c r="J172" s="287">
        <f>ROUND(I172*H172,2)</f>
        <v>0</v>
      </c>
      <c r="K172" s="283" t="s">
        <v>19</v>
      </c>
      <c r="L172" s="288"/>
      <c r="M172" s="289" t="s">
        <v>19</v>
      </c>
      <c r="N172" s="290" t="s">
        <v>43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298</v>
      </c>
      <c r="AT172" s="227" t="s">
        <v>412</v>
      </c>
      <c r="AU172" s="227" t="s">
        <v>81</v>
      </c>
      <c r="AY172" s="20" t="s">
        <v>215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223</v>
      </c>
      <c r="BM172" s="227" t="s">
        <v>360</v>
      </c>
    </row>
    <row r="173" s="13" customFormat="1">
      <c r="A173" s="13"/>
      <c r="B173" s="234"/>
      <c r="C173" s="235"/>
      <c r="D173" s="236" t="s">
        <v>226</v>
      </c>
      <c r="E173" s="237" t="s">
        <v>19</v>
      </c>
      <c r="F173" s="238" t="s">
        <v>568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226</v>
      </c>
      <c r="AU173" s="244" t="s">
        <v>81</v>
      </c>
      <c r="AV173" s="13" t="s">
        <v>79</v>
      </c>
      <c r="AW173" s="13" t="s">
        <v>33</v>
      </c>
      <c r="AX173" s="13" t="s">
        <v>72</v>
      </c>
      <c r="AY173" s="244" t="s">
        <v>215</v>
      </c>
    </row>
    <row r="174" s="13" customFormat="1">
      <c r="A174" s="13"/>
      <c r="B174" s="234"/>
      <c r="C174" s="235"/>
      <c r="D174" s="236" t="s">
        <v>226</v>
      </c>
      <c r="E174" s="237" t="s">
        <v>19</v>
      </c>
      <c r="F174" s="238" t="s">
        <v>577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226</v>
      </c>
      <c r="AU174" s="244" t="s">
        <v>81</v>
      </c>
      <c r="AV174" s="13" t="s">
        <v>79</v>
      </c>
      <c r="AW174" s="13" t="s">
        <v>33</v>
      </c>
      <c r="AX174" s="13" t="s">
        <v>72</v>
      </c>
      <c r="AY174" s="244" t="s">
        <v>215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407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4" customFormat="1">
      <c r="A176" s="14"/>
      <c r="B176" s="245"/>
      <c r="C176" s="246"/>
      <c r="D176" s="236" t="s">
        <v>226</v>
      </c>
      <c r="E176" s="247" t="s">
        <v>19</v>
      </c>
      <c r="F176" s="248" t="s">
        <v>578</v>
      </c>
      <c r="G176" s="246"/>
      <c r="H176" s="249">
        <v>147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226</v>
      </c>
      <c r="AU176" s="255" t="s">
        <v>81</v>
      </c>
      <c r="AV176" s="14" t="s">
        <v>81</v>
      </c>
      <c r="AW176" s="14" t="s">
        <v>33</v>
      </c>
      <c r="AX176" s="14" t="s">
        <v>72</v>
      </c>
      <c r="AY176" s="255" t="s">
        <v>215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568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579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407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4" customFormat="1">
      <c r="A180" s="14"/>
      <c r="B180" s="245"/>
      <c r="C180" s="246"/>
      <c r="D180" s="236" t="s">
        <v>226</v>
      </c>
      <c r="E180" s="247" t="s">
        <v>19</v>
      </c>
      <c r="F180" s="248" t="s">
        <v>81</v>
      </c>
      <c r="G180" s="246"/>
      <c r="H180" s="249">
        <v>2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226</v>
      </c>
      <c r="AU180" s="255" t="s">
        <v>81</v>
      </c>
      <c r="AV180" s="14" t="s">
        <v>81</v>
      </c>
      <c r="AW180" s="14" t="s">
        <v>33</v>
      </c>
      <c r="AX180" s="14" t="s">
        <v>72</v>
      </c>
      <c r="AY180" s="255" t="s">
        <v>215</v>
      </c>
    </row>
    <row r="181" s="15" customFormat="1">
      <c r="A181" s="15"/>
      <c r="B181" s="256"/>
      <c r="C181" s="257"/>
      <c r="D181" s="236" t="s">
        <v>226</v>
      </c>
      <c r="E181" s="258" t="s">
        <v>19</v>
      </c>
      <c r="F181" s="259" t="s">
        <v>233</v>
      </c>
      <c r="G181" s="257"/>
      <c r="H181" s="260">
        <v>149</v>
      </c>
      <c r="I181" s="261"/>
      <c r="J181" s="257"/>
      <c r="K181" s="257"/>
      <c r="L181" s="262"/>
      <c r="M181" s="263"/>
      <c r="N181" s="264"/>
      <c r="O181" s="264"/>
      <c r="P181" s="264"/>
      <c r="Q181" s="264"/>
      <c r="R181" s="264"/>
      <c r="S181" s="264"/>
      <c r="T181" s="26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6" t="s">
        <v>226</v>
      </c>
      <c r="AU181" s="266" t="s">
        <v>81</v>
      </c>
      <c r="AV181" s="15" t="s">
        <v>223</v>
      </c>
      <c r="AW181" s="15" t="s">
        <v>33</v>
      </c>
      <c r="AX181" s="15" t="s">
        <v>72</v>
      </c>
      <c r="AY181" s="266" t="s">
        <v>215</v>
      </c>
    </row>
    <row r="182" s="14" customFormat="1">
      <c r="A182" s="14"/>
      <c r="B182" s="245"/>
      <c r="C182" s="246"/>
      <c r="D182" s="236" t="s">
        <v>226</v>
      </c>
      <c r="E182" s="247" t="s">
        <v>19</v>
      </c>
      <c r="F182" s="248" t="s">
        <v>588</v>
      </c>
      <c r="G182" s="246"/>
      <c r="H182" s="249">
        <v>151.97999999999999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226</v>
      </c>
      <c r="AU182" s="255" t="s">
        <v>81</v>
      </c>
      <c r="AV182" s="14" t="s">
        <v>81</v>
      </c>
      <c r="AW182" s="14" t="s">
        <v>33</v>
      </c>
      <c r="AX182" s="14" t="s">
        <v>72</v>
      </c>
      <c r="AY182" s="255" t="s">
        <v>215</v>
      </c>
    </row>
    <row r="183" s="15" customFormat="1">
      <c r="A183" s="15"/>
      <c r="B183" s="256"/>
      <c r="C183" s="257"/>
      <c r="D183" s="236" t="s">
        <v>226</v>
      </c>
      <c r="E183" s="258" t="s">
        <v>19</v>
      </c>
      <c r="F183" s="259" t="s">
        <v>233</v>
      </c>
      <c r="G183" s="257"/>
      <c r="H183" s="260">
        <v>151.97999999999999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226</v>
      </c>
      <c r="AU183" s="266" t="s">
        <v>81</v>
      </c>
      <c r="AV183" s="15" t="s">
        <v>223</v>
      </c>
      <c r="AW183" s="15" t="s">
        <v>33</v>
      </c>
      <c r="AX183" s="15" t="s">
        <v>79</v>
      </c>
      <c r="AY183" s="266" t="s">
        <v>215</v>
      </c>
    </row>
    <row r="184" s="2" customFormat="1" ht="21.75" customHeight="1">
      <c r="A184" s="41"/>
      <c r="B184" s="42"/>
      <c r="C184" s="216" t="s">
        <v>8</v>
      </c>
      <c r="D184" s="216" t="s">
        <v>218</v>
      </c>
      <c r="E184" s="217" t="s">
        <v>589</v>
      </c>
      <c r="F184" s="218" t="s">
        <v>590</v>
      </c>
      <c r="G184" s="219" t="s">
        <v>259</v>
      </c>
      <c r="H184" s="220">
        <v>30.5</v>
      </c>
      <c r="I184" s="221"/>
      <c r="J184" s="222">
        <f>ROUND(I184*H184,2)</f>
        <v>0</v>
      </c>
      <c r="K184" s="218" t="s">
        <v>19</v>
      </c>
      <c r="L184" s="47"/>
      <c r="M184" s="223" t="s">
        <v>19</v>
      </c>
      <c r="N184" s="224" t="s">
        <v>43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223</v>
      </c>
      <c r="AT184" s="227" t="s">
        <v>218</v>
      </c>
      <c r="AU184" s="227" t="s">
        <v>81</v>
      </c>
      <c r="AY184" s="20" t="s">
        <v>215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223</v>
      </c>
      <c r="BM184" s="227" t="s">
        <v>376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591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3" customFormat="1">
      <c r="A186" s="13"/>
      <c r="B186" s="234"/>
      <c r="C186" s="235"/>
      <c r="D186" s="236" t="s">
        <v>226</v>
      </c>
      <c r="E186" s="237" t="s">
        <v>19</v>
      </c>
      <c r="F186" s="238" t="s">
        <v>592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226</v>
      </c>
      <c r="AU186" s="244" t="s">
        <v>81</v>
      </c>
      <c r="AV186" s="13" t="s">
        <v>79</v>
      </c>
      <c r="AW186" s="13" t="s">
        <v>33</v>
      </c>
      <c r="AX186" s="13" t="s">
        <v>72</v>
      </c>
      <c r="AY186" s="244" t="s">
        <v>215</v>
      </c>
    </row>
    <row r="187" s="13" customFormat="1">
      <c r="A187" s="13"/>
      <c r="B187" s="234"/>
      <c r="C187" s="235"/>
      <c r="D187" s="236" t="s">
        <v>226</v>
      </c>
      <c r="E187" s="237" t="s">
        <v>19</v>
      </c>
      <c r="F187" s="238" t="s">
        <v>407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226</v>
      </c>
      <c r="AU187" s="244" t="s">
        <v>81</v>
      </c>
      <c r="AV187" s="13" t="s">
        <v>79</v>
      </c>
      <c r="AW187" s="13" t="s">
        <v>33</v>
      </c>
      <c r="AX187" s="13" t="s">
        <v>72</v>
      </c>
      <c r="AY187" s="244" t="s">
        <v>215</v>
      </c>
    </row>
    <row r="188" s="14" customFormat="1">
      <c r="A188" s="14"/>
      <c r="B188" s="245"/>
      <c r="C188" s="246"/>
      <c r="D188" s="236" t="s">
        <v>226</v>
      </c>
      <c r="E188" s="247" t="s">
        <v>19</v>
      </c>
      <c r="F188" s="248" t="s">
        <v>593</v>
      </c>
      <c r="G188" s="246"/>
      <c r="H188" s="249">
        <v>30.5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226</v>
      </c>
      <c r="AU188" s="255" t="s">
        <v>81</v>
      </c>
      <c r="AV188" s="14" t="s">
        <v>81</v>
      </c>
      <c r="AW188" s="14" t="s">
        <v>33</v>
      </c>
      <c r="AX188" s="14" t="s">
        <v>72</v>
      </c>
      <c r="AY188" s="255" t="s">
        <v>215</v>
      </c>
    </row>
    <row r="189" s="15" customFormat="1">
      <c r="A189" s="15"/>
      <c r="B189" s="256"/>
      <c r="C189" s="257"/>
      <c r="D189" s="236" t="s">
        <v>226</v>
      </c>
      <c r="E189" s="258" t="s">
        <v>19</v>
      </c>
      <c r="F189" s="259" t="s">
        <v>233</v>
      </c>
      <c r="G189" s="257"/>
      <c r="H189" s="260">
        <v>30.5</v>
      </c>
      <c r="I189" s="261"/>
      <c r="J189" s="257"/>
      <c r="K189" s="257"/>
      <c r="L189" s="262"/>
      <c r="M189" s="263"/>
      <c r="N189" s="264"/>
      <c r="O189" s="264"/>
      <c r="P189" s="264"/>
      <c r="Q189" s="264"/>
      <c r="R189" s="264"/>
      <c r="S189" s="264"/>
      <c r="T189" s="26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6" t="s">
        <v>226</v>
      </c>
      <c r="AU189" s="266" t="s">
        <v>81</v>
      </c>
      <c r="AV189" s="15" t="s">
        <v>223</v>
      </c>
      <c r="AW189" s="15" t="s">
        <v>33</v>
      </c>
      <c r="AX189" s="15" t="s">
        <v>79</v>
      </c>
      <c r="AY189" s="266" t="s">
        <v>215</v>
      </c>
    </row>
    <row r="190" s="12" customFormat="1" ht="22.8" customHeight="1">
      <c r="A190" s="12"/>
      <c r="B190" s="200"/>
      <c r="C190" s="201"/>
      <c r="D190" s="202" t="s">
        <v>71</v>
      </c>
      <c r="E190" s="214" t="s">
        <v>594</v>
      </c>
      <c r="F190" s="214" t="s">
        <v>595</v>
      </c>
      <c r="G190" s="201"/>
      <c r="H190" s="201"/>
      <c r="I190" s="204"/>
      <c r="J190" s="215">
        <f>BK190</f>
        <v>0</v>
      </c>
      <c r="K190" s="201"/>
      <c r="L190" s="206"/>
      <c r="M190" s="207"/>
      <c r="N190" s="208"/>
      <c r="O190" s="208"/>
      <c r="P190" s="209">
        <f>SUM(P191:P192)</f>
        <v>0</v>
      </c>
      <c r="Q190" s="208"/>
      <c r="R190" s="209">
        <f>SUM(R191:R192)</f>
        <v>0</v>
      </c>
      <c r="S190" s="208"/>
      <c r="T190" s="210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1" t="s">
        <v>79</v>
      </c>
      <c r="AT190" s="212" t="s">
        <v>71</v>
      </c>
      <c r="AU190" s="212" t="s">
        <v>79</v>
      </c>
      <c r="AY190" s="211" t="s">
        <v>215</v>
      </c>
      <c r="BK190" s="213">
        <f>SUM(BK191:BK192)</f>
        <v>0</v>
      </c>
    </row>
    <row r="191" s="2" customFormat="1" ht="44.25" customHeight="1">
      <c r="A191" s="41"/>
      <c r="B191" s="42"/>
      <c r="C191" s="216" t="s">
        <v>216</v>
      </c>
      <c r="D191" s="216" t="s">
        <v>218</v>
      </c>
      <c r="E191" s="217" t="s">
        <v>505</v>
      </c>
      <c r="F191" s="218" t="s">
        <v>506</v>
      </c>
      <c r="G191" s="219" t="s">
        <v>331</v>
      </c>
      <c r="H191" s="220">
        <v>243.309</v>
      </c>
      <c r="I191" s="221"/>
      <c r="J191" s="222">
        <f>ROUND(I191*H191,2)</f>
        <v>0</v>
      </c>
      <c r="K191" s="218" t="s">
        <v>222</v>
      </c>
      <c r="L191" s="47"/>
      <c r="M191" s="223" t="s">
        <v>19</v>
      </c>
      <c r="N191" s="224" t="s">
        <v>43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223</v>
      </c>
      <c r="AT191" s="227" t="s">
        <v>218</v>
      </c>
      <c r="AU191" s="227" t="s">
        <v>81</v>
      </c>
      <c r="AY191" s="20" t="s">
        <v>215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223</v>
      </c>
      <c r="BM191" s="227" t="s">
        <v>596</v>
      </c>
    </row>
    <row r="192" s="2" customFormat="1">
      <c r="A192" s="41"/>
      <c r="B192" s="42"/>
      <c r="C192" s="43"/>
      <c r="D192" s="229" t="s">
        <v>224</v>
      </c>
      <c r="E192" s="43"/>
      <c r="F192" s="230" t="s">
        <v>508</v>
      </c>
      <c r="G192" s="43"/>
      <c r="H192" s="43"/>
      <c r="I192" s="231"/>
      <c r="J192" s="43"/>
      <c r="K192" s="43"/>
      <c r="L192" s="47"/>
      <c r="M192" s="291"/>
      <c r="N192" s="292"/>
      <c r="O192" s="293"/>
      <c r="P192" s="293"/>
      <c r="Q192" s="293"/>
      <c r="R192" s="293"/>
      <c r="S192" s="293"/>
      <c r="T192" s="294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224</v>
      </c>
      <c r="AU192" s="20" t="s">
        <v>81</v>
      </c>
    </row>
    <row r="193" s="2" customFormat="1" ht="6.96" customHeight="1">
      <c r="A193" s="41"/>
      <c r="B193" s="62"/>
      <c r="C193" s="63"/>
      <c r="D193" s="63"/>
      <c r="E193" s="63"/>
      <c r="F193" s="63"/>
      <c r="G193" s="63"/>
      <c r="H193" s="63"/>
      <c r="I193" s="63"/>
      <c r="J193" s="63"/>
      <c r="K193" s="63"/>
      <c r="L193" s="47"/>
      <c r="M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</row>
  </sheetData>
  <sheetProtection sheet="1" autoFilter="0" formatColumns="0" formatRows="0" objects="1" scenarios="1" spinCount="100000" saltValue="Z7m9D3yUbVl8lyCpSOxC8sKm5q7vczLlRku6s9M0qsz7PLe/JFNo7xpVie1Dj8fxBboZsXrStUgthH+SuQs8lQ==" hashValue="Bsj2FtbwUBkcQtgrtZWU8rXBGoDBSKwzj9GTdvF3zK+zRi46ovFpHsd41YTnYoKo1oCAoLUk9QGwkwVO/x/TXA==" algorithmName="SHA-512" password="CC35"/>
  <autoFilter ref="C87:K19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916131213"/>
    <hyperlink ref="F117" r:id="rId2" display="https://podminky.urs.cz/item/CS_URS_2023_02/916241212"/>
    <hyperlink ref="F192" r:id="rId3" display="https://podminky.urs.cz/item/CS_URS_2023_02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187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597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ROUND(J89,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ROUND((SUM(BE89:BE156)),  2)</f>
        <v>0</v>
      </c>
      <c r="G35" s="41"/>
      <c r="H35" s="41"/>
      <c r="I35" s="161">
        <v>0.20999999999999999</v>
      </c>
      <c r="J35" s="160">
        <f>ROUND(((SUM(BE89:BE156))*I35),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ROUND((SUM(BF89:BF156)),  2)</f>
        <v>0</v>
      </c>
      <c r="G36" s="41"/>
      <c r="H36" s="41"/>
      <c r="I36" s="161">
        <v>0.12</v>
      </c>
      <c r="J36" s="160">
        <f>ROUND(((SUM(BF89:BF156))*I36),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ROUND((SUM(BG89:BG156)),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ROUND((SUM(BH89:BH156)),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ROUND((SUM(BI89:BI156)),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187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2023-065-01-04 - SO-01 - Dopravní řešení - odvodňovací žlaby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J89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598</v>
      </c>
      <c r="E64" s="181"/>
      <c r="F64" s="181"/>
      <c r="G64" s="181"/>
      <c r="H64" s="181"/>
      <c r="I64" s="181"/>
      <c r="J64" s="182">
        <f>J90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198</v>
      </c>
      <c r="E65" s="186"/>
      <c r="F65" s="186"/>
      <c r="G65" s="186"/>
      <c r="H65" s="186"/>
      <c r="I65" s="186"/>
      <c r="J65" s="187">
        <f>J91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599</v>
      </c>
      <c r="E66" s="186"/>
      <c r="F66" s="186"/>
      <c r="G66" s="186"/>
      <c r="H66" s="186"/>
      <c r="I66" s="186"/>
      <c r="J66" s="187">
        <f>J94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548</v>
      </c>
      <c r="E67" s="186"/>
      <c r="F67" s="186"/>
      <c r="G67" s="186"/>
      <c r="H67" s="186"/>
      <c r="I67" s="186"/>
      <c r="J67" s="187">
        <f>J152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200</v>
      </c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3" t="str">
        <f>E7</f>
        <v>Vědomice - Úprava ulice Na Zavadilce</v>
      </c>
      <c r="F77" s="35"/>
      <c r="G77" s="35"/>
      <c r="H77" s="35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4"/>
      <c r="C78" s="35" t="s">
        <v>186</v>
      </c>
      <c r="D78" s="25"/>
      <c r="E78" s="25"/>
      <c r="F78" s="25"/>
      <c r="G78" s="25"/>
      <c r="H78" s="25"/>
      <c r="I78" s="25"/>
      <c r="J78" s="25"/>
      <c r="K78" s="25"/>
      <c r="L78" s="23"/>
    </row>
    <row r="79" s="2" customFormat="1" ht="16.5" customHeight="1">
      <c r="A79" s="41"/>
      <c r="B79" s="42"/>
      <c r="C79" s="43"/>
      <c r="D79" s="43"/>
      <c r="E79" s="173" t="s">
        <v>187</v>
      </c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188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30" customHeight="1">
      <c r="A81" s="41"/>
      <c r="B81" s="42"/>
      <c r="C81" s="43"/>
      <c r="D81" s="43"/>
      <c r="E81" s="72" t="str">
        <f>E11</f>
        <v>2023-065-01-04 - SO-01 - Dopravní řešení - odvodňovací žlaby</v>
      </c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F14</f>
        <v xml:space="preserve">k.ú. Vědomice </v>
      </c>
      <c r="G83" s="43"/>
      <c r="H83" s="43"/>
      <c r="I83" s="35" t="s">
        <v>23</v>
      </c>
      <c r="J83" s="75" t="str">
        <f>IF(J14="","",J14)</f>
        <v>16. 4. 2024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25</v>
      </c>
      <c r="D85" s="43"/>
      <c r="E85" s="43"/>
      <c r="F85" s="30" t="str">
        <f>E17</f>
        <v>Obec Vědomice, Na Průhonu 270, Roudnice nad Labem</v>
      </c>
      <c r="G85" s="43"/>
      <c r="H85" s="43"/>
      <c r="I85" s="35" t="s">
        <v>31</v>
      </c>
      <c r="J85" s="39" t="str">
        <f>E23</f>
        <v>Ing. arch. Pavel Šulc Ph.D.Krásného 351/8, Praha 6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3"/>
      <c r="E86" s="43"/>
      <c r="F86" s="30" t="str">
        <f>IF(E20="","",E20)</f>
        <v>Vyplň údaj</v>
      </c>
      <c r="G86" s="43"/>
      <c r="H86" s="43"/>
      <c r="I86" s="35" t="s">
        <v>34</v>
      </c>
      <c r="J86" s="39" t="str">
        <f>E26</f>
        <v>Ing. Dana Mlejnková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9"/>
      <c r="B88" s="190"/>
      <c r="C88" s="191" t="s">
        <v>201</v>
      </c>
      <c r="D88" s="192" t="s">
        <v>57</v>
      </c>
      <c r="E88" s="192" t="s">
        <v>53</v>
      </c>
      <c r="F88" s="192" t="s">
        <v>54</v>
      </c>
      <c r="G88" s="192" t="s">
        <v>202</v>
      </c>
      <c r="H88" s="192" t="s">
        <v>203</v>
      </c>
      <c r="I88" s="192" t="s">
        <v>204</v>
      </c>
      <c r="J88" s="192" t="s">
        <v>192</v>
      </c>
      <c r="K88" s="193" t="s">
        <v>205</v>
      </c>
      <c r="L88" s="194"/>
      <c r="M88" s="95" t="s">
        <v>19</v>
      </c>
      <c r="N88" s="96" t="s">
        <v>42</v>
      </c>
      <c r="O88" s="96" t="s">
        <v>206</v>
      </c>
      <c r="P88" s="96" t="s">
        <v>207</v>
      </c>
      <c r="Q88" s="96" t="s">
        <v>208</v>
      </c>
      <c r="R88" s="96" t="s">
        <v>209</v>
      </c>
      <c r="S88" s="96" t="s">
        <v>210</v>
      </c>
      <c r="T88" s="97" t="s">
        <v>211</v>
      </c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</row>
    <row r="89" s="2" customFormat="1" ht="22.8" customHeight="1">
      <c r="A89" s="41"/>
      <c r="B89" s="42"/>
      <c r="C89" s="102" t="s">
        <v>212</v>
      </c>
      <c r="D89" s="43"/>
      <c r="E89" s="43"/>
      <c r="F89" s="43"/>
      <c r="G89" s="43"/>
      <c r="H89" s="43"/>
      <c r="I89" s="43"/>
      <c r="J89" s="195">
        <f>BK89</f>
        <v>0</v>
      </c>
      <c r="K89" s="43"/>
      <c r="L89" s="47"/>
      <c r="M89" s="98"/>
      <c r="N89" s="196"/>
      <c r="O89" s="99"/>
      <c r="P89" s="197">
        <f>P90</f>
        <v>0</v>
      </c>
      <c r="Q89" s="99"/>
      <c r="R89" s="197">
        <f>R90</f>
        <v>13.412439000000001</v>
      </c>
      <c r="S89" s="99"/>
      <c r="T89" s="198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71</v>
      </c>
      <c r="AU89" s="20" t="s">
        <v>193</v>
      </c>
      <c r="BK89" s="199">
        <f>BK90</f>
        <v>0</v>
      </c>
    </row>
    <row r="90" s="12" customFormat="1" ht="25.92" customHeight="1">
      <c r="A90" s="12"/>
      <c r="B90" s="200"/>
      <c r="C90" s="201"/>
      <c r="D90" s="202" t="s">
        <v>71</v>
      </c>
      <c r="E90" s="203" t="s">
        <v>213</v>
      </c>
      <c r="F90" s="203" t="s">
        <v>600</v>
      </c>
      <c r="G90" s="201"/>
      <c r="H90" s="201"/>
      <c r="I90" s="204"/>
      <c r="J90" s="205">
        <f>BK90</f>
        <v>0</v>
      </c>
      <c r="K90" s="201"/>
      <c r="L90" s="206"/>
      <c r="M90" s="207"/>
      <c r="N90" s="208"/>
      <c r="O90" s="208"/>
      <c r="P90" s="209">
        <f>P91+P94+P152</f>
        <v>0</v>
      </c>
      <c r="Q90" s="208"/>
      <c r="R90" s="209">
        <f>R91+R94+R152</f>
        <v>13.412439000000001</v>
      </c>
      <c r="S90" s="208"/>
      <c r="T90" s="210">
        <f>T91+T94+T152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72</v>
      </c>
      <c r="AY90" s="211" t="s">
        <v>215</v>
      </c>
      <c r="BK90" s="213">
        <f>BK91+BK94+BK152</f>
        <v>0</v>
      </c>
    </row>
    <row r="91" s="12" customFormat="1" ht="22.8" customHeight="1">
      <c r="A91" s="12"/>
      <c r="B91" s="200"/>
      <c r="C91" s="201"/>
      <c r="D91" s="202" t="s">
        <v>71</v>
      </c>
      <c r="E91" s="214" t="s">
        <v>322</v>
      </c>
      <c r="F91" s="214" t="s">
        <v>323</v>
      </c>
      <c r="G91" s="201"/>
      <c r="H91" s="201"/>
      <c r="I91" s="204"/>
      <c r="J91" s="215">
        <f>BK91</f>
        <v>0</v>
      </c>
      <c r="K91" s="201"/>
      <c r="L91" s="206"/>
      <c r="M91" s="207"/>
      <c r="N91" s="208"/>
      <c r="O91" s="208"/>
      <c r="P91" s="209">
        <f>SUM(P92:P93)</f>
        <v>0</v>
      </c>
      <c r="Q91" s="208"/>
      <c r="R91" s="209">
        <f>SUM(R92:R93)</f>
        <v>0</v>
      </c>
      <c r="S91" s="208"/>
      <c r="T91" s="210">
        <f>SUM(T92:T93)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1" t="s">
        <v>79</v>
      </c>
      <c r="AT91" s="212" t="s">
        <v>71</v>
      </c>
      <c r="AU91" s="212" t="s">
        <v>79</v>
      </c>
      <c r="AY91" s="211" t="s">
        <v>215</v>
      </c>
      <c r="BK91" s="213">
        <f>SUM(BK92:BK93)</f>
        <v>0</v>
      </c>
    </row>
    <row r="92" s="2" customFormat="1" ht="37.8" customHeight="1">
      <c r="A92" s="41"/>
      <c r="B92" s="42"/>
      <c r="C92" s="216" t="s">
        <v>79</v>
      </c>
      <c r="D92" s="216" t="s">
        <v>218</v>
      </c>
      <c r="E92" s="217" t="s">
        <v>601</v>
      </c>
      <c r="F92" s="218" t="s">
        <v>398</v>
      </c>
      <c r="G92" s="219" t="s">
        <v>221</v>
      </c>
      <c r="H92" s="220">
        <v>16.065000000000001</v>
      </c>
      <c r="I92" s="221"/>
      <c r="J92" s="222">
        <f>ROUND(I92*H92,2)</f>
        <v>0</v>
      </c>
      <c r="K92" s="218" t="s">
        <v>222</v>
      </c>
      <c r="L92" s="47"/>
      <c r="M92" s="223" t="s">
        <v>19</v>
      </c>
      <c r="N92" s="224" t="s">
        <v>43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223</v>
      </c>
      <c r="AT92" s="227" t="s">
        <v>218</v>
      </c>
      <c r="AU92" s="227" t="s">
        <v>81</v>
      </c>
      <c r="AY92" s="20" t="s">
        <v>215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20" t="s">
        <v>79</v>
      </c>
      <c r="BK92" s="228">
        <f>ROUND(I92*H92,2)</f>
        <v>0</v>
      </c>
      <c r="BL92" s="20" t="s">
        <v>223</v>
      </c>
      <c r="BM92" s="227" t="s">
        <v>81</v>
      </c>
    </row>
    <row r="93" s="2" customFormat="1">
      <c r="A93" s="41"/>
      <c r="B93" s="42"/>
      <c r="C93" s="43"/>
      <c r="D93" s="229" t="s">
        <v>224</v>
      </c>
      <c r="E93" s="43"/>
      <c r="F93" s="230" t="s">
        <v>602</v>
      </c>
      <c r="G93" s="43"/>
      <c r="H93" s="43"/>
      <c r="I93" s="231"/>
      <c r="J93" s="43"/>
      <c r="K93" s="43"/>
      <c r="L93" s="47"/>
      <c r="M93" s="232"/>
      <c r="N93" s="233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224</v>
      </c>
      <c r="AU93" s="20" t="s">
        <v>81</v>
      </c>
    </row>
    <row r="94" s="12" customFormat="1" ht="22.8" customHeight="1">
      <c r="A94" s="12"/>
      <c r="B94" s="200"/>
      <c r="C94" s="201"/>
      <c r="D94" s="202" t="s">
        <v>71</v>
      </c>
      <c r="E94" s="214" t="s">
        <v>603</v>
      </c>
      <c r="F94" s="214" t="s">
        <v>604</v>
      </c>
      <c r="G94" s="201"/>
      <c r="H94" s="201"/>
      <c r="I94" s="204"/>
      <c r="J94" s="215">
        <f>BK94</f>
        <v>0</v>
      </c>
      <c r="K94" s="201"/>
      <c r="L94" s="206"/>
      <c r="M94" s="207"/>
      <c r="N94" s="208"/>
      <c r="O94" s="208"/>
      <c r="P94" s="209">
        <f>SUM(P95:P151)</f>
        <v>0</v>
      </c>
      <c r="Q94" s="208"/>
      <c r="R94" s="209">
        <f>SUM(R95:R151)</f>
        <v>13.412439000000001</v>
      </c>
      <c r="S94" s="208"/>
      <c r="T94" s="210">
        <f>SUM(T95:T151)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71</v>
      </c>
      <c r="AU94" s="212" t="s">
        <v>79</v>
      </c>
      <c r="AY94" s="211" t="s">
        <v>215</v>
      </c>
      <c r="BK94" s="213">
        <f>SUM(BK95:BK151)</f>
        <v>0</v>
      </c>
    </row>
    <row r="95" s="2" customFormat="1" ht="24.15" customHeight="1">
      <c r="A95" s="41"/>
      <c r="B95" s="42"/>
      <c r="C95" s="216" t="s">
        <v>81</v>
      </c>
      <c r="D95" s="216" t="s">
        <v>218</v>
      </c>
      <c r="E95" s="217" t="s">
        <v>605</v>
      </c>
      <c r="F95" s="218" t="s">
        <v>606</v>
      </c>
      <c r="G95" s="219" t="s">
        <v>259</v>
      </c>
      <c r="H95" s="220">
        <v>45.899999999999999</v>
      </c>
      <c r="I95" s="221"/>
      <c r="J95" s="222">
        <f>ROUND(I95*H95,2)</f>
        <v>0</v>
      </c>
      <c r="K95" s="218" t="s">
        <v>222</v>
      </c>
      <c r="L95" s="47"/>
      <c r="M95" s="223" t="s">
        <v>19</v>
      </c>
      <c r="N95" s="224" t="s">
        <v>43</v>
      </c>
      <c r="O95" s="87"/>
      <c r="P95" s="225">
        <f>O95*H95</f>
        <v>0</v>
      </c>
      <c r="Q95" s="225">
        <v>0.29221000000000003</v>
      </c>
      <c r="R95" s="225">
        <f>Q95*H95</f>
        <v>13.412439000000001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223</v>
      </c>
      <c r="AT95" s="227" t="s">
        <v>218</v>
      </c>
      <c r="AU95" s="227" t="s">
        <v>81</v>
      </c>
      <c r="AY95" s="20" t="s">
        <v>215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223</v>
      </c>
      <c r="BM95" s="227" t="s">
        <v>223</v>
      </c>
    </row>
    <row r="96" s="2" customFormat="1">
      <c r="A96" s="41"/>
      <c r="B96" s="42"/>
      <c r="C96" s="43"/>
      <c r="D96" s="229" t="s">
        <v>224</v>
      </c>
      <c r="E96" s="43"/>
      <c r="F96" s="230" t="s">
        <v>607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224</v>
      </c>
      <c r="AU96" s="20" t="s">
        <v>81</v>
      </c>
    </row>
    <row r="97" s="13" customFormat="1">
      <c r="A97" s="13"/>
      <c r="B97" s="234"/>
      <c r="C97" s="235"/>
      <c r="D97" s="236" t="s">
        <v>226</v>
      </c>
      <c r="E97" s="237" t="s">
        <v>19</v>
      </c>
      <c r="F97" s="238" t="s">
        <v>608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226</v>
      </c>
      <c r="AU97" s="244" t="s">
        <v>81</v>
      </c>
      <c r="AV97" s="13" t="s">
        <v>79</v>
      </c>
      <c r="AW97" s="13" t="s">
        <v>33</v>
      </c>
      <c r="AX97" s="13" t="s">
        <v>72</v>
      </c>
      <c r="AY97" s="244" t="s">
        <v>215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609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610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448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4" customFormat="1">
      <c r="A101" s="14"/>
      <c r="B101" s="245"/>
      <c r="C101" s="246"/>
      <c r="D101" s="236" t="s">
        <v>226</v>
      </c>
      <c r="E101" s="247" t="s">
        <v>19</v>
      </c>
      <c r="F101" s="248" t="s">
        <v>611</v>
      </c>
      <c r="G101" s="246"/>
      <c r="H101" s="249">
        <v>6.9000000000000004</v>
      </c>
      <c r="I101" s="250"/>
      <c r="J101" s="246"/>
      <c r="K101" s="246"/>
      <c r="L101" s="251"/>
      <c r="M101" s="252"/>
      <c r="N101" s="253"/>
      <c r="O101" s="253"/>
      <c r="P101" s="253"/>
      <c r="Q101" s="253"/>
      <c r="R101" s="253"/>
      <c r="S101" s="253"/>
      <c r="T101" s="25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5" t="s">
        <v>226</v>
      </c>
      <c r="AU101" s="255" t="s">
        <v>81</v>
      </c>
      <c r="AV101" s="14" t="s">
        <v>81</v>
      </c>
      <c r="AW101" s="14" t="s">
        <v>33</v>
      </c>
      <c r="AX101" s="14" t="s">
        <v>72</v>
      </c>
      <c r="AY101" s="255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612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3" customFormat="1">
      <c r="A103" s="13"/>
      <c r="B103" s="234"/>
      <c r="C103" s="235"/>
      <c r="D103" s="236" t="s">
        <v>226</v>
      </c>
      <c r="E103" s="237" t="s">
        <v>19</v>
      </c>
      <c r="F103" s="238" t="s">
        <v>448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226</v>
      </c>
      <c r="AU103" s="244" t="s">
        <v>81</v>
      </c>
      <c r="AV103" s="13" t="s">
        <v>79</v>
      </c>
      <c r="AW103" s="13" t="s">
        <v>33</v>
      </c>
      <c r="AX103" s="13" t="s">
        <v>72</v>
      </c>
      <c r="AY103" s="244" t="s">
        <v>215</v>
      </c>
    </row>
    <row r="104" s="14" customFormat="1">
      <c r="A104" s="14"/>
      <c r="B104" s="245"/>
      <c r="C104" s="246"/>
      <c r="D104" s="236" t="s">
        <v>226</v>
      </c>
      <c r="E104" s="247" t="s">
        <v>19</v>
      </c>
      <c r="F104" s="248" t="s">
        <v>613</v>
      </c>
      <c r="G104" s="246"/>
      <c r="H104" s="249">
        <v>6.0999999999999996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226</v>
      </c>
      <c r="AU104" s="255" t="s">
        <v>81</v>
      </c>
      <c r="AV104" s="14" t="s">
        <v>81</v>
      </c>
      <c r="AW104" s="14" t="s">
        <v>33</v>
      </c>
      <c r="AX104" s="14" t="s">
        <v>72</v>
      </c>
      <c r="AY104" s="255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614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448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4" customFormat="1">
      <c r="A107" s="14"/>
      <c r="B107" s="245"/>
      <c r="C107" s="246"/>
      <c r="D107" s="236" t="s">
        <v>226</v>
      </c>
      <c r="E107" s="247" t="s">
        <v>19</v>
      </c>
      <c r="F107" s="248" t="s">
        <v>308</v>
      </c>
      <c r="G107" s="246"/>
      <c r="H107" s="249">
        <v>9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226</v>
      </c>
      <c r="AU107" s="255" t="s">
        <v>81</v>
      </c>
      <c r="AV107" s="14" t="s">
        <v>81</v>
      </c>
      <c r="AW107" s="14" t="s">
        <v>33</v>
      </c>
      <c r="AX107" s="14" t="s">
        <v>72</v>
      </c>
      <c r="AY107" s="255" t="s">
        <v>215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615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448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4" customFormat="1">
      <c r="A110" s="14"/>
      <c r="B110" s="245"/>
      <c r="C110" s="246"/>
      <c r="D110" s="236" t="s">
        <v>226</v>
      </c>
      <c r="E110" s="247" t="s">
        <v>19</v>
      </c>
      <c r="F110" s="248" t="s">
        <v>616</v>
      </c>
      <c r="G110" s="246"/>
      <c r="H110" s="249">
        <v>5.2999999999999998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226</v>
      </c>
      <c r="AU110" s="255" t="s">
        <v>81</v>
      </c>
      <c r="AV110" s="14" t="s">
        <v>81</v>
      </c>
      <c r="AW110" s="14" t="s">
        <v>33</v>
      </c>
      <c r="AX110" s="14" t="s">
        <v>72</v>
      </c>
      <c r="AY110" s="255" t="s">
        <v>215</v>
      </c>
    </row>
    <row r="111" s="13" customFormat="1">
      <c r="A111" s="13"/>
      <c r="B111" s="234"/>
      <c r="C111" s="235"/>
      <c r="D111" s="236" t="s">
        <v>226</v>
      </c>
      <c r="E111" s="237" t="s">
        <v>19</v>
      </c>
      <c r="F111" s="238" t="s">
        <v>617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226</v>
      </c>
      <c r="AU111" s="244" t="s">
        <v>81</v>
      </c>
      <c r="AV111" s="13" t="s">
        <v>79</v>
      </c>
      <c r="AW111" s="13" t="s">
        <v>33</v>
      </c>
      <c r="AX111" s="13" t="s">
        <v>72</v>
      </c>
      <c r="AY111" s="244" t="s">
        <v>215</v>
      </c>
    </row>
    <row r="112" s="13" customFormat="1">
      <c r="A112" s="13"/>
      <c r="B112" s="234"/>
      <c r="C112" s="235"/>
      <c r="D112" s="236" t="s">
        <v>226</v>
      </c>
      <c r="E112" s="237" t="s">
        <v>19</v>
      </c>
      <c r="F112" s="238" t="s">
        <v>448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226</v>
      </c>
      <c r="AU112" s="244" t="s">
        <v>81</v>
      </c>
      <c r="AV112" s="13" t="s">
        <v>79</v>
      </c>
      <c r="AW112" s="13" t="s">
        <v>33</v>
      </c>
      <c r="AX112" s="13" t="s">
        <v>72</v>
      </c>
      <c r="AY112" s="244" t="s">
        <v>215</v>
      </c>
    </row>
    <row r="113" s="14" customFormat="1">
      <c r="A113" s="14"/>
      <c r="B113" s="245"/>
      <c r="C113" s="246"/>
      <c r="D113" s="236" t="s">
        <v>226</v>
      </c>
      <c r="E113" s="247" t="s">
        <v>19</v>
      </c>
      <c r="F113" s="248" t="s">
        <v>618</v>
      </c>
      <c r="G113" s="246"/>
      <c r="H113" s="249">
        <v>5.7999999999999998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226</v>
      </c>
      <c r="AU113" s="255" t="s">
        <v>81</v>
      </c>
      <c r="AV113" s="14" t="s">
        <v>81</v>
      </c>
      <c r="AW113" s="14" t="s">
        <v>33</v>
      </c>
      <c r="AX113" s="14" t="s">
        <v>72</v>
      </c>
      <c r="AY113" s="255" t="s">
        <v>215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619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407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4" customFormat="1">
      <c r="A116" s="14"/>
      <c r="B116" s="245"/>
      <c r="C116" s="246"/>
      <c r="D116" s="236" t="s">
        <v>226</v>
      </c>
      <c r="E116" s="247" t="s">
        <v>19</v>
      </c>
      <c r="F116" s="248" t="s">
        <v>620</v>
      </c>
      <c r="G116" s="246"/>
      <c r="H116" s="249">
        <v>3.5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226</v>
      </c>
      <c r="AU116" s="255" t="s">
        <v>81</v>
      </c>
      <c r="AV116" s="14" t="s">
        <v>81</v>
      </c>
      <c r="AW116" s="14" t="s">
        <v>33</v>
      </c>
      <c r="AX116" s="14" t="s">
        <v>72</v>
      </c>
      <c r="AY116" s="255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621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407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4" customFormat="1">
      <c r="A119" s="14"/>
      <c r="B119" s="245"/>
      <c r="C119" s="246"/>
      <c r="D119" s="236" t="s">
        <v>226</v>
      </c>
      <c r="E119" s="247" t="s">
        <v>19</v>
      </c>
      <c r="F119" s="248" t="s">
        <v>622</v>
      </c>
      <c r="G119" s="246"/>
      <c r="H119" s="249">
        <v>3.6000000000000001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226</v>
      </c>
      <c r="AU119" s="255" t="s">
        <v>81</v>
      </c>
      <c r="AV119" s="14" t="s">
        <v>81</v>
      </c>
      <c r="AW119" s="14" t="s">
        <v>33</v>
      </c>
      <c r="AX119" s="14" t="s">
        <v>72</v>
      </c>
      <c r="AY119" s="255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623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407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4" customFormat="1">
      <c r="A122" s="14"/>
      <c r="B122" s="245"/>
      <c r="C122" s="246"/>
      <c r="D122" s="236" t="s">
        <v>226</v>
      </c>
      <c r="E122" s="247" t="s">
        <v>19</v>
      </c>
      <c r="F122" s="248" t="s">
        <v>624</v>
      </c>
      <c r="G122" s="246"/>
      <c r="H122" s="249">
        <v>5.7000000000000002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226</v>
      </c>
      <c r="AU122" s="255" t="s">
        <v>81</v>
      </c>
      <c r="AV122" s="14" t="s">
        <v>81</v>
      </c>
      <c r="AW122" s="14" t="s">
        <v>33</v>
      </c>
      <c r="AX122" s="14" t="s">
        <v>72</v>
      </c>
      <c r="AY122" s="255" t="s">
        <v>215</v>
      </c>
    </row>
    <row r="123" s="15" customFormat="1">
      <c r="A123" s="15"/>
      <c r="B123" s="256"/>
      <c r="C123" s="257"/>
      <c r="D123" s="236" t="s">
        <v>226</v>
      </c>
      <c r="E123" s="258" t="s">
        <v>19</v>
      </c>
      <c r="F123" s="259" t="s">
        <v>233</v>
      </c>
      <c r="G123" s="257"/>
      <c r="H123" s="260">
        <v>45.900000000000006</v>
      </c>
      <c r="I123" s="261"/>
      <c r="J123" s="257"/>
      <c r="K123" s="257"/>
      <c r="L123" s="262"/>
      <c r="M123" s="263"/>
      <c r="N123" s="264"/>
      <c r="O123" s="264"/>
      <c r="P123" s="264"/>
      <c r="Q123" s="264"/>
      <c r="R123" s="264"/>
      <c r="S123" s="264"/>
      <c r="T123" s="26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6" t="s">
        <v>226</v>
      </c>
      <c r="AU123" s="266" t="s">
        <v>81</v>
      </c>
      <c r="AV123" s="15" t="s">
        <v>223</v>
      </c>
      <c r="AW123" s="15" t="s">
        <v>33</v>
      </c>
      <c r="AX123" s="15" t="s">
        <v>79</v>
      </c>
      <c r="AY123" s="266" t="s">
        <v>215</v>
      </c>
    </row>
    <row r="124" s="2" customFormat="1" ht="37.8" customHeight="1">
      <c r="A124" s="41"/>
      <c r="B124" s="42"/>
      <c r="C124" s="281" t="s">
        <v>105</v>
      </c>
      <c r="D124" s="281" t="s">
        <v>412</v>
      </c>
      <c r="E124" s="282" t="s">
        <v>625</v>
      </c>
      <c r="F124" s="283" t="s">
        <v>626</v>
      </c>
      <c r="G124" s="284" t="s">
        <v>259</v>
      </c>
      <c r="H124" s="285">
        <v>45.899999999999999</v>
      </c>
      <c r="I124" s="286"/>
      <c r="J124" s="287">
        <f>ROUND(I124*H124,2)</f>
        <v>0</v>
      </c>
      <c r="K124" s="283" t="s">
        <v>19</v>
      </c>
      <c r="L124" s="288"/>
      <c r="M124" s="289" t="s">
        <v>19</v>
      </c>
      <c r="N124" s="290" t="s">
        <v>43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298</v>
      </c>
      <c r="AT124" s="227" t="s">
        <v>412</v>
      </c>
      <c r="AU124" s="227" t="s">
        <v>81</v>
      </c>
      <c r="AY124" s="20" t="s">
        <v>215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223</v>
      </c>
      <c r="BM124" s="227" t="s">
        <v>275</v>
      </c>
    </row>
    <row r="125" s="13" customFormat="1">
      <c r="A125" s="13"/>
      <c r="B125" s="234"/>
      <c r="C125" s="235"/>
      <c r="D125" s="236" t="s">
        <v>226</v>
      </c>
      <c r="E125" s="237" t="s">
        <v>19</v>
      </c>
      <c r="F125" s="238" t="s">
        <v>608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226</v>
      </c>
      <c r="AU125" s="244" t="s">
        <v>81</v>
      </c>
      <c r="AV125" s="13" t="s">
        <v>79</v>
      </c>
      <c r="AW125" s="13" t="s">
        <v>33</v>
      </c>
      <c r="AX125" s="13" t="s">
        <v>72</v>
      </c>
      <c r="AY125" s="244" t="s">
        <v>215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609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610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3" customFormat="1">
      <c r="A128" s="13"/>
      <c r="B128" s="234"/>
      <c r="C128" s="235"/>
      <c r="D128" s="236" t="s">
        <v>226</v>
      </c>
      <c r="E128" s="237" t="s">
        <v>19</v>
      </c>
      <c r="F128" s="238" t="s">
        <v>448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226</v>
      </c>
      <c r="AU128" s="244" t="s">
        <v>81</v>
      </c>
      <c r="AV128" s="13" t="s">
        <v>79</v>
      </c>
      <c r="AW128" s="13" t="s">
        <v>33</v>
      </c>
      <c r="AX128" s="13" t="s">
        <v>72</v>
      </c>
      <c r="AY128" s="244" t="s">
        <v>215</v>
      </c>
    </row>
    <row r="129" s="14" customFormat="1">
      <c r="A129" s="14"/>
      <c r="B129" s="245"/>
      <c r="C129" s="246"/>
      <c r="D129" s="236" t="s">
        <v>226</v>
      </c>
      <c r="E129" s="247" t="s">
        <v>19</v>
      </c>
      <c r="F129" s="248" t="s">
        <v>611</v>
      </c>
      <c r="G129" s="246"/>
      <c r="H129" s="249">
        <v>6.9000000000000004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226</v>
      </c>
      <c r="AU129" s="255" t="s">
        <v>81</v>
      </c>
      <c r="AV129" s="14" t="s">
        <v>81</v>
      </c>
      <c r="AW129" s="14" t="s">
        <v>33</v>
      </c>
      <c r="AX129" s="14" t="s">
        <v>72</v>
      </c>
      <c r="AY129" s="255" t="s">
        <v>215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612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3" customFormat="1">
      <c r="A131" s="13"/>
      <c r="B131" s="234"/>
      <c r="C131" s="235"/>
      <c r="D131" s="236" t="s">
        <v>226</v>
      </c>
      <c r="E131" s="237" t="s">
        <v>19</v>
      </c>
      <c r="F131" s="238" t="s">
        <v>448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226</v>
      </c>
      <c r="AU131" s="244" t="s">
        <v>81</v>
      </c>
      <c r="AV131" s="13" t="s">
        <v>79</v>
      </c>
      <c r="AW131" s="13" t="s">
        <v>33</v>
      </c>
      <c r="AX131" s="13" t="s">
        <v>72</v>
      </c>
      <c r="AY131" s="244" t="s">
        <v>215</v>
      </c>
    </row>
    <row r="132" s="14" customFormat="1">
      <c r="A132" s="14"/>
      <c r="B132" s="245"/>
      <c r="C132" s="246"/>
      <c r="D132" s="236" t="s">
        <v>226</v>
      </c>
      <c r="E132" s="247" t="s">
        <v>19</v>
      </c>
      <c r="F132" s="248" t="s">
        <v>613</v>
      </c>
      <c r="G132" s="246"/>
      <c r="H132" s="249">
        <v>6.0999999999999996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226</v>
      </c>
      <c r="AU132" s="255" t="s">
        <v>81</v>
      </c>
      <c r="AV132" s="14" t="s">
        <v>81</v>
      </c>
      <c r="AW132" s="14" t="s">
        <v>33</v>
      </c>
      <c r="AX132" s="14" t="s">
        <v>72</v>
      </c>
      <c r="AY132" s="255" t="s">
        <v>215</v>
      </c>
    </row>
    <row r="133" s="13" customFormat="1">
      <c r="A133" s="13"/>
      <c r="B133" s="234"/>
      <c r="C133" s="235"/>
      <c r="D133" s="236" t="s">
        <v>226</v>
      </c>
      <c r="E133" s="237" t="s">
        <v>19</v>
      </c>
      <c r="F133" s="238" t="s">
        <v>614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226</v>
      </c>
      <c r="AU133" s="244" t="s">
        <v>81</v>
      </c>
      <c r="AV133" s="13" t="s">
        <v>79</v>
      </c>
      <c r="AW133" s="13" t="s">
        <v>33</v>
      </c>
      <c r="AX133" s="13" t="s">
        <v>72</v>
      </c>
      <c r="AY133" s="244" t="s">
        <v>215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448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4" customFormat="1">
      <c r="A135" s="14"/>
      <c r="B135" s="245"/>
      <c r="C135" s="246"/>
      <c r="D135" s="236" t="s">
        <v>226</v>
      </c>
      <c r="E135" s="247" t="s">
        <v>19</v>
      </c>
      <c r="F135" s="248" t="s">
        <v>308</v>
      </c>
      <c r="G135" s="246"/>
      <c r="H135" s="249">
        <v>9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226</v>
      </c>
      <c r="AU135" s="255" t="s">
        <v>81</v>
      </c>
      <c r="AV135" s="14" t="s">
        <v>81</v>
      </c>
      <c r="AW135" s="14" t="s">
        <v>33</v>
      </c>
      <c r="AX135" s="14" t="s">
        <v>72</v>
      </c>
      <c r="AY135" s="255" t="s">
        <v>215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615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448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4" customFormat="1">
      <c r="A138" s="14"/>
      <c r="B138" s="245"/>
      <c r="C138" s="246"/>
      <c r="D138" s="236" t="s">
        <v>226</v>
      </c>
      <c r="E138" s="247" t="s">
        <v>19</v>
      </c>
      <c r="F138" s="248" t="s">
        <v>616</v>
      </c>
      <c r="G138" s="246"/>
      <c r="H138" s="249">
        <v>5.2999999999999998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226</v>
      </c>
      <c r="AU138" s="255" t="s">
        <v>81</v>
      </c>
      <c r="AV138" s="14" t="s">
        <v>81</v>
      </c>
      <c r="AW138" s="14" t="s">
        <v>33</v>
      </c>
      <c r="AX138" s="14" t="s">
        <v>72</v>
      </c>
      <c r="AY138" s="255" t="s">
        <v>215</v>
      </c>
    </row>
    <row r="139" s="13" customFormat="1">
      <c r="A139" s="13"/>
      <c r="B139" s="234"/>
      <c r="C139" s="235"/>
      <c r="D139" s="236" t="s">
        <v>226</v>
      </c>
      <c r="E139" s="237" t="s">
        <v>19</v>
      </c>
      <c r="F139" s="238" t="s">
        <v>617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226</v>
      </c>
      <c r="AU139" s="244" t="s">
        <v>81</v>
      </c>
      <c r="AV139" s="13" t="s">
        <v>79</v>
      </c>
      <c r="AW139" s="13" t="s">
        <v>33</v>
      </c>
      <c r="AX139" s="13" t="s">
        <v>72</v>
      </c>
      <c r="AY139" s="244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448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4" customFormat="1">
      <c r="A141" s="14"/>
      <c r="B141" s="245"/>
      <c r="C141" s="246"/>
      <c r="D141" s="236" t="s">
        <v>226</v>
      </c>
      <c r="E141" s="247" t="s">
        <v>19</v>
      </c>
      <c r="F141" s="248" t="s">
        <v>618</v>
      </c>
      <c r="G141" s="246"/>
      <c r="H141" s="249">
        <v>5.7999999999999998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226</v>
      </c>
      <c r="AU141" s="255" t="s">
        <v>81</v>
      </c>
      <c r="AV141" s="14" t="s">
        <v>81</v>
      </c>
      <c r="AW141" s="14" t="s">
        <v>33</v>
      </c>
      <c r="AX141" s="14" t="s">
        <v>72</v>
      </c>
      <c r="AY141" s="255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619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407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4" customFormat="1">
      <c r="A144" s="14"/>
      <c r="B144" s="245"/>
      <c r="C144" s="246"/>
      <c r="D144" s="236" t="s">
        <v>226</v>
      </c>
      <c r="E144" s="247" t="s">
        <v>19</v>
      </c>
      <c r="F144" s="248" t="s">
        <v>620</v>
      </c>
      <c r="G144" s="246"/>
      <c r="H144" s="249">
        <v>3.5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226</v>
      </c>
      <c r="AU144" s="255" t="s">
        <v>81</v>
      </c>
      <c r="AV144" s="14" t="s">
        <v>81</v>
      </c>
      <c r="AW144" s="14" t="s">
        <v>33</v>
      </c>
      <c r="AX144" s="14" t="s">
        <v>72</v>
      </c>
      <c r="AY144" s="255" t="s">
        <v>215</v>
      </c>
    </row>
    <row r="145" s="13" customFormat="1">
      <c r="A145" s="13"/>
      <c r="B145" s="234"/>
      <c r="C145" s="235"/>
      <c r="D145" s="236" t="s">
        <v>226</v>
      </c>
      <c r="E145" s="237" t="s">
        <v>19</v>
      </c>
      <c r="F145" s="238" t="s">
        <v>621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226</v>
      </c>
      <c r="AU145" s="244" t="s">
        <v>81</v>
      </c>
      <c r="AV145" s="13" t="s">
        <v>79</v>
      </c>
      <c r="AW145" s="13" t="s">
        <v>33</v>
      </c>
      <c r="AX145" s="13" t="s">
        <v>72</v>
      </c>
      <c r="AY145" s="244" t="s">
        <v>215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407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4" customFormat="1">
      <c r="A147" s="14"/>
      <c r="B147" s="245"/>
      <c r="C147" s="246"/>
      <c r="D147" s="236" t="s">
        <v>226</v>
      </c>
      <c r="E147" s="247" t="s">
        <v>19</v>
      </c>
      <c r="F147" s="248" t="s">
        <v>622</v>
      </c>
      <c r="G147" s="246"/>
      <c r="H147" s="249">
        <v>3.6000000000000001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226</v>
      </c>
      <c r="AU147" s="255" t="s">
        <v>81</v>
      </c>
      <c r="AV147" s="14" t="s">
        <v>81</v>
      </c>
      <c r="AW147" s="14" t="s">
        <v>33</v>
      </c>
      <c r="AX147" s="14" t="s">
        <v>72</v>
      </c>
      <c r="AY147" s="255" t="s">
        <v>215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623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407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4" customFormat="1">
      <c r="A150" s="14"/>
      <c r="B150" s="245"/>
      <c r="C150" s="246"/>
      <c r="D150" s="236" t="s">
        <v>226</v>
      </c>
      <c r="E150" s="247" t="s">
        <v>19</v>
      </c>
      <c r="F150" s="248" t="s">
        <v>624</v>
      </c>
      <c r="G150" s="246"/>
      <c r="H150" s="249">
        <v>5.7000000000000002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226</v>
      </c>
      <c r="AU150" s="255" t="s">
        <v>81</v>
      </c>
      <c r="AV150" s="14" t="s">
        <v>81</v>
      </c>
      <c r="AW150" s="14" t="s">
        <v>33</v>
      </c>
      <c r="AX150" s="14" t="s">
        <v>72</v>
      </c>
      <c r="AY150" s="255" t="s">
        <v>215</v>
      </c>
    </row>
    <row r="151" s="15" customFormat="1">
      <c r="A151" s="15"/>
      <c r="B151" s="256"/>
      <c r="C151" s="257"/>
      <c r="D151" s="236" t="s">
        <v>226</v>
      </c>
      <c r="E151" s="258" t="s">
        <v>19</v>
      </c>
      <c r="F151" s="259" t="s">
        <v>233</v>
      </c>
      <c r="G151" s="257"/>
      <c r="H151" s="260">
        <v>45.900000000000006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226</v>
      </c>
      <c r="AU151" s="266" t="s">
        <v>81</v>
      </c>
      <c r="AV151" s="15" t="s">
        <v>223</v>
      </c>
      <c r="AW151" s="15" t="s">
        <v>33</v>
      </c>
      <c r="AX151" s="15" t="s">
        <v>79</v>
      </c>
      <c r="AY151" s="266" t="s">
        <v>215</v>
      </c>
    </row>
    <row r="152" s="12" customFormat="1" ht="22.8" customHeight="1">
      <c r="A152" s="12"/>
      <c r="B152" s="200"/>
      <c r="C152" s="201"/>
      <c r="D152" s="202" t="s">
        <v>71</v>
      </c>
      <c r="E152" s="214" t="s">
        <v>594</v>
      </c>
      <c r="F152" s="214" t="s">
        <v>595</v>
      </c>
      <c r="G152" s="201"/>
      <c r="H152" s="201"/>
      <c r="I152" s="204"/>
      <c r="J152" s="215">
        <f>BK152</f>
        <v>0</v>
      </c>
      <c r="K152" s="201"/>
      <c r="L152" s="206"/>
      <c r="M152" s="207"/>
      <c r="N152" s="208"/>
      <c r="O152" s="208"/>
      <c r="P152" s="209">
        <f>SUM(P153:P156)</f>
        <v>0</v>
      </c>
      <c r="Q152" s="208"/>
      <c r="R152" s="209">
        <f>SUM(R153:R156)</f>
        <v>0</v>
      </c>
      <c r="S152" s="208"/>
      <c r="T152" s="210">
        <f>SUM(T153:T156)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1" t="s">
        <v>79</v>
      </c>
      <c r="AT152" s="212" t="s">
        <v>71</v>
      </c>
      <c r="AU152" s="212" t="s">
        <v>79</v>
      </c>
      <c r="AY152" s="211" t="s">
        <v>215</v>
      </c>
      <c r="BK152" s="213">
        <f>SUM(BK153:BK156)</f>
        <v>0</v>
      </c>
    </row>
    <row r="153" s="2" customFormat="1" ht="44.25" customHeight="1">
      <c r="A153" s="41"/>
      <c r="B153" s="42"/>
      <c r="C153" s="216" t="s">
        <v>223</v>
      </c>
      <c r="D153" s="216" t="s">
        <v>218</v>
      </c>
      <c r="E153" s="217" t="s">
        <v>505</v>
      </c>
      <c r="F153" s="218" t="s">
        <v>506</v>
      </c>
      <c r="G153" s="219" t="s">
        <v>331</v>
      </c>
      <c r="H153" s="220">
        <v>15.065</v>
      </c>
      <c r="I153" s="221"/>
      <c r="J153" s="222">
        <f>ROUND(I153*H153,2)</f>
        <v>0</v>
      </c>
      <c r="K153" s="218" t="s">
        <v>222</v>
      </c>
      <c r="L153" s="47"/>
      <c r="M153" s="223" t="s">
        <v>19</v>
      </c>
      <c r="N153" s="224" t="s">
        <v>43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223</v>
      </c>
      <c r="AT153" s="227" t="s">
        <v>218</v>
      </c>
      <c r="AU153" s="227" t="s">
        <v>81</v>
      </c>
      <c r="AY153" s="20" t="s">
        <v>215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223</v>
      </c>
      <c r="BM153" s="227" t="s">
        <v>298</v>
      </c>
    </row>
    <row r="154" s="2" customFormat="1">
      <c r="A154" s="41"/>
      <c r="B154" s="42"/>
      <c r="C154" s="43"/>
      <c r="D154" s="229" t="s">
        <v>224</v>
      </c>
      <c r="E154" s="43"/>
      <c r="F154" s="230" t="s">
        <v>508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224</v>
      </c>
      <c r="AU154" s="20" t="s">
        <v>81</v>
      </c>
    </row>
    <row r="155" s="2" customFormat="1" ht="55.5" customHeight="1">
      <c r="A155" s="41"/>
      <c r="B155" s="42"/>
      <c r="C155" s="216" t="s">
        <v>256</v>
      </c>
      <c r="D155" s="216" t="s">
        <v>218</v>
      </c>
      <c r="E155" s="217" t="s">
        <v>627</v>
      </c>
      <c r="F155" s="218" t="s">
        <v>628</v>
      </c>
      <c r="G155" s="219" t="s">
        <v>331</v>
      </c>
      <c r="H155" s="220">
        <v>15.065</v>
      </c>
      <c r="I155" s="221"/>
      <c r="J155" s="222">
        <f>ROUND(I155*H155,2)</f>
        <v>0</v>
      </c>
      <c r="K155" s="218" t="s">
        <v>222</v>
      </c>
      <c r="L155" s="47"/>
      <c r="M155" s="223" t="s">
        <v>19</v>
      </c>
      <c r="N155" s="224" t="s">
        <v>43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223</v>
      </c>
      <c r="AT155" s="227" t="s">
        <v>218</v>
      </c>
      <c r="AU155" s="227" t="s">
        <v>81</v>
      </c>
      <c r="AY155" s="20" t="s">
        <v>215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223</v>
      </c>
      <c r="BM155" s="227" t="s">
        <v>313</v>
      </c>
    </row>
    <row r="156" s="2" customFormat="1">
      <c r="A156" s="41"/>
      <c r="B156" s="42"/>
      <c r="C156" s="43"/>
      <c r="D156" s="229" t="s">
        <v>224</v>
      </c>
      <c r="E156" s="43"/>
      <c r="F156" s="230" t="s">
        <v>629</v>
      </c>
      <c r="G156" s="43"/>
      <c r="H156" s="43"/>
      <c r="I156" s="231"/>
      <c r="J156" s="43"/>
      <c r="K156" s="43"/>
      <c r="L156" s="47"/>
      <c r="M156" s="291"/>
      <c r="N156" s="292"/>
      <c r="O156" s="293"/>
      <c r="P156" s="293"/>
      <c r="Q156" s="293"/>
      <c r="R156" s="293"/>
      <c r="S156" s="293"/>
      <c r="T156" s="294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224</v>
      </c>
      <c r="AU156" s="20" t="s">
        <v>81</v>
      </c>
    </row>
    <row r="157" s="2" customFormat="1" ht="6.96" customHeight="1">
      <c r="A157" s="41"/>
      <c r="B157" s="62"/>
      <c r="C157" s="63"/>
      <c r="D157" s="63"/>
      <c r="E157" s="63"/>
      <c r="F157" s="63"/>
      <c r="G157" s="63"/>
      <c r="H157" s="63"/>
      <c r="I157" s="63"/>
      <c r="J157" s="63"/>
      <c r="K157" s="63"/>
      <c r="L157" s="47"/>
      <c r="M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</row>
  </sheetData>
  <sheetProtection sheet="1" autoFilter="0" formatColumns="0" formatRows="0" objects="1" scenarios="1" spinCount="100000" saltValue="lptSj4eidWivPu4LMgUidY6SM5IRM/CUGTcja3jkAzrYDNGqPoKlIXnRpNMmh5lr7miWGlpW6g4demirHyALng==" hashValue="1QKCosrJtftrQBmGliT/q0N1A1N5mKGnlLOMNBik4Zgn2hUCSOWWv6TuTg3dcp1yz1dFqdFSQXXKOtgDyRGaLQ==" algorithmName="SHA-512" password="CC35"/>
  <autoFilter ref="C88:K1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3_02/171152501"/>
    <hyperlink ref="F96" r:id="rId2" display="https://podminky.urs.cz/item/CS_URS_2023_02/935113111"/>
    <hyperlink ref="F154" r:id="rId3" display="https://podminky.urs.cz/item/CS_URS_2023_02/998225111"/>
    <hyperlink ref="F156" r:id="rId4" display="https://podminky.urs.cz/item/CS_URS_2023_02/99822519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187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630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ROUND(J88,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ROUND((SUM(BE88:BE184)),  2)</f>
        <v>0</v>
      </c>
      <c r="G35" s="41"/>
      <c r="H35" s="41"/>
      <c r="I35" s="161">
        <v>0.20999999999999999</v>
      </c>
      <c r="J35" s="160">
        <f>ROUND(((SUM(BE88:BE184))*I35),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ROUND((SUM(BF88:BF184)),  2)</f>
        <v>0</v>
      </c>
      <c r="G36" s="41"/>
      <c r="H36" s="41"/>
      <c r="I36" s="161">
        <v>0.12</v>
      </c>
      <c r="J36" s="160">
        <f>ROUND(((SUM(BF88:BF184))*I36),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ROUND((SUM(BG88:BG184)),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ROUND((SUM(BH88:BH184)),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ROUND((SUM(BI88:BI184)),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187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2023-065-01-05 - SO-01 - Dopravní řešení - vpustě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J89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631</v>
      </c>
      <c r="E65" s="186"/>
      <c r="F65" s="186"/>
      <c r="G65" s="186"/>
      <c r="H65" s="186"/>
      <c r="I65" s="186"/>
      <c r="J65" s="187">
        <f>J90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548</v>
      </c>
      <c r="E66" s="186"/>
      <c r="F66" s="186"/>
      <c r="G66" s="186"/>
      <c r="H66" s="186"/>
      <c r="I66" s="186"/>
      <c r="J66" s="187">
        <f>J182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200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Vědomice - Úprava ulice Na Zavadilce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186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3" t="s">
        <v>187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188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2023-065-01-05 - SO-01 - Dopravní řešení - vpustě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16. 4. 2024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201</v>
      </c>
      <c r="D87" s="192" t="s">
        <v>57</v>
      </c>
      <c r="E87" s="192" t="s">
        <v>53</v>
      </c>
      <c r="F87" s="192" t="s">
        <v>54</v>
      </c>
      <c r="G87" s="192" t="s">
        <v>202</v>
      </c>
      <c r="H87" s="192" t="s">
        <v>203</v>
      </c>
      <c r="I87" s="192" t="s">
        <v>204</v>
      </c>
      <c r="J87" s="192" t="s">
        <v>192</v>
      </c>
      <c r="K87" s="193" t="s">
        <v>205</v>
      </c>
      <c r="L87" s="194"/>
      <c r="M87" s="95" t="s">
        <v>19</v>
      </c>
      <c r="N87" s="96" t="s">
        <v>42</v>
      </c>
      <c r="O87" s="96" t="s">
        <v>206</v>
      </c>
      <c r="P87" s="96" t="s">
        <v>207</v>
      </c>
      <c r="Q87" s="96" t="s">
        <v>208</v>
      </c>
      <c r="R87" s="96" t="s">
        <v>209</v>
      </c>
      <c r="S87" s="96" t="s">
        <v>210</v>
      </c>
      <c r="T87" s="97" t="s">
        <v>211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212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</f>
        <v>0</v>
      </c>
      <c r="Q88" s="99"/>
      <c r="R88" s="197">
        <f>R89</f>
        <v>0</v>
      </c>
      <c r="S88" s="99"/>
      <c r="T88" s="198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193</v>
      </c>
      <c r="BK88" s="199">
        <f>BK89</f>
        <v>0</v>
      </c>
    </row>
    <row r="89" s="12" customFormat="1" ht="25.92" customHeight="1">
      <c r="A89" s="12"/>
      <c r="B89" s="200"/>
      <c r="C89" s="201"/>
      <c r="D89" s="202" t="s">
        <v>71</v>
      </c>
      <c r="E89" s="203" t="s">
        <v>213</v>
      </c>
      <c r="F89" s="203" t="s">
        <v>214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P90+P182</f>
        <v>0</v>
      </c>
      <c r="Q89" s="208"/>
      <c r="R89" s="209">
        <f>R90+R182</f>
        <v>0</v>
      </c>
      <c r="S89" s="208"/>
      <c r="T89" s="210">
        <f>T90+T182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71</v>
      </c>
      <c r="AU89" s="212" t="s">
        <v>72</v>
      </c>
      <c r="AY89" s="211" t="s">
        <v>215</v>
      </c>
      <c r="BK89" s="213">
        <f>BK90+BK182</f>
        <v>0</v>
      </c>
    </row>
    <row r="90" s="12" customFormat="1" ht="22.8" customHeight="1">
      <c r="A90" s="12"/>
      <c r="B90" s="200"/>
      <c r="C90" s="201"/>
      <c r="D90" s="202" t="s">
        <v>71</v>
      </c>
      <c r="E90" s="214" t="s">
        <v>298</v>
      </c>
      <c r="F90" s="214" t="s">
        <v>632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SUM(P91:P181)</f>
        <v>0</v>
      </c>
      <c r="Q90" s="208"/>
      <c r="R90" s="209">
        <f>SUM(R91:R181)</f>
        <v>0</v>
      </c>
      <c r="S90" s="208"/>
      <c r="T90" s="210">
        <f>SUM(T91:T181)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79</v>
      </c>
      <c r="AT90" s="212" t="s">
        <v>71</v>
      </c>
      <c r="AU90" s="212" t="s">
        <v>79</v>
      </c>
      <c r="AY90" s="211" t="s">
        <v>215</v>
      </c>
      <c r="BK90" s="213">
        <f>SUM(BK91:BK181)</f>
        <v>0</v>
      </c>
    </row>
    <row r="91" s="2" customFormat="1" ht="33" customHeight="1">
      <c r="A91" s="41"/>
      <c r="B91" s="42"/>
      <c r="C91" s="216" t="s">
        <v>79</v>
      </c>
      <c r="D91" s="216" t="s">
        <v>218</v>
      </c>
      <c r="E91" s="217" t="s">
        <v>633</v>
      </c>
      <c r="F91" s="218" t="s">
        <v>634</v>
      </c>
      <c r="G91" s="219" t="s">
        <v>635</v>
      </c>
      <c r="H91" s="220">
        <v>1</v>
      </c>
      <c r="I91" s="221"/>
      <c r="J91" s="222">
        <f>ROUND(I91*H91,2)</f>
        <v>0</v>
      </c>
      <c r="K91" s="218" t="s">
        <v>19</v>
      </c>
      <c r="L91" s="47"/>
      <c r="M91" s="223" t="s">
        <v>19</v>
      </c>
      <c r="N91" s="224" t="s">
        <v>43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223</v>
      </c>
      <c r="AT91" s="227" t="s">
        <v>218</v>
      </c>
      <c r="AU91" s="227" t="s">
        <v>81</v>
      </c>
      <c r="AY91" s="20" t="s">
        <v>215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223</v>
      </c>
      <c r="BM91" s="227" t="s">
        <v>81</v>
      </c>
    </row>
    <row r="92" s="13" customFormat="1">
      <c r="A92" s="13"/>
      <c r="B92" s="234"/>
      <c r="C92" s="235"/>
      <c r="D92" s="236" t="s">
        <v>226</v>
      </c>
      <c r="E92" s="237" t="s">
        <v>19</v>
      </c>
      <c r="F92" s="238" t="s">
        <v>636</v>
      </c>
      <c r="G92" s="235"/>
      <c r="H92" s="237" t="s">
        <v>19</v>
      </c>
      <c r="I92" s="239"/>
      <c r="J92" s="235"/>
      <c r="K92" s="235"/>
      <c r="L92" s="240"/>
      <c r="M92" s="241"/>
      <c r="N92" s="242"/>
      <c r="O92" s="242"/>
      <c r="P92" s="242"/>
      <c r="Q92" s="242"/>
      <c r="R92" s="242"/>
      <c r="S92" s="242"/>
      <c r="T92" s="24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4" t="s">
        <v>226</v>
      </c>
      <c r="AU92" s="244" t="s">
        <v>81</v>
      </c>
      <c r="AV92" s="13" t="s">
        <v>79</v>
      </c>
      <c r="AW92" s="13" t="s">
        <v>33</v>
      </c>
      <c r="AX92" s="13" t="s">
        <v>72</v>
      </c>
      <c r="AY92" s="244" t="s">
        <v>215</v>
      </c>
    </row>
    <row r="93" s="13" customFormat="1">
      <c r="A93" s="13"/>
      <c r="B93" s="234"/>
      <c r="C93" s="235"/>
      <c r="D93" s="236" t="s">
        <v>226</v>
      </c>
      <c r="E93" s="237" t="s">
        <v>19</v>
      </c>
      <c r="F93" s="238" t="s">
        <v>637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226</v>
      </c>
      <c r="AU93" s="244" t="s">
        <v>81</v>
      </c>
      <c r="AV93" s="13" t="s">
        <v>79</v>
      </c>
      <c r="AW93" s="13" t="s">
        <v>33</v>
      </c>
      <c r="AX93" s="13" t="s">
        <v>72</v>
      </c>
      <c r="AY93" s="244" t="s">
        <v>215</v>
      </c>
    </row>
    <row r="94" s="13" customFormat="1">
      <c r="A94" s="13"/>
      <c r="B94" s="234"/>
      <c r="C94" s="235"/>
      <c r="D94" s="236" t="s">
        <v>226</v>
      </c>
      <c r="E94" s="237" t="s">
        <v>19</v>
      </c>
      <c r="F94" s="238" t="s">
        <v>638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226</v>
      </c>
      <c r="AU94" s="244" t="s">
        <v>81</v>
      </c>
      <c r="AV94" s="13" t="s">
        <v>79</v>
      </c>
      <c r="AW94" s="13" t="s">
        <v>33</v>
      </c>
      <c r="AX94" s="13" t="s">
        <v>72</v>
      </c>
      <c r="AY94" s="244" t="s">
        <v>215</v>
      </c>
    </row>
    <row r="95" s="13" customFormat="1">
      <c r="A95" s="13"/>
      <c r="B95" s="234"/>
      <c r="C95" s="235"/>
      <c r="D95" s="236" t="s">
        <v>226</v>
      </c>
      <c r="E95" s="237" t="s">
        <v>19</v>
      </c>
      <c r="F95" s="238" t="s">
        <v>639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226</v>
      </c>
      <c r="AU95" s="244" t="s">
        <v>81</v>
      </c>
      <c r="AV95" s="13" t="s">
        <v>79</v>
      </c>
      <c r="AW95" s="13" t="s">
        <v>33</v>
      </c>
      <c r="AX95" s="13" t="s">
        <v>72</v>
      </c>
      <c r="AY95" s="244" t="s">
        <v>215</v>
      </c>
    </row>
    <row r="96" s="14" customFormat="1">
      <c r="A96" s="14"/>
      <c r="B96" s="245"/>
      <c r="C96" s="246"/>
      <c r="D96" s="236" t="s">
        <v>226</v>
      </c>
      <c r="E96" s="247" t="s">
        <v>19</v>
      </c>
      <c r="F96" s="248" t="s">
        <v>79</v>
      </c>
      <c r="G96" s="246"/>
      <c r="H96" s="249">
        <v>1</v>
      </c>
      <c r="I96" s="250"/>
      <c r="J96" s="246"/>
      <c r="K96" s="246"/>
      <c r="L96" s="251"/>
      <c r="M96" s="252"/>
      <c r="N96" s="253"/>
      <c r="O96" s="253"/>
      <c r="P96" s="253"/>
      <c r="Q96" s="253"/>
      <c r="R96" s="253"/>
      <c r="S96" s="253"/>
      <c r="T96" s="25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5" t="s">
        <v>226</v>
      </c>
      <c r="AU96" s="255" t="s">
        <v>81</v>
      </c>
      <c r="AV96" s="14" t="s">
        <v>81</v>
      </c>
      <c r="AW96" s="14" t="s">
        <v>33</v>
      </c>
      <c r="AX96" s="14" t="s">
        <v>72</v>
      </c>
      <c r="AY96" s="255" t="s">
        <v>215</v>
      </c>
    </row>
    <row r="97" s="15" customFormat="1">
      <c r="A97" s="15"/>
      <c r="B97" s="256"/>
      <c r="C97" s="257"/>
      <c r="D97" s="236" t="s">
        <v>226</v>
      </c>
      <c r="E97" s="258" t="s">
        <v>19</v>
      </c>
      <c r="F97" s="259" t="s">
        <v>233</v>
      </c>
      <c r="G97" s="257"/>
      <c r="H97" s="260">
        <v>1</v>
      </c>
      <c r="I97" s="261"/>
      <c r="J97" s="257"/>
      <c r="K97" s="257"/>
      <c r="L97" s="262"/>
      <c r="M97" s="263"/>
      <c r="N97" s="264"/>
      <c r="O97" s="264"/>
      <c r="P97" s="264"/>
      <c r="Q97" s="264"/>
      <c r="R97" s="264"/>
      <c r="S97" s="264"/>
      <c r="T97" s="26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6" t="s">
        <v>226</v>
      </c>
      <c r="AU97" s="266" t="s">
        <v>81</v>
      </c>
      <c r="AV97" s="15" t="s">
        <v>223</v>
      </c>
      <c r="AW97" s="15" t="s">
        <v>33</v>
      </c>
      <c r="AX97" s="15" t="s">
        <v>79</v>
      </c>
      <c r="AY97" s="266" t="s">
        <v>215</v>
      </c>
    </row>
    <row r="98" s="2" customFormat="1" ht="33" customHeight="1">
      <c r="A98" s="41"/>
      <c r="B98" s="42"/>
      <c r="C98" s="216" t="s">
        <v>81</v>
      </c>
      <c r="D98" s="216" t="s">
        <v>218</v>
      </c>
      <c r="E98" s="217" t="s">
        <v>640</v>
      </c>
      <c r="F98" s="218" t="s">
        <v>634</v>
      </c>
      <c r="G98" s="219" t="s">
        <v>635</v>
      </c>
      <c r="H98" s="220">
        <v>1</v>
      </c>
      <c r="I98" s="221"/>
      <c r="J98" s="222">
        <f>ROUND(I98*H98,2)</f>
        <v>0</v>
      </c>
      <c r="K98" s="218" t="s">
        <v>19</v>
      </c>
      <c r="L98" s="47"/>
      <c r="M98" s="223" t="s">
        <v>19</v>
      </c>
      <c r="N98" s="224" t="s">
        <v>43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223</v>
      </c>
      <c r="AT98" s="227" t="s">
        <v>218</v>
      </c>
      <c r="AU98" s="227" t="s">
        <v>81</v>
      </c>
      <c r="AY98" s="20" t="s">
        <v>215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223</v>
      </c>
      <c r="BM98" s="227" t="s">
        <v>223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636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637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641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639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79</v>
      </c>
      <c r="G103" s="246"/>
      <c r="H103" s="249">
        <v>1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5" customFormat="1">
      <c r="A104" s="15"/>
      <c r="B104" s="256"/>
      <c r="C104" s="257"/>
      <c r="D104" s="236" t="s">
        <v>226</v>
      </c>
      <c r="E104" s="258" t="s">
        <v>19</v>
      </c>
      <c r="F104" s="259" t="s">
        <v>233</v>
      </c>
      <c r="G104" s="257"/>
      <c r="H104" s="260">
        <v>1</v>
      </c>
      <c r="I104" s="261"/>
      <c r="J104" s="257"/>
      <c r="K104" s="257"/>
      <c r="L104" s="262"/>
      <c r="M104" s="263"/>
      <c r="N104" s="264"/>
      <c r="O104" s="264"/>
      <c r="P104" s="264"/>
      <c r="Q104" s="264"/>
      <c r="R104" s="264"/>
      <c r="S104" s="264"/>
      <c r="T104" s="26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6" t="s">
        <v>226</v>
      </c>
      <c r="AU104" s="266" t="s">
        <v>81</v>
      </c>
      <c r="AV104" s="15" t="s">
        <v>223</v>
      </c>
      <c r="AW104" s="15" t="s">
        <v>33</v>
      </c>
      <c r="AX104" s="15" t="s">
        <v>79</v>
      </c>
      <c r="AY104" s="266" t="s">
        <v>215</v>
      </c>
    </row>
    <row r="105" s="2" customFormat="1" ht="33" customHeight="1">
      <c r="A105" s="41"/>
      <c r="B105" s="42"/>
      <c r="C105" s="216" t="s">
        <v>105</v>
      </c>
      <c r="D105" s="216" t="s">
        <v>218</v>
      </c>
      <c r="E105" s="217" t="s">
        <v>642</v>
      </c>
      <c r="F105" s="218" t="s">
        <v>634</v>
      </c>
      <c r="G105" s="219" t="s">
        <v>635</v>
      </c>
      <c r="H105" s="220">
        <v>1</v>
      </c>
      <c r="I105" s="221"/>
      <c r="J105" s="222">
        <f>ROUND(I105*H105,2)</f>
        <v>0</v>
      </c>
      <c r="K105" s="218" t="s">
        <v>19</v>
      </c>
      <c r="L105" s="47"/>
      <c r="M105" s="223" t="s">
        <v>19</v>
      </c>
      <c r="N105" s="224" t="s">
        <v>43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223</v>
      </c>
      <c r="AT105" s="227" t="s">
        <v>218</v>
      </c>
      <c r="AU105" s="227" t="s">
        <v>81</v>
      </c>
      <c r="AY105" s="20" t="s">
        <v>215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223</v>
      </c>
      <c r="BM105" s="227" t="s">
        <v>275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636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3" customFormat="1">
      <c r="A107" s="13"/>
      <c r="B107" s="234"/>
      <c r="C107" s="235"/>
      <c r="D107" s="236" t="s">
        <v>226</v>
      </c>
      <c r="E107" s="237" t="s">
        <v>19</v>
      </c>
      <c r="F107" s="238" t="s">
        <v>637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226</v>
      </c>
      <c r="AU107" s="244" t="s">
        <v>81</v>
      </c>
      <c r="AV107" s="13" t="s">
        <v>79</v>
      </c>
      <c r="AW107" s="13" t="s">
        <v>33</v>
      </c>
      <c r="AX107" s="13" t="s">
        <v>72</v>
      </c>
      <c r="AY107" s="244" t="s">
        <v>215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643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639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4" customFormat="1">
      <c r="A110" s="14"/>
      <c r="B110" s="245"/>
      <c r="C110" s="246"/>
      <c r="D110" s="236" t="s">
        <v>226</v>
      </c>
      <c r="E110" s="247" t="s">
        <v>19</v>
      </c>
      <c r="F110" s="248" t="s">
        <v>79</v>
      </c>
      <c r="G110" s="246"/>
      <c r="H110" s="249">
        <v>1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226</v>
      </c>
      <c r="AU110" s="255" t="s">
        <v>81</v>
      </c>
      <c r="AV110" s="14" t="s">
        <v>81</v>
      </c>
      <c r="AW110" s="14" t="s">
        <v>33</v>
      </c>
      <c r="AX110" s="14" t="s">
        <v>72</v>
      </c>
      <c r="AY110" s="255" t="s">
        <v>215</v>
      </c>
    </row>
    <row r="111" s="15" customFormat="1">
      <c r="A111" s="15"/>
      <c r="B111" s="256"/>
      <c r="C111" s="257"/>
      <c r="D111" s="236" t="s">
        <v>226</v>
      </c>
      <c r="E111" s="258" t="s">
        <v>19</v>
      </c>
      <c r="F111" s="259" t="s">
        <v>233</v>
      </c>
      <c r="G111" s="257"/>
      <c r="H111" s="260">
        <v>1</v>
      </c>
      <c r="I111" s="261"/>
      <c r="J111" s="257"/>
      <c r="K111" s="257"/>
      <c r="L111" s="262"/>
      <c r="M111" s="263"/>
      <c r="N111" s="264"/>
      <c r="O111" s="264"/>
      <c r="P111" s="264"/>
      <c r="Q111" s="264"/>
      <c r="R111" s="264"/>
      <c r="S111" s="264"/>
      <c r="T111" s="26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6" t="s">
        <v>226</v>
      </c>
      <c r="AU111" s="266" t="s">
        <v>81</v>
      </c>
      <c r="AV111" s="15" t="s">
        <v>223</v>
      </c>
      <c r="AW111" s="15" t="s">
        <v>33</v>
      </c>
      <c r="AX111" s="15" t="s">
        <v>79</v>
      </c>
      <c r="AY111" s="266" t="s">
        <v>215</v>
      </c>
    </row>
    <row r="112" s="2" customFormat="1" ht="33" customHeight="1">
      <c r="A112" s="41"/>
      <c r="B112" s="42"/>
      <c r="C112" s="216" t="s">
        <v>223</v>
      </c>
      <c r="D112" s="216" t="s">
        <v>218</v>
      </c>
      <c r="E112" s="217" t="s">
        <v>644</v>
      </c>
      <c r="F112" s="218" t="s">
        <v>634</v>
      </c>
      <c r="G112" s="219" t="s">
        <v>635</v>
      </c>
      <c r="H112" s="220">
        <v>1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43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223</v>
      </c>
      <c r="AT112" s="227" t="s">
        <v>218</v>
      </c>
      <c r="AU112" s="227" t="s">
        <v>81</v>
      </c>
      <c r="AY112" s="20" t="s">
        <v>215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223</v>
      </c>
      <c r="BM112" s="227" t="s">
        <v>298</v>
      </c>
    </row>
    <row r="113" s="13" customFormat="1">
      <c r="A113" s="13"/>
      <c r="B113" s="234"/>
      <c r="C113" s="235"/>
      <c r="D113" s="236" t="s">
        <v>226</v>
      </c>
      <c r="E113" s="237" t="s">
        <v>19</v>
      </c>
      <c r="F113" s="238" t="s">
        <v>636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226</v>
      </c>
      <c r="AU113" s="244" t="s">
        <v>81</v>
      </c>
      <c r="AV113" s="13" t="s">
        <v>79</v>
      </c>
      <c r="AW113" s="13" t="s">
        <v>33</v>
      </c>
      <c r="AX113" s="13" t="s">
        <v>72</v>
      </c>
      <c r="AY113" s="244" t="s">
        <v>215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637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645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639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4" customFormat="1">
      <c r="A117" s="14"/>
      <c r="B117" s="245"/>
      <c r="C117" s="246"/>
      <c r="D117" s="236" t="s">
        <v>226</v>
      </c>
      <c r="E117" s="247" t="s">
        <v>19</v>
      </c>
      <c r="F117" s="248" t="s">
        <v>79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226</v>
      </c>
      <c r="AU117" s="255" t="s">
        <v>81</v>
      </c>
      <c r="AV117" s="14" t="s">
        <v>81</v>
      </c>
      <c r="AW117" s="14" t="s">
        <v>33</v>
      </c>
      <c r="AX117" s="14" t="s">
        <v>72</v>
      </c>
      <c r="AY117" s="255" t="s">
        <v>215</v>
      </c>
    </row>
    <row r="118" s="15" customFormat="1">
      <c r="A118" s="15"/>
      <c r="B118" s="256"/>
      <c r="C118" s="257"/>
      <c r="D118" s="236" t="s">
        <v>226</v>
      </c>
      <c r="E118" s="258" t="s">
        <v>19</v>
      </c>
      <c r="F118" s="259" t="s">
        <v>233</v>
      </c>
      <c r="G118" s="257"/>
      <c r="H118" s="260">
        <v>1</v>
      </c>
      <c r="I118" s="261"/>
      <c r="J118" s="257"/>
      <c r="K118" s="257"/>
      <c r="L118" s="262"/>
      <c r="M118" s="263"/>
      <c r="N118" s="264"/>
      <c r="O118" s="264"/>
      <c r="P118" s="264"/>
      <c r="Q118" s="264"/>
      <c r="R118" s="264"/>
      <c r="S118" s="264"/>
      <c r="T118" s="26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6" t="s">
        <v>226</v>
      </c>
      <c r="AU118" s="266" t="s">
        <v>81</v>
      </c>
      <c r="AV118" s="15" t="s">
        <v>223</v>
      </c>
      <c r="AW118" s="15" t="s">
        <v>33</v>
      </c>
      <c r="AX118" s="15" t="s">
        <v>79</v>
      </c>
      <c r="AY118" s="266" t="s">
        <v>215</v>
      </c>
    </row>
    <row r="119" s="2" customFormat="1" ht="33" customHeight="1">
      <c r="A119" s="41"/>
      <c r="B119" s="42"/>
      <c r="C119" s="216" t="s">
        <v>256</v>
      </c>
      <c r="D119" s="216" t="s">
        <v>218</v>
      </c>
      <c r="E119" s="217" t="s">
        <v>646</v>
      </c>
      <c r="F119" s="218" t="s">
        <v>634</v>
      </c>
      <c r="G119" s="219" t="s">
        <v>635</v>
      </c>
      <c r="H119" s="220">
        <v>1</v>
      </c>
      <c r="I119" s="221"/>
      <c r="J119" s="222">
        <f>ROUND(I119*H119,2)</f>
        <v>0</v>
      </c>
      <c r="K119" s="218" t="s">
        <v>19</v>
      </c>
      <c r="L119" s="47"/>
      <c r="M119" s="223" t="s">
        <v>19</v>
      </c>
      <c r="N119" s="224" t="s">
        <v>43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223</v>
      </c>
      <c r="AT119" s="227" t="s">
        <v>218</v>
      </c>
      <c r="AU119" s="227" t="s">
        <v>81</v>
      </c>
      <c r="AY119" s="20" t="s">
        <v>215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223</v>
      </c>
      <c r="BM119" s="227" t="s">
        <v>313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636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3" customFormat="1">
      <c r="A121" s="13"/>
      <c r="B121" s="234"/>
      <c r="C121" s="235"/>
      <c r="D121" s="236" t="s">
        <v>226</v>
      </c>
      <c r="E121" s="237" t="s">
        <v>19</v>
      </c>
      <c r="F121" s="238" t="s">
        <v>637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226</v>
      </c>
      <c r="AU121" s="244" t="s">
        <v>81</v>
      </c>
      <c r="AV121" s="13" t="s">
        <v>79</v>
      </c>
      <c r="AW121" s="13" t="s">
        <v>33</v>
      </c>
      <c r="AX121" s="13" t="s">
        <v>72</v>
      </c>
      <c r="AY121" s="244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647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639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4" customFormat="1">
      <c r="A124" s="14"/>
      <c r="B124" s="245"/>
      <c r="C124" s="246"/>
      <c r="D124" s="236" t="s">
        <v>226</v>
      </c>
      <c r="E124" s="247" t="s">
        <v>19</v>
      </c>
      <c r="F124" s="248" t="s">
        <v>79</v>
      </c>
      <c r="G124" s="246"/>
      <c r="H124" s="249">
        <v>1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226</v>
      </c>
      <c r="AU124" s="255" t="s">
        <v>81</v>
      </c>
      <c r="AV124" s="14" t="s">
        <v>81</v>
      </c>
      <c r="AW124" s="14" t="s">
        <v>33</v>
      </c>
      <c r="AX124" s="14" t="s">
        <v>72</v>
      </c>
      <c r="AY124" s="255" t="s">
        <v>215</v>
      </c>
    </row>
    <row r="125" s="15" customFormat="1">
      <c r="A125" s="15"/>
      <c r="B125" s="256"/>
      <c r="C125" s="257"/>
      <c r="D125" s="236" t="s">
        <v>226</v>
      </c>
      <c r="E125" s="258" t="s">
        <v>19</v>
      </c>
      <c r="F125" s="259" t="s">
        <v>233</v>
      </c>
      <c r="G125" s="257"/>
      <c r="H125" s="260">
        <v>1</v>
      </c>
      <c r="I125" s="261"/>
      <c r="J125" s="257"/>
      <c r="K125" s="257"/>
      <c r="L125" s="262"/>
      <c r="M125" s="263"/>
      <c r="N125" s="264"/>
      <c r="O125" s="264"/>
      <c r="P125" s="264"/>
      <c r="Q125" s="264"/>
      <c r="R125" s="264"/>
      <c r="S125" s="264"/>
      <c r="T125" s="26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6" t="s">
        <v>226</v>
      </c>
      <c r="AU125" s="266" t="s">
        <v>81</v>
      </c>
      <c r="AV125" s="15" t="s">
        <v>223</v>
      </c>
      <c r="AW125" s="15" t="s">
        <v>33</v>
      </c>
      <c r="AX125" s="15" t="s">
        <v>79</v>
      </c>
      <c r="AY125" s="266" t="s">
        <v>215</v>
      </c>
    </row>
    <row r="126" s="2" customFormat="1" ht="33" customHeight="1">
      <c r="A126" s="41"/>
      <c r="B126" s="42"/>
      <c r="C126" s="216" t="s">
        <v>275</v>
      </c>
      <c r="D126" s="216" t="s">
        <v>218</v>
      </c>
      <c r="E126" s="217" t="s">
        <v>648</v>
      </c>
      <c r="F126" s="218" t="s">
        <v>634</v>
      </c>
      <c r="G126" s="219" t="s">
        <v>635</v>
      </c>
      <c r="H126" s="220">
        <v>1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43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223</v>
      </c>
      <c r="AT126" s="227" t="s">
        <v>218</v>
      </c>
      <c r="AU126" s="227" t="s">
        <v>81</v>
      </c>
      <c r="AY126" s="20" t="s">
        <v>215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223</v>
      </c>
      <c r="BM126" s="227" t="s">
        <v>8</v>
      </c>
    </row>
    <row r="127" s="13" customFormat="1">
      <c r="A127" s="13"/>
      <c r="B127" s="234"/>
      <c r="C127" s="235"/>
      <c r="D127" s="236" t="s">
        <v>226</v>
      </c>
      <c r="E127" s="237" t="s">
        <v>19</v>
      </c>
      <c r="F127" s="238" t="s">
        <v>636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226</v>
      </c>
      <c r="AU127" s="244" t="s">
        <v>81</v>
      </c>
      <c r="AV127" s="13" t="s">
        <v>79</v>
      </c>
      <c r="AW127" s="13" t="s">
        <v>33</v>
      </c>
      <c r="AX127" s="13" t="s">
        <v>72</v>
      </c>
      <c r="AY127" s="244" t="s">
        <v>215</v>
      </c>
    </row>
    <row r="128" s="13" customFormat="1">
      <c r="A128" s="13"/>
      <c r="B128" s="234"/>
      <c r="C128" s="235"/>
      <c r="D128" s="236" t="s">
        <v>226</v>
      </c>
      <c r="E128" s="237" t="s">
        <v>19</v>
      </c>
      <c r="F128" s="238" t="s">
        <v>637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226</v>
      </c>
      <c r="AU128" s="244" t="s">
        <v>81</v>
      </c>
      <c r="AV128" s="13" t="s">
        <v>79</v>
      </c>
      <c r="AW128" s="13" t="s">
        <v>33</v>
      </c>
      <c r="AX128" s="13" t="s">
        <v>72</v>
      </c>
      <c r="AY128" s="244" t="s">
        <v>215</v>
      </c>
    </row>
    <row r="129" s="13" customFormat="1">
      <c r="A129" s="13"/>
      <c r="B129" s="234"/>
      <c r="C129" s="235"/>
      <c r="D129" s="236" t="s">
        <v>226</v>
      </c>
      <c r="E129" s="237" t="s">
        <v>19</v>
      </c>
      <c r="F129" s="238" t="s">
        <v>649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226</v>
      </c>
      <c r="AU129" s="244" t="s">
        <v>81</v>
      </c>
      <c r="AV129" s="13" t="s">
        <v>79</v>
      </c>
      <c r="AW129" s="13" t="s">
        <v>33</v>
      </c>
      <c r="AX129" s="13" t="s">
        <v>72</v>
      </c>
      <c r="AY129" s="244" t="s">
        <v>215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639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4" customFormat="1">
      <c r="A131" s="14"/>
      <c r="B131" s="245"/>
      <c r="C131" s="246"/>
      <c r="D131" s="236" t="s">
        <v>226</v>
      </c>
      <c r="E131" s="247" t="s">
        <v>19</v>
      </c>
      <c r="F131" s="248" t="s">
        <v>79</v>
      </c>
      <c r="G131" s="246"/>
      <c r="H131" s="249">
        <v>1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226</v>
      </c>
      <c r="AU131" s="255" t="s">
        <v>81</v>
      </c>
      <c r="AV131" s="14" t="s">
        <v>81</v>
      </c>
      <c r="AW131" s="14" t="s">
        <v>33</v>
      </c>
      <c r="AX131" s="14" t="s">
        <v>72</v>
      </c>
      <c r="AY131" s="255" t="s">
        <v>215</v>
      </c>
    </row>
    <row r="132" s="15" customFormat="1">
      <c r="A132" s="15"/>
      <c r="B132" s="256"/>
      <c r="C132" s="257"/>
      <c r="D132" s="236" t="s">
        <v>226</v>
      </c>
      <c r="E132" s="258" t="s">
        <v>19</v>
      </c>
      <c r="F132" s="259" t="s">
        <v>233</v>
      </c>
      <c r="G132" s="257"/>
      <c r="H132" s="260">
        <v>1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226</v>
      </c>
      <c r="AU132" s="266" t="s">
        <v>81</v>
      </c>
      <c r="AV132" s="15" t="s">
        <v>223</v>
      </c>
      <c r="AW132" s="15" t="s">
        <v>33</v>
      </c>
      <c r="AX132" s="15" t="s">
        <v>79</v>
      </c>
      <c r="AY132" s="266" t="s">
        <v>215</v>
      </c>
    </row>
    <row r="133" s="2" customFormat="1" ht="33" customHeight="1">
      <c r="A133" s="41"/>
      <c r="B133" s="42"/>
      <c r="C133" s="216" t="s">
        <v>292</v>
      </c>
      <c r="D133" s="216" t="s">
        <v>218</v>
      </c>
      <c r="E133" s="217" t="s">
        <v>650</v>
      </c>
      <c r="F133" s="218" t="s">
        <v>634</v>
      </c>
      <c r="G133" s="219" t="s">
        <v>635</v>
      </c>
      <c r="H133" s="220">
        <v>1</v>
      </c>
      <c r="I133" s="221"/>
      <c r="J133" s="222">
        <f>ROUND(I133*H133,2)</f>
        <v>0</v>
      </c>
      <c r="K133" s="218" t="s">
        <v>19</v>
      </c>
      <c r="L133" s="47"/>
      <c r="M133" s="223" t="s">
        <v>19</v>
      </c>
      <c r="N133" s="224" t="s">
        <v>43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223</v>
      </c>
      <c r="AT133" s="227" t="s">
        <v>218</v>
      </c>
      <c r="AU133" s="227" t="s">
        <v>81</v>
      </c>
      <c r="AY133" s="20" t="s">
        <v>215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223</v>
      </c>
      <c r="BM133" s="227" t="s">
        <v>337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636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3" customFormat="1">
      <c r="A135" s="13"/>
      <c r="B135" s="234"/>
      <c r="C135" s="235"/>
      <c r="D135" s="236" t="s">
        <v>226</v>
      </c>
      <c r="E135" s="237" t="s">
        <v>19</v>
      </c>
      <c r="F135" s="238" t="s">
        <v>637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226</v>
      </c>
      <c r="AU135" s="244" t="s">
        <v>81</v>
      </c>
      <c r="AV135" s="13" t="s">
        <v>79</v>
      </c>
      <c r="AW135" s="13" t="s">
        <v>33</v>
      </c>
      <c r="AX135" s="13" t="s">
        <v>72</v>
      </c>
      <c r="AY135" s="244" t="s">
        <v>215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651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3" customFormat="1">
      <c r="A137" s="13"/>
      <c r="B137" s="234"/>
      <c r="C137" s="235"/>
      <c r="D137" s="236" t="s">
        <v>226</v>
      </c>
      <c r="E137" s="237" t="s">
        <v>19</v>
      </c>
      <c r="F137" s="238" t="s">
        <v>639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226</v>
      </c>
      <c r="AU137" s="244" t="s">
        <v>81</v>
      </c>
      <c r="AV137" s="13" t="s">
        <v>79</v>
      </c>
      <c r="AW137" s="13" t="s">
        <v>33</v>
      </c>
      <c r="AX137" s="13" t="s">
        <v>72</v>
      </c>
      <c r="AY137" s="244" t="s">
        <v>215</v>
      </c>
    </row>
    <row r="138" s="14" customFormat="1">
      <c r="A138" s="14"/>
      <c r="B138" s="245"/>
      <c r="C138" s="246"/>
      <c r="D138" s="236" t="s">
        <v>226</v>
      </c>
      <c r="E138" s="247" t="s">
        <v>19</v>
      </c>
      <c r="F138" s="248" t="s">
        <v>79</v>
      </c>
      <c r="G138" s="246"/>
      <c r="H138" s="249">
        <v>1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226</v>
      </c>
      <c r="AU138" s="255" t="s">
        <v>81</v>
      </c>
      <c r="AV138" s="14" t="s">
        <v>81</v>
      </c>
      <c r="AW138" s="14" t="s">
        <v>33</v>
      </c>
      <c r="AX138" s="14" t="s">
        <v>72</v>
      </c>
      <c r="AY138" s="255" t="s">
        <v>215</v>
      </c>
    </row>
    <row r="139" s="15" customFormat="1">
      <c r="A139" s="15"/>
      <c r="B139" s="256"/>
      <c r="C139" s="257"/>
      <c r="D139" s="236" t="s">
        <v>226</v>
      </c>
      <c r="E139" s="258" t="s">
        <v>19</v>
      </c>
      <c r="F139" s="259" t="s">
        <v>233</v>
      </c>
      <c r="G139" s="257"/>
      <c r="H139" s="260">
        <v>1</v>
      </c>
      <c r="I139" s="261"/>
      <c r="J139" s="257"/>
      <c r="K139" s="257"/>
      <c r="L139" s="262"/>
      <c r="M139" s="263"/>
      <c r="N139" s="264"/>
      <c r="O139" s="264"/>
      <c r="P139" s="264"/>
      <c r="Q139" s="264"/>
      <c r="R139" s="264"/>
      <c r="S139" s="264"/>
      <c r="T139" s="26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6" t="s">
        <v>226</v>
      </c>
      <c r="AU139" s="266" t="s">
        <v>81</v>
      </c>
      <c r="AV139" s="15" t="s">
        <v>223</v>
      </c>
      <c r="AW139" s="15" t="s">
        <v>33</v>
      </c>
      <c r="AX139" s="15" t="s">
        <v>79</v>
      </c>
      <c r="AY139" s="266" t="s">
        <v>215</v>
      </c>
    </row>
    <row r="140" s="2" customFormat="1" ht="33" customHeight="1">
      <c r="A140" s="41"/>
      <c r="B140" s="42"/>
      <c r="C140" s="216" t="s">
        <v>298</v>
      </c>
      <c r="D140" s="216" t="s">
        <v>218</v>
      </c>
      <c r="E140" s="217" t="s">
        <v>652</v>
      </c>
      <c r="F140" s="218" t="s">
        <v>634</v>
      </c>
      <c r="G140" s="219" t="s">
        <v>635</v>
      </c>
      <c r="H140" s="220">
        <v>1</v>
      </c>
      <c r="I140" s="221"/>
      <c r="J140" s="222">
        <f>ROUND(I140*H140,2)</f>
        <v>0</v>
      </c>
      <c r="K140" s="218" t="s">
        <v>19</v>
      </c>
      <c r="L140" s="47"/>
      <c r="M140" s="223" t="s">
        <v>19</v>
      </c>
      <c r="N140" s="224" t="s">
        <v>43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223</v>
      </c>
      <c r="AT140" s="227" t="s">
        <v>218</v>
      </c>
      <c r="AU140" s="227" t="s">
        <v>81</v>
      </c>
      <c r="AY140" s="20" t="s">
        <v>215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223</v>
      </c>
      <c r="BM140" s="227" t="s">
        <v>306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636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637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3" customFormat="1">
      <c r="A143" s="13"/>
      <c r="B143" s="234"/>
      <c r="C143" s="235"/>
      <c r="D143" s="236" t="s">
        <v>226</v>
      </c>
      <c r="E143" s="237" t="s">
        <v>19</v>
      </c>
      <c r="F143" s="238" t="s">
        <v>653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226</v>
      </c>
      <c r="AU143" s="244" t="s">
        <v>81</v>
      </c>
      <c r="AV143" s="13" t="s">
        <v>79</v>
      </c>
      <c r="AW143" s="13" t="s">
        <v>33</v>
      </c>
      <c r="AX143" s="13" t="s">
        <v>72</v>
      </c>
      <c r="AY143" s="244" t="s">
        <v>215</v>
      </c>
    </row>
    <row r="144" s="13" customFormat="1">
      <c r="A144" s="13"/>
      <c r="B144" s="234"/>
      <c r="C144" s="235"/>
      <c r="D144" s="236" t="s">
        <v>226</v>
      </c>
      <c r="E144" s="237" t="s">
        <v>19</v>
      </c>
      <c r="F144" s="238" t="s">
        <v>639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226</v>
      </c>
      <c r="AU144" s="244" t="s">
        <v>81</v>
      </c>
      <c r="AV144" s="13" t="s">
        <v>79</v>
      </c>
      <c r="AW144" s="13" t="s">
        <v>33</v>
      </c>
      <c r="AX144" s="13" t="s">
        <v>72</v>
      </c>
      <c r="AY144" s="244" t="s">
        <v>215</v>
      </c>
    </row>
    <row r="145" s="14" customFormat="1">
      <c r="A145" s="14"/>
      <c r="B145" s="245"/>
      <c r="C145" s="246"/>
      <c r="D145" s="236" t="s">
        <v>226</v>
      </c>
      <c r="E145" s="247" t="s">
        <v>19</v>
      </c>
      <c r="F145" s="248" t="s">
        <v>79</v>
      </c>
      <c r="G145" s="246"/>
      <c r="H145" s="249">
        <v>1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226</v>
      </c>
      <c r="AU145" s="255" t="s">
        <v>81</v>
      </c>
      <c r="AV145" s="14" t="s">
        <v>81</v>
      </c>
      <c r="AW145" s="14" t="s">
        <v>33</v>
      </c>
      <c r="AX145" s="14" t="s">
        <v>72</v>
      </c>
      <c r="AY145" s="255" t="s">
        <v>215</v>
      </c>
    </row>
    <row r="146" s="15" customFormat="1">
      <c r="A146" s="15"/>
      <c r="B146" s="256"/>
      <c r="C146" s="257"/>
      <c r="D146" s="236" t="s">
        <v>226</v>
      </c>
      <c r="E146" s="258" t="s">
        <v>19</v>
      </c>
      <c r="F146" s="259" t="s">
        <v>233</v>
      </c>
      <c r="G146" s="257"/>
      <c r="H146" s="260">
        <v>1</v>
      </c>
      <c r="I146" s="261"/>
      <c r="J146" s="257"/>
      <c r="K146" s="257"/>
      <c r="L146" s="262"/>
      <c r="M146" s="263"/>
      <c r="N146" s="264"/>
      <c r="O146" s="264"/>
      <c r="P146" s="264"/>
      <c r="Q146" s="264"/>
      <c r="R146" s="264"/>
      <c r="S146" s="264"/>
      <c r="T146" s="26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6" t="s">
        <v>226</v>
      </c>
      <c r="AU146" s="266" t="s">
        <v>81</v>
      </c>
      <c r="AV146" s="15" t="s">
        <v>223</v>
      </c>
      <c r="AW146" s="15" t="s">
        <v>33</v>
      </c>
      <c r="AX146" s="15" t="s">
        <v>79</v>
      </c>
      <c r="AY146" s="266" t="s">
        <v>215</v>
      </c>
    </row>
    <row r="147" s="2" customFormat="1" ht="33" customHeight="1">
      <c r="A147" s="41"/>
      <c r="B147" s="42"/>
      <c r="C147" s="216" t="s">
        <v>308</v>
      </c>
      <c r="D147" s="216" t="s">
        <v>218</v>
      </c>
      <c r="E147" s="217" t="s">
        <v>654</v>
      </c>
      <c r="F147" s="218" t="s">
        <v>634</v>
      </c>
      <c r="G147" s="219" t="s">
        <v>635</v>
      </c>
      <c r="H147" s="220">
        <v>1</v>
      </c>
      <c r="I147" s="221"/>
      <c r="J147" s="222">
        <f>ROUND(I147*H147,2)</f>
        <v>0</v>
      </c>
      <c r="K147" s="218" t="s">
        <v>19</v>
      </c>
      <c r="L147" s="47"/>
      <c r="M147" s="223" t="s">
        <v>19</v>
      </c>
      <c r="N147" s="224" t="s">
        <v>43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223</v>
      </c>
      <c r="AT147" s="227" t="s">
        <v>218</v>
      </c>
      <c r="AU147" s="227" t="s">
        <v>81</v>
      </c>
      <c r="AY147" s="20" t="s">
        <v>215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223</v>
      </c>
      <c r="BM147" s="227" t="s">
        <v>360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636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3" customFormat="1">
      <c r="A149" s="13"/>
      <c r="B149" s="234"/>
      <c r="C149" s="235"/>
      <c r="D149" s="236" t="s">
        <v>226</v>
      </c>
      <c r="E149" s="237" t="s">
        <v>19</v>
      </c>
      <c r="F149" s="238" t="s">
        <v>637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226</v>
      </c>
      <c r="AU149" s="244" t="s">
        <v>81</v>
      </c>
      <c r="AV149" s="13" t="s">
        <v>79</v>
      </c>
      <c r="AW149" s="13" t="s">
        <v>33</v>
      </c>
      <c r="AX149" s="13" t="s">
        <v>72</v>
      </c>
      <c r="AY149" s="244" t="s">
        <v>215</v>
      </c>
    </row>
    <row r="150" s="13" customFormat="1">
      <c r="A150" s="13"/>
      <c r="B150" s="234"/>
      <c r="C150" s="235"/>
      <c r="D150" s="236" t="s">
        <v>226</v>
      </c>
      <c r="E150" s="237" t="s">
        <v>19</v>
      </c>
      <c r="F150" s="238" t="s">
        <v>655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226</v>
      </c>
      <c r="AU150" s="244" t="s">
        <v>81</v>
      </c>
      <c r="AV150" s="13" t="s">
        <v>79</v>
      </c>
      <c r="AW150" s="13" t="s">
        <v>33</v>
      </c>
      <c r="AX150" s="13" t="s">
        <v>72</v>
      </c>
      <c r="AY150" s="244" t="s">
        <v>215</v>
      </c>
    </row>
    <row r="151" s="13" customFormat="1">
      <c r="A151" s="13"/>
      <c r="B151" s="234"/>
      <c r="C151" s="235"/>
      <c r="D151" s="236" t="s">
        <v>226</v>
      </c>
      <c r="E151" s="237" t="s">
        <v>19</v>
      </c>
      <c r="F151" s="238" t="s">
        <v>639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226</v>
      </c>
      <c r="AU151" s="244" t="s">
        <v>81</v>
      </c>
      <c r="AV151" s="13" t="s">
        <v>79</v>
      </c>
      <c r="AW151" s="13" t="s">
        <v>33</v>
      </c>
      <c r="AX151" s="13" t="s">
        <v>72</v>
      </c>
      <c r="AY151" s="244" t="s">
        <v>215</v>
      </c>
    </row>
    <row r="152" s="14" customFormat="1">
      <c r="A152" s="14"/>
      <c r="B152" s="245"/>
      <c r="C152" s="246"/>
      <c r="D152" s="236" t="s">
        <v>226</v>
      </c>
      <c r="E152" s="247" t="s">
        <v>19</v>
      </c>
      <c r="F152" s="248" t="s">
        <v>79</v>
      </c>
      <c r="G152" s="246"/>
      <c r="H152" s="249">
        <v>1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226</v>
      </c>
      <c r="AU152" s="255" t="s">
        <v>81</v>
      </c>
      <c r="AV152" s="14" t="s">
        <v>81</v>
      </c>
      <c r="AW152" s="14" t="s">
        <v>33</v>
      </c>
      <c r="AX152" s="14" t="s">
        <v>72</v>
      </c>
      <c r="AY152" s="255" t="s">
        <v>215</v>
      </c>
    </row>
    <row r="153" s="15" customFormat="1">
      <c r="A153" s="15"/>
      <c r="B153" s="256"/>
      <c r="C153" s="257"/>
      <c r="D153" s="236" t="s">
        <v>226</v>
      </c>
      <c r="E153" s="258" t="s">
        <v>19</v>
      </c>
      <c r="F153" s="259" t="s">
        <v>233</v>
      </c>
      <c r="G153" s="257"/>
      <c r="H153" s="260">
        <v>1</v>
      </c>
      <c r="I153" s="261"/>
      <c r="J153" s="257"/>
      <c r="K153" s="257"/>
      <c r="L153" s="262"/>
      <c r="M153" s="263"/>
      <c r="N153" s="264"/>
      <c r="O153" s="264"/>
      <c r="P153" s="264"/>
      <c r="Q153" s="264"/>
      <c r="R153" s="264"/>
      <c r="S153" s="264"/>
      <c r="T153" s="26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6" t="s">
        <v>226</v>
      </c>
      <c r="AU153" s="266" t="s">
        <v>81</v>
      </c>
      <c r="AV153" s="15" t="s">
        <v>223</v>
      </c>
      <c r="AW153" s="15" t="s">
        <v>33</v>
      </c>
      <c r="AX153" s="15" t="s">
        <v>79</v>
      </c>
      <c r="AY153" s="266" t="s">
        <v>215</v>
      </c>
    </row>
    <row r="154" s="2" customFormat="1" ht="33" customHeight="1">
      <c r="A154" s="41"/>
      <c r="B154" s="42"/>
      <c r="C154" s="216" t="s">
        <v>313</v>
      </c>
      <c r="D154" s="216" t="s">
        <v>218</v>
      </c>
      <c r="E154" s="217" t="s">
        <v>656</v>
      </c>
      <c r="F154" s="218" t="s">
        <v>634</v>
      </c>
      <c r="G154" s="219" t="s">
        <v>635</v>
      </c>
      <c r="H154" s="220">
        <v>1</v>
      </c>
      <c r="I154" s="221"/>
      <c r="J154" s="222">
        <f>ROUND(I154*H154,2)</f>
        <v>0</v>
      </c>
      <c r="K154" s="218" t="s">
        <v>19</v>
      </c>
      <c r="L154" s="47"/>
      <c r="M154" s="223" t="s">
        <v>19</v>
      </c>
      <c r="N154" s="224" t="s">
        <v>43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223</v>
      </c>
      <c r="AT154" s="227" t="s">
        <v>218</v>
      </c>
      <c r="AU154" s="227" t="s">
        <v>81</v>
      </c>
      <c r="AY154" s="20" t="s">
        <v>215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223</v>
      </c>
      <c r="BM154" s="227" t="s">
        <v>376</v>
      </c>
    </row>
    <row r="155" s="13" customFormat="1">
      <c r="A155" s="13"/>
      <c r="B155" s="234"/>
      <c r="C155" s="235"/>
      <c r="D155" s="236" t="s">
        <v>226</v>
      </c>
      <c r="E155" s="237" t="s">
        <v>19</v>
      </c>
      <c r="F155" s="238" t="s">
        <v>636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226</v>
      </c>
      <c r="AU155" s="244" t="s">
        <v>81</v>
      </c>
      <c r="AV155" s="13" t="s">
        <v>79</v>
      </c>
      <c r="AW155" s="13" t="s">
        <v>33</v>
      </c>
      <c r="AX155" s="13" t="s">
        <v>72</v>
      </c>
      <c r="AY155" s="244" t="s">
        <v>215</v>
      </c>
    </row>
    <row r="156" s="13" customFormat="1">
      <c r="A156" s="13"/>
      <c r="B156" s="234"/>
      <c r="C156" s="235"/>
      <c r="D156" s="236" t="s">
        <v>226</v>
      </c>
      <c r="E156" s="237" t="s">
        <v>19</v>
      </c>
      <c r="F156" s="238" t="s">
        <v>637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226</v>
      </c>
      <c r="AU156" s="244" t="s">
        <v>81</v>
      </c>
      <c r="AV156" s="13" t="s">
        <v>79</v>
      </c>
      <c r="AW156" s="13" t="s">
        <v>33</v>
      </c>
      <c r="AX156" s="13" t="s">
        <v>72</v>
      </c>
      <c r="AY156" s="244" t="s">
        <v>215</v>
      </c>
    </row>
    <row r="157" s="13" customFormat="1">
      <c r="A157" s="13"/>
      <c r="B157" s="234"/>
      <c r="C157" s="235"/>
      <c r="D157" s="236" t="s">
        <v>226</v>
      </c>
      <c r="E157" s="237" t="s">
        <v>19</v>
      </c>
      <c r="F157" s="238" t="s">
        <v>657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226</v>
      </c>
      <c r="AU157" s="244" t="s">
        <v>81</v>
      </c>
      <c r="AV157" s="13" t="s">
        <v>79</v>
      </c>
      <c r="AW157" s="13" t="s">
        <v>33</v>
      </c>
      <c r="AX157" s="13" t="s">
        <v>72</v>
      </c>
      <c r="AY157" s="244" t="s">
        <v>215</v>
      </c>
    </row>
    <row r="158" s="13" customFormat="1">
      <c r="A158" s="13"/>
      <c r="B158" s="234"/>
      <c r="C158" s="235"/>
      <c r="D158" s="236" t="s">
        <v>226</v>
      </c>
      <c r="E158" s="237" t="s">
        <v>19</v>
      </c>
      <c r="F158" s="238" t="s">
        <v>639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226</v>
      </c>
      <c r="AU158" s="244" t="s">
        <v>81</v>
      </c>
      <c r="AV158" s="13" t="s">
        <v>79</v>
      </c>
      <c r="AW158" s="13" t="s">
        <v>33</v>
      </c>
      <c r="AX158" s="13" t="s">
        <v>72</v>
      </c>
      <c r="AY158" s="244" t="s">
        <v>215</v>
      </c>
    </row>
    <row r="159" s="14" customFormat="1">
      <c r="A159" s="14"/>
      <c r="B159" s="245"/>
      <c r="C159" s="246"/>
      <c r="D159" s="236" t="s">
        <v>226</v>
      </c>
      <c r="E159" s="247" t="s">
        <v>19</v>
      </c>
      <c r="F159" s="248" t="s">
        <v>79</v>
      </c>
      <c r="G159" s="246"/>
      <c r="H159" s="249">
        <v>1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226</v>
      </c>
      <c r="AU159" s="255" t="s">
        <v>81</v>
      </c>
      <c r="AV159" s="14" t="s">
        <v>81</v>
      </c>
      <c r="AW159" s="14" t="s">
        <v>33</v>
      </c>
      <c r="AX159" s="14" t="s">
        <v>72</v>
      </c>
      <c r="AY159" s="255" t="s">
        <v>215</v>
      </c>
    </row>
    <row r="160" s="15" customFormat="1">
      <c r="A160" s="15"/>
      <c r="B160" s="256"/>
      <c r="C160" s="257"/>
      <c r="D160" s="236" t="s">
        <v>226</v>
      </c>
      <c r="E160" s="258" t="s">
        <v>19</v>
      </c>
      <c r="F160" s="259" t="s">
        <v>233</v>
      </c>
      <c r="G160" s="257"/>
      <c r="H160" s="260">
        <v>1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226</v>
      </c>
      <c r="AU160" s="266" t="s">
        <v>81</v>
      </c>
      <c r="AV160" s="15" t="s">
        <v>223</v>
      </c>
      <c r="AW160" s="15" t="s">
        <v>33</v>
      </c>
      <c r="AX160" s="15" t="s">
        <v>79</v>
      </c>
      <c r="AY160" s="266" t="s">
        <v>215</v>
      </c>
    </row>
    <row r="161" s="2" customFormat="1" ht="33" customHeight="1">
      <c r="A161" s="41"/>
      <c r="B161" s="42"/>
      <c r="C161" s="216" t="s">
        <v>216</v>
      </c>
      <c r="D161" s="216" t="s">
        <v>218</v>
      </c>
      <c r="E161" s="217" t="s">
        <v>658</v>
      </c>
      <c r="F161" s="218" t="s">
        <v>634</v>
      </c>
      <c r="G161" s="219" t="s">
        <v>635</v>
      </c>
      <c r="H161" s="220">
        <v>1</v>
      </c>
      <c r="I161" s="221"/>
      <c r="J161" s="222">
        <f>ROUND(I161*H161,2)</f>
        <v>0</v>
      </c>
      <c r="K161" s="218" t="s">
        <v>19</v>
      </c>
      <c r="L161" s="47"/>
      <c r="M161" s="223" t="s">
        <v>19</v>
      </c>
      <c r="N161" s="224" t="s">
        <v>43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223</v>
      </c>
      <c r="AT161" s="227" t="s">
        <v>218</v>
      </c>
      <c r="AU161" s="227" t="s">
        <v>81</v>
      </c>
      <c r="AY161" s="20" t="s">
        <v>215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223</v>
      </c>
      <c r="BM161" s="227" t="s">
        <v>596</v>
      </c>
    </row>
    <row r="162" s="13" customFormat="1">
      <c r="A162" s="13"/>
      <c r="B162" s="234"/>
      <c r="C162" s="235"/>
      <c r="D162" s="236" t="s">
        <v>226</v>
      </c>
      <c r="E162" s="237" t="s">
        <v>19</v>
      </c>
      <c r="F162" s="238" t="s">
        <v>659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226</v>
      </c>
      <c r="AU162" s="244" t="s">
        <v>81</v>
      </c>
      <c r="AV162" s="13" t="s">
        <v>79</v>
      </c>
      <c r="AW162" s="13" t="s">
        <v>33</v>
      </c>
      <c r="AX162" s="13" t="s">
        <v>72</v>
      </c>
      <c r="AY162" s="244" t="s">
        <v>215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637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3" customFormat="1">
      <c r="A164" s="13"/>
      <c r="B164" s="234"/>
      <c r="C164" s="235"/>
      <c r="D164" s="236" t="s">
        <v>226</v>
      </c>
      <c r="E164" s="237" t="s">
        <v>19</v>
      </c>
      <c r="F164" s="238" t="s">
        <v>660</v>
      </c>
      <c r="G164" s="235"/>
      <c r="H164" s="237" t="s">
        <v>19</v>
      </c>
      <c r="I164" s="239"/>
      <c r="J164" s="235"/>
      <c r="K164" s="235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226</v>
      </c>
      <c r="AU164" s="244" t="s">
        <v>81</v>
      </c>
      <c r="AV164" s="13" t="s">
        <v>79</v>
      </c>
      <c r="AW164" s="13" t="s">
        <v>33</v>
      </c>
      <c r="AX164" s="13" t="s">
        <v>72</v>
      </c>
      <c r="AY164" s="244" t="s">
        <v>215</v>
      </c>
    </row>
    <row r="165" s="13" customFormat="1">
      <c r="A165" s="13"/>
      <c r="B165" s="234"/>
      <c r="C165" s="235"/>
      <c r="D165" s="236" t="s">
        <v>226</v>
      </c>
      <c r="E165" s="237" t="s">
        <v>19</v>
      </c>
      <c r="F165" s="238" t="s">
        <v>639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226</v>
      </c>
      <c r="AU165" s="244" t="s">
        <v>81</v>
      </c>
      <c r="AV165" s="13" t="s">
        <v>79</v>
      </c>
      <c r="AW165" s="13" t="s">
        <v>33</v>
      </c>
      <c r="AX165" s="13" t="s">
        <v>72</v>
      </c>
      <c r="AY165" s="244" t="s">
        <v>215</v>
      </c>
    </row>
    <row r="166" s="14" customFormat="1">
      <c r="A166" s="14"/>
      <c r="B166" s="245"/>
      <c r="C166" s="246"/>
      <c r="D166" s="236" t="s">
        <v>226</v>
      </c>
      <c r="E166" s="247" t="s">
        <v>19</v>
      </c>
      <c r="F166" s="248" t="s">
        <v>79</v>
      </c>
      <c r="G166" s="246"/>
      <c r="H166" s="249">
        <v>1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226</v>
      </c>
      <c r="AU166" s="255" t="s">
        <v>81</v>
      </c>
      <c r="AV166" s="14" t="s">
        <v>81</v>
      </c>
      <c r="AW166" s="14" t="s">
        <v>33</v>
      </c>
      <c r="AX166" s="14" t="s">
        <v>72</v>
      </c>
      <c r="AY166" s="255" t="s">
        <v>215</v>
      </c>
    </row>
    <row r="167" s="15" customFormat="1">
      <c r="A167" s="15"/>
      <c r="B167" s="256"/>
      <c r="C167" s="257"/>
      <c r="D167" s="236" t="s">
        <v>226</v>
      </c>
      <c r="E167" s="258" t="s">
        <v>19</v>
      </c>
      <c r="F167" s="259" t="s">
        <v>233</v>
      </c>
      <c r="G167" s="257"/>
      <c r="H167" s="260">
        <v>1</v>
      </c>
      <c r="I167" s="261"/>
      <c r="J167" s="257"/>
      <c r="K167" s="257"/>
      <c r="L167" s="262"/>
      <c r="M167" s="263"/>
      <c r="N167" s="264"/>
      <c r="O167" s="264"/>
      <c r="P167" s="264"/>
      <c r="Q167" s="264"/>
      <c r="R167" s="264"/>
      <c r="S167" s="264"/>
      <c r="T167" s="26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6" t="s">
        <v>226</v>
      </c>
      <c r="AU167" s="266" t="s">
        <v>81</v>
      </c>
      <c r="AV167" s="15" t="s">
        <v>223</v>
      </c>
      <c r="AW167" s="15" t="s">
        <v>33</v>
      </c>
      <c r="AX167" s="15" t="s">
        <v>79</v>
      </c>
      <c r="AY167" s="266" t="s">
        <v>215</v>
      </c>
    </row>
    <row r="168" s="2" customFormat="1" ht="33" customHeight="1">
      <c r="A168" s="41"/>
      <c r="B168" s="42"/>
      <c r="C168" s="216" t="s">
        <v>8</v>
      </c>
      <c r="D168" s="216" t="s">
        <v>218</v>
      </c>
      <c r="E168" s="217" t="s">
        <v>661</v>
      </c>
      <c r="F168" s="218" t="s">
        <v>634</v>
      </c>
      <c r="G168" s="219" t="s">
        <v>635</v>
      </c>
      <c r="H168" s="220">
        <v>1</v>
      </c>
      <c r="I168" s="221"/>
      <c r="J168" s="222">
        <f>ROUND(I168*H168,2)</f>
        <v>0</v>
      </c>
      <c r="K168" s="218" t="s">
        <v>19</v>
      </c>
      <c r="L168" s="47"/>
      <c r="M168" s="223" t="s">
        <v>19</v>
      </c>
      <c r="N168" s="224" t="s">
        <v>43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223</v>
      </c>
      <c r="AT168" s="227" t="s">
        <v>218</v>
      </c>
      <c r="AU168" s="227" t="s">
        <v>81</v>
      </c>
      <c r="AY168" s="20" t="s">
        <v>215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223</v>
      </c>
      <c r="BM168" s="227" t="s">
        <v>449</v>
      </c>
    </row>
    <row r="169" s="13" customFormat="1">
      <c r="A169" s="13"/>
      <c r="B169" s="234"/>
      <c r="C169" s="235"/>
      <c r="D169" s="236" t="s">
        <v>226</v>
      </c>
      <c r="E169" s="237" t="s">
        <v>19</v>
      </c>
      <c r="F169" s="238" t="s">
        <v>659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226</v>
      </c>
      <c r="AU169" s="244" t="s">
        <v>81</v>
      </c>
      <c r="AV169" s="13" t="s">
        <v>79</v>
      </c>
      <c r="AW169" s="13" t="s">
        <v>33</v>
      </c>
      <c r="AX169" s="13" t="s">
        <v>72</v>
      </c>
      <c r="AY169" s="244" t="s">
        <v>215</v>
      </c>
    </row>
    <row r="170" s="13" customFormat="1">
      <c r="A170" s="13"/>
      <c r="B170" s="234"/>
      <c r="C170" s="235"/>
      <c r="D170" s="236" t="s">
        <v>226</v>
      </c>
      <c r="E170" s="237" t="s">
        <v>19</v>
      </c>
      <c r="F170" s="238" t="s">
        <v>637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226</v>
      </c>
      <c r="AU170" s="244" t="s">
        <v>81</v>
      </c>
      <c r="AV170" s="13" t="s">
        <v>79</v>
      </c>
      <c r="AW170" s="13" t="s">
        <v>33</v>
      </c>
      <c r="AX170" s="13" t="s">
        <v>72</v>
      </c>
      <c r="AY170" s="244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662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639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4" customFormat="1">
      <c r="A173" s="14"/>
      <c r="B173" s="245"/>
      <c r="C173" s="246"/>
      <c r="D173" s="236" t="s">
        <v>226</v>
      </c>
      <c r="E173" s="247" t="s">
        <v>19</v>
      </c>
      <c r="F173" s="248" t="s">
        <v>79</v>
      </c>
      <c r="G173" s="246"/>
      <c r="H173" s="249">
        <v>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226</v>
      </c>
      <c r="AU173" s="255" t="s">
        <v>81</v>
      </c>
      <c r="AV173" s="14" t="s">
        <v>81</v>
      </c>
      <c r="AW173" s="14" t="s">
        <v>33</v>
      </c>
      <c r="AX173" s="14" t="s">
        <v>72</v>
      </c>
      <c r="AY173" s="255" t="s">
        <v>215</v>
      </c>
    </row>
    <row r="174" s="15" customFormat="1">
      <c r="A174" s="15"/>
      <c r="B174" s="256"/>
      <c r="C174" s="257"/>
      <c r="D174" s="236" t="s">
        <v>226</v>
      </c>
      <c r="E174" s="258" t="s">
        <v>19</v>
      </c>
      <c r="F174" s="259" t="s">
        <v>233</v>
      </c>
      <c r="G174" s="257"/>
      <c r="H174" s="260">
        <v>1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226</v>
      </c>
      <c r="AU174" s="266" t="s">
        <v>81</v>
      </c>
      <c r="AV174" s="15" t="s">
        <v>223</v>
      </c>
      <c r="AW174" s="15" t="s">
        <v>33</v>
      </c>
      <c r="AX174" s="15" t="s">
        <v>79</v>
      </c>
      <c r="AY174" s="266" t="s">
        <v>215</v>
      </c>
    </row>
    <row r="175" s="2" customFormat="1" ht="33" customHeight="1">
      <c r="A175" s="41"/>
      <c r="B175" s="42"/>
      <c r="C175" s="216" t="s">
        <v>328</v>
      </c>
      <c r="D175" s="216" t="s">
        <v>218</v>
      </c>
      <c r="E175" s="217" t="s">
        <v>663</v>
      </c>
      <c r="F175" s="218" t="s">
        <v>634</v>
      </c>
      <c r="G175" s="219" t="s">
        <v>635</v>
      </c>
      <c r="H175" s="220">
        <v>1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43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223</v>
      </c>
      <c r="AT175" s="227" t="s">
        <v>218</v>
      </c>
      <c r="AU175" s="227" t="s">
        <v>81</v>
      </c>
      <c r="AY175" s="20" t="s">
        <v>215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223</v>
      </c>
      <c r="BM175" s="227" t="s">
        <v>459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659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3" customFormat="1">
      <c r="A177" s="13"/>
      <c r="B177" s="234"/>
      <c r="C177" s="235"/>
      <c r="D177" s="236" t="s">
        <v>226</v>
      </c>
      <c r="E177" s="237" t="s">
        <v>19</v>
      </c>
      <c r="F177" s="238" t="s">
        <v>637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226</v>
      </c>
      <c r="AU177" s="244" t="s">
        <v>81</v>
      </c>
      <c r="AV177" s="13" t="s">
        <v>79</v>
      </c>
      <c r="AW177" s="13" t="s">
        <v>33</v>
      </c>
      <c r="AX177" s="13" t="s">
        <v>72</v>
      </c>
      <c r="AY177" s="244" t="s">
        <v>215</v>
      </c>
    </row>
    <row r="178" s="13" customFormat="1">
      <c r="A178" s="13"/>
      <c r="B178" s="234"/>
      <c r="C178" s="235"/>
      <c r="D178" s="236" t="s">
        <v>226</v>
      </c>
      <c r="E178" s="237" t="s">
        <v>19</v>
      </c>
      <c r="F178" s="238" t="s">
        <v>664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226</v>
      </c>
      <c r="AU178" s="244" t="s">
        <v>81</v>
      </c>
      <c r="AV178" s="13" t="s">
        <v>79</v>
      </c>
      <c r="AW178" s="13" t="s">
        <v>33</v>
      </c>
      <c r="AX178" s="13" t="s">
        <v>72</v>
      </c>
      <c r="AY178" s="244" t="s">
        <v>215</v>
      </c>
    </row>
    <row r="179" s="13" customFormat="1">
      <c r="A179" s="13"/>
      <c r="B179" s="234"/>
      <c r="C179" s="235"/>
      <c r="D179" s="236" t="s">
        <v>226</v>
      </c>
      <c r="E179" s="237" t="s">
        <v>19</v>
      </c>
      <c r="F179" s="238" t="s">
        <v>639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226</v>
      </c>
      <c r="AU179" s="244" t="s">
        <v>81</v>
      </c>
      <c r="AV179" s="13" t="s">
        <v>79</v>
      </c>
      <c r="AW179" s="13" t="s">
        <v>33</v>
      </c>
      <c r="AX179" s="13" t="s">
        <v>72</v>
      </c>
      <c r="AY179" s="244" t="s">
        <v>215</v>
      </c>
    </row>
    <row r="180" s="14" customFormat="1">
      <c r="A180" s="14"/>
      <c r="B180" s="245"/>
      <c r="C180" s="246"/>
      <c r="D180" s="236" t="s">
        <v>226</v>
      </c>
      <c r="E180" s="247" t="s">
        <v>19</v>
      </c>
      <c r="F180" s="248" t="s">
        <v>79</v>
      </c>
      <c r="G180" s="246"/>
      <c r="H180" s="249">
        <v>1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226</v>
      </c>
      <c r="AU180" s="255" t="s">
        <v>81</v>
      </c>
      <c r="AV180" s="14" t="s">
        <v>81</v>
      </c>
      <c r="AW180" s="14" t="s">
        <v>33</v>
      </c>
      <c r="AX180" s="14" t="s">
        <v>72</v>
      </c>
      <c r="AY180" s="255" t="s">
        <v>215</v>
      </c>
    </row>
    <row r="181" s="15" customFormat="1">
      <c r="A181" s="15"/>
      <c r="B181" s="256"/>
      <c r="C181" s="257"/>
      <c r="D181" s="236" t="s">
        <v>226</v>
      </c>
      <c r="E181" s="258" t="s">
        <v>19</v>
      </c>
      <c r="F181" s="259" t="s">
        <v>233</v>
      </c>
      <c r="G181" s="257"/>
      <c r="H181" s="260">
        <v>1</v>
      </c>
      <c r="I181" s="261"/>
      <c r="J181" s="257"/>
      <c r="K181" s="257"/>
      <c r="L181" s="262"/>
      <c r="M181" s="263"/>
      <c r="N181" s="264"/>
      <c r="O181" s="264"/>
      <c r="P181" s="264"/>
      <c r="Q181" s="264"/>
      <c r="R181" s="264"/>
      <c r="S181" s="264"/>
      <c r="T181" s="26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6" t="s">
        <v>226</v>
      </c>
      <c r="AU181" s="266" t="s">
        <v>81</v>
      </c>
      <c r="AV181" s="15" t="s">
        <v>223</v>
      </c>
      <c r="AW181" s="15" t="s">
        <v>33</v>
      </c>
      <c r="AX181" s="15" t="s">
        <v>79</v>
      </c>
      <c r="AY181" s="266" t="s">
        <v>215</v>
      </c>
    </row>
    <row r="182" s="12" customFormat="1" ht="22.8" customHeight="1">
      <c r="A182" s="12"/>
      <c r="B182" s="200"/>
      <c r="C182" s="201"/>
      <c r="D182" s="202" t="s">
        <v>71</v>
      </c>
      <c r="E182" s="214" t="s">
        <v>594</v>
      </c>
      <c r="F182" s="214" t="s">
        <v>595</v>
      </c>
      <c r="G182" s="201"/>
      <c r="H182" s="201"/>
      <c r="I182" s="204"/>
      <c r="J182" s="215">
        <f>BK182</f>
        <v>0</v>
      </c>
      <c r="K182" s="201"/>
      <c r="L182" s="206"/>
      <c r="M182" s="207"/>
      <c r="N182" s="208"/>
      <c r="O182" s="208"/>
      <c r="P182" s="209">
        <f>SUM(P183:P184)</f>
        <v>0</v>
      </c>
      <c r="Q182" s="208"/>
      <c r="R182" s="209">
        <f>SUM(R183:R184)</f>
        <v>0</v>
      </c>
      <c r="S182" s="208"/>
      <c r="T182" s="210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1" t="s">
        <v>79</v>
      </c>
      <c r="AT182" s="212" t="s">
        <v>71</v>
      </c>
      <c r="AU182" s="212" t="s">
        <v>79</v>
      </c>
      <c r="AY182" s="211" t="s">
        <v>215</v>
      </c>
      <c r="BK182" s="213">
        <f>SUM(BK183:BK184)</f>
        <v>0</v>
      </c>
    </row>
    <row r="183" s="2" customFormat="1" ht="37.8" customHeight="1">
      <c r="A183" s="41"/>
      <c r="B183" s="42"/>
      <c r="C183" s="216" t="s">
        <v>337</v>
      </c>
      <c r="D183" s="216" t="s">
        <v>218</v>
      </c>
      <c r="E183" s="217" t="s">
        <v>665</v>
      </c>
      <c r="F183" s="218" t="s">
        <v>666</v>
      </c>
      <c r="G183" s="219" t="s">
        <v>331</v>
      </c>
      <c r="H183" s="220">
        <v>4.5499999999999998</v>
      </c>
      <c r="I183" s="221"/>
      <c r="J183" s="222">
        <f>ROUND(I183*H183,2)</f>
        <v>0</v>
      </c>
      <c r="K183" s="218" t="s">
        <v>222</v>
      </c>
      <c r="L183" s="47"/>
      <c r="M183" s="223" t="s">
        <v>19</v>
      </c>
      <c r="N183" s="224" t="s">
        <v>43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223</v>
      </c>
      <c r="AT183" s="227" t="s">
        <v>218</v>
      </c>
      <c r="AU183" s="227" t="s">
        <v>81</v>
      </c>
      <c r="AY183" s="20" t="s">
        <v>215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223</v>
      </c>
      <c r="BM183" s="227" t="s">
        <v>340</v>
      </c>
    </row>
    <row r="184" s="2" customFormat="1">
      <c r="A184" s="41"/>
      <c r="B184" s="42"/>
      <c r="C184" s="43"/>
      <c r="D184" s="229" t="s">
        <v>224</v>
      </c>
      <c r="E184" s="43"/>
      <c r="F184" s="230" t="s">
        <v>667</v>
      </c>
      <c r="G184" s="43"/>
      <c r="H184" s="43"/>
      <c r="I184" s="231"/>
      <c r="J184" s="43"/>
      <c r="K184" s="43"/>
      <c r="L184" s="47"/>
      <c r="M184" s="291"/>
      <c r="N184" s="292"/>
      <c r="O184" s="293"/>
      <c r="P184" s="293"/>
      <c r="Q184" s="293"/>
      <c r="R184" s="293"/>
      <c r="S184" s="293"/>
      <c r="T184" s="294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224</v>
      </c>
      <c r="AU184" s="20" t="s">
        <v>81</v>
      </c>
    </row>
    <row r="185" s="2" customFormat="1" ht="6.96" customHeight="1">
      <c r="A185" s="41"/>
      <c r="B185" s="62"/>
      <c r="C185" s="63"/>
      <c r="D185" s="63"/>
      <c r="E185" s="63"/>
      <c r="F185" s="63"/>
      <c r="G185" s="63"/>
      <c r="H185" s="63"/>
      <c r="I185" s="63"/>
      <c r="J185" s="63"/>
      <c r="K185" s="63"/>
      <c r="L185" s="47"/>
      <c r="M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</row>
  </sheetData>
  <sheetProtection sheet="1" autoFilter="0" formatColumns="0" formatRows="0" objects="1" scenarios="1" spinCount="100000" saltValue="10UzN1hTyobHtMFERo0dZyEDAzcYqW/o7gpHFHMsWtuf7GrT8hlnohg/hKZ6LDZx7g2TS32woVBdiiVLNh4c/g==" hashValue="IopUxBqKKxL8LLWQqCCztKSOwZfy4R4X6HrKitjAmL5Nd0+jAlWZ7qv/0VObK6Pxv0CAyMu6ShVoqCyiFwOwQg==" algorithmName="SHA-512" password="CC35"/>
  <autoFilter ref="C87:K18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184" r:id="rId1" display="https://podminky.urs.cz/item/CS_URS_2023_02/9982713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 s="1" customFormat="1" ht="12" customHeight="1">
      <c r="B8" s="23"/>
      <c r="D8" s="146" t="s">
        <v>186</v>
      </c>
      <c r="L8" s="23"/>
    </row>
    <row r="9" s="2" customFormat="1" ht="16.5" customHeight="1">
      <c r="A9" s="41"/>
      <c r="B9" s="47"/>
      <c r="C9" s="41"/>
      <c r="D9" s="41"/>
      <c r="E9" s="147" t="s">
        <v>187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188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7"/>
      <c r="C11" s="41"/>
      <c r="D11" s="41"/>
      <c r="E11" s="149" t="s">
        <v>668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16. 4. 2024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6" t="s">
        <v>28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6" t="s">
        <v>28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6" t="s">
        <v>28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36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1"/>
      <c r="B29" s="152"/>
      <c r="C29" s="151"/>
      <c r="D29" s="151"/>
      <c r="E29" s="153" t="s">
        <v>37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38</v>
      </c>
      <c r="E32" s="41"/>
      <c r="F32" s="41"/>
      <c r="G32" s="41"/>
      <c r="H32" s="41"/>
      <c r="I32" s="41"/>
      <c r="J32" s="157">
        <f>ROUND(J92,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40</v>
      </c>
      <c r="G34" s="41"/>
      <c r="H34" s="41"/>
      <c r="I34" s="158" t="s">
        <v>39</v>
      </c>
      <c r="J34" s="158" t="s">
        <v>41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42</v>
      </c>
      <c r="E35" s="146" t="s">
        <v>43</v>
      </c>
      <c r="F35" s="160">
        <f>ROUND((SUM(BE92:BE246)),  2)</f>
        <v>0</v>
      </c>
      <c r="G35" s="41"/>
      <c r="H35" s="41"/>
      <c r="I35" s="161">
        <v>0.20999999999999999</v>
      </c>
      <c r="J35" s="160">
        <f>ROUND(((SUM(BE92:BE246))*I35),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44</v>
      </c>
      <c r="F36" s="160">
        <f>ROUND((SUM(BF92:BF246)),  2)</f>
        <v>0</v>
      </c>
      <c r="G36" s="41"/>
      <c r="H36" s="41"/>
      <c r="I36" s="161">
        <v>0.12</v>
      </c>
      <c r="J36" s="160">
        <f>ROUND(((SUM(BF92:BF246))*I36),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45</v>
      </c>
      <c r="F37" s="160">
        <f>ROUND((SUM(BG92:BG246)),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46</v>
      </c>
      <c r="F38" s="160">
        <f>ROUND((SUM(BH92:BH246)),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47</v>
      </c>
      <c r="F39" s="160">
        <f>ROUND((SUM(BI92:BI246)),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48</v>
      </c>
      <c r="E41" s="164"/>
      <c r="F41" s="164"/>
      <c r="G41" s="165" t="s">
        <v>49</v>
      </c>
      <c r="H41" s="166" t="s">
        <v>50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190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Vědomice - Úprava ulice Na Zavadilce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186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187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188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3"/>
      <c r="D54" s="43"/>
      <c r="E54" s="72" t="str">
        <f>E11</f>
        <v>2023-065-01-06 - SO-01 - Dopravní řešení - dopravní značení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16. 4. 2024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191</v>
      </c>
      <c r="D61" s="175"/>
      <c r="E61" s="175"/>
      <c r="F61" s="175"/>
      <c r="G61" s="175"/>
      <c r="H61" s="175"/>
      <c r="I61" s="175"/>
      <c r="J61" s="176" t="s">
        <v>192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70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193</v>
      </c>
    </row>
    <row r="64" s="9" customFormat="1" ht="24.96" customHeight="1">
      <c r="A64" s="9"/>
      <c r="B64" s="178"/>
      <c r="C64" s="179"/>
      <c r="D64" s="180" t="s">
        <v>194</v>
      </c>
      <c r="E64" s="181"/>
      <c r="F64" s="181"/>
      <c r="G64" s="181"/>
      <c r="H64" s="181"/>
      <c r="I64" s="181"/>
      <c r="J64" s="182">
        <f>J93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669</v>
      </c>
      <c r="E65" s="186"/>
      <c r="F65" s="186"/>
      <c r="G65" s="186"/>
      <c r="H65" s="186"/>
      <c r="I65" s="186"/>
      <c r="J65" s="187">
        <f>J94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547</v>
      </c>
      <c r="E66" s="186"/>
      <c r="F66" s="186"/>
      <c r="G66" s="186"/>
      <c r="H66" s="186"/>
      <c r="I66" s="186"/>
      <c r="J66" s="187">
        <f>J111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670</v>
      </c>
      <c r="E67" s="186"/>
      <c r="F67" s="186"/>
      <c r="G67" s="186"/>
      <c r="H67" s="186"/>
      <c r="I67" s="186"/>
      <c r="J67" s="187">
        <f>J191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671</v>
      </c>
      <c r="E68" s="186"/>
      <c r="F68" s="186"/>
      <c r="G68" s="186"/>
      <c r="H68" s="186"/>
      <c r="I68" s="186"/>
      <c r="J68" s="187">
        <f>J196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199</v>
      </c>
      <c r="E69" s="186"/>
      <c r="F69" s="186"/>
      <c r="G69" s="186"/>
      <c r="H69" s="186"/>
      <c r="I69" s="186"/>
      <c r="J69" s="187">
        <f>J231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548</v>
      </c>
      <c r="E70" s="186"/>
      <c r="F70" s="186"/>
      <c r="G70" s="186"/>
      <c r="H70" s="186"/>
      <c r="I70" s="186"/>
      <c r="J70" s="187">
        <f>J242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200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3" t="str">
        <f>E7</f>
        <v>Vědomice - Úprava ulice Na Zavadilce</v>
      </c>
      <c r="F80" s="35"/>
      <c r="G80" s="35"/>
      <c r="H80" s="35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186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3" t="s">
        <v>187</v>
      </c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188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30" customHeight="1">
      <c r="A84" s="41"/>
      <c r="B84" s="42"/>
      <c r="C84" s="43"/>
      <c r="D84" s="43"/>
      <c r="E84" s="72" t="str">
        <f>E11</f>
        <v>2023-065-01-06 - SO-01 - Dopravní řešení - dopravní značení</v>
      </c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k.ú. Vědomice </v>
      </c>
      <c r="G86" s="43"/>
      <c r="H86" s="43"/>
      <c r="I86" s="35" t="s">
        <v>23</v>
      </c>
      <c r="J86" s="75" t="str">
        <f>IF(J14="","",J14)</f>
        <v>16. 4. 2024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40.05" customHeight="1">
      <c r="A88" s="41"/>
      <c r="B88" s="42"/>
      <c r="C88" s="35" t="s">
        <v>25</v>
      </c>
      <c r="D88" s="43"/>
      <c r="E88" s="43"/>
      <c r="F88" s="30" t="str">
        <f>E17</f>
        <v>Obec Vědomice, Na Průhonu 270, Roudnice nad Labem</v>
      </c>
      <c r="G88" s="43"/>
      <c r="H88" s="43"/>
      <c r="I88" s="35" t="s">
        <v>31</v>
      </c>
      <c r="J88" s="39" t="str">
        <f>E23</f>
        <v>Ing. arch. Pavel Šulc Ph.D.Krásného 351/8, Praha 6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29</v>
      </c>
      <c r="D89" s="43"/>
      <c r="E89" s="43"/>
      <c r="F89" s="30" t="str">
        <f>IF(E20="","",E20)</f>
        <v>Vyplň údaj</v>
      </c>
      <c r="G89" s="43"/>
      <c r="H89" s="43"/>
      <c r="I89" s="35" t="s">
        <v>34</v>
      </c>
      <c r="J89" s="39" t="str">
        <f>E26</f>
        <v>Ing. Dana Mlejnková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9"/>
      <c r="B91" s="190"/>
      <c r="C91" s="191" t="s">
        <v>201</v>
      </c>
      <c r="D91" s="192" t="s">
        <v>57</v>
      </c>
      <c r="E91" s="192" t="s">
        <v>53</v>
      </c>
      <c r="F91" s="192" t="s">
        <v>54</v>
      </c>
      <c r="G91" s="192" t="s">
        <v>202</v>
      </c>
      <c r="H91" s="192" t="s">
        <v>203</v>
      </c>
      <c r="I91" s="192" t="s">
        <v>204</v>
      </c>
      <c r="J91" s="192" t="s">
        <v>192</v>
      </c>
      <c r="K91" s="193" t="s">
        <v>205</v>
      </c>
      <c r="L91" s="194"/>
      <c r="M91" s="95" t="s">
        <v>19</v>
      </c>
      <c r="N91" s="96" t="s">
        <v>42</v>
      </c>
      <c r="O91" s="96" t="s">
        <v>206</v>
      </c>
      <c r="P91" s="96" t="s">
        <v>207</v>
      </c>
      <c r="Q91" s="96" t="s">
        <v>208</v>
      </c>
      <c r="R91" s="96" t="s">
        <v>209</v>
      </c>
      <c r="S91" s="96" t="s">
        <v>210</v>
      </c>
      <c r="T91" s="97" t="s">
        <v>211</v>
      </c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</row>
    <row r="92" s="2" customFormat="1" ht="22.8" customHeight="1">
      <c r="A92" s="41"/>
      <c r="B92" s="42"/>
      <c r="C92" s="102" t="s">
        <v>212</v>
      </c>
      <c r="D92" s="43"/>
      <c r="E92" s="43"/>
      <c r="F92" s="43"/>
      <c r="G92" s="43"/>
      <c r="H92" s="43"/>
      <c r="I92" s="43"/>
      <c r="J92" s="195">
        <f>BK92</f>
        <v>0</v>
      </c>
      <c r="K92" s="43"/>
      <c r="L92" s="47"/>
      <c r="M92" s="98"/>
      <c r="N92" s="196"/>
      <c r="O92" s="99"/>
      <c r="P92" s="197">
        <f>P93</f>
        <v>0</v>
      </c>
      <c r="Q92" s="99"/>
      <c r="R92" s="197">
        <f>R93</f>
        <v>1.6642399999999997</v>
      </c>
      <c r="S92" s="99"/>
      <c r="T92" s="198">
        <f>T93</f>
        <v>1.1180000000000001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71</v>
      </c>
      <c r="AU92" s="20" t="s">
        <v>193</v>
      </c>
      <c r="BK92" s="199">
        <f>BK93</f>
        <v>0</v>
      </c>
    </row>
    <row r="93" s="12" customFormat="1" ht="25.92" customHeight="1">
      <c r="A93" s="12"/>
      <c r="B93" s="200"/>
      <c r="C93" s="201"/>
      <c r="D93" s="202" t="s">
        <v>71</v>
      </c>
      <c r="E93" s="203" t="s">
        <v>213</v>
      </c>
      <c r="F93" s="203" t="s">
        <v>214</v>
      </c>
      <c r="G93" s="201"/>
      <c r="H93" s="201"/>
      <c r="I93" s="204"/>
      <c r="J93" s="205">
        <f>BK93</f>
        <v>0</v>
      </c>
      <c r="K93" s="201"/>
      <c r="L93" s="206"/>
      <c r="M93" s="207"/>
      <c r="N93" s="208"/>
      <c r="O93" s="208"/>
      <c r="P93" s="209">
        <f>P94+P111+P191+P196+P231+P242</f>
        <v>0</v>
      </c>
      <c r="Q93" s="208"/>
      <c r="R93" s="209">
        <f>R94+R111+R191+R196+R231+R242</f>
        <v>1.6642399999999997</v>
      </c>
      <c r="S93" s="208"/>
      <c r="T93" s="210">
        <f>T94+T111+T191+T196+T231+T242</f>
        <v>1.1180000000000001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79</v>
      </c>
      <c r="AT93" s="212" t="s">
        <v>71</v>
      </c>
      <c r="AU93" s="212" t="s">
        <v>72</v>
      </c>
      <c r="AY93" s="211" t="s">
        <v>215</v>
      </c>
      <c r="BK93" s="213">
        <f>BK94+BK111+BK191+BK196+BK231+BK242</f>
        <v>0</v>
      </c>
    </row>
    <row r="94" s="12" customFormat="1" ht="22.8" customHeight="1">
      <c r="A94" s="12"/>
      <c r="B94" s="200"/>
      <c r="C94" s="201"/>
      <c r="D94" s="202" t="s">
        <v>71</v>
      </c>
      <c r="E94" s="214" t="s">
        <v>79</v>
      </c>
      <c r="F94" s="214" t="s">
        <v>672</v>
      </c>
      <c r="G94" s="201"/>
      <c r="H94" s="201"/>
      <c r="I94" s="204"/>
      <c r="J94" s="215">
        <f>BK94</f>
        <v>0</v>
      </c>
      <c r="K94" s="201"/>
      <c r="L94" s="206"/>
      <c r="M94" s="207"/>
      <c r="N94" s="208"/>
      <c r="O94" s="208"/>
      <c r="P94" s="209">
        <f>SUM(P95:P110)</f>
        <v>0</v>
      </c>
      <c r="Q94" s="208"/>
      <c r="R94" s="209">
        <f>SUM(R95:R110)</f>
        <v>0</v>
      </c>
      <c r="S94" s="208"/>
      <c r="T94" s="210">
        <f>SUM(T95:T110)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71</v>
      </c>
      <c r="AU94" s="212" t="s">
        <v>79</v>
      </c>
      <c r="AY94" s="211" t="s">
        <v>215</v>
      </c>
      <c r="BK94" s="213">
        <f>SUM(BK95:BK110)</f>
        <v>0</v>
      </c>
    </row>
    <row r="95" s="2" customFormat="1" ht="66.75" customHeight="1">
      <c r="A95" s="41"/>
      <c r="B95" s="42"/>
      <c r="C95" s="216" t="s">
        <v>79</v>
      </c>
      <c r="D95" s="216" t="s">
        <v>218</v>
      </c>
      <c r="E95" s="217" t="s">
        <v>673</v>
      </c>
      <c r="F95" s="218" t="s">
        <v>674</v>
      </c>
      <c r="G95" s="219" t="s">
        <v>278</v>
      </c>
      <c r="H95" s="220">
        <v>2.048</v>
      </c>
      <c r="I95" s="221"/>
      <c r="J95" s="222">
        <f>ROUND(I95*H95,2)</f>
        <v>0</v>
      </c>
      <c r="K95" s="218" t="s">
        <v>675</v>
      </c>
      <c r="L95" s="47"/>
      <c r="M95" s="223" t="s">
        <v>19</v>
      </c>
      <c r="N95" s="224" t="s">
        <v>43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223</v>
      </c>
      <c r="AT95" s="227" t="s">
        <v>218</v>
      </c>
      <c r="AU95" s="227" t="s">
        <v>81</v>
      </c>
      <c r="AY95" s="20" t="s">
        <v>215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223</v>
      </c>
      <c r="BM95" s="227" t="s">
        <v>81</v>
      </c>
    </row>
    <row r="96" s="2" customFormat="1">
      <c r="A96" s="41"/>
      <c r="B96" s="42"/>
      <c r="C96" s="43"/>
      <c r="D96" s="229" t="s">
        <v>224</v>
      </c>
      <c r="E96" s="43"/>
      <c r="F96" s="230" t="s">
        <v>676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224</v>
      </c>
      <c r="AU96" s="20" t="s">
        <v>81</v>
      </c>
    </row>
    <row r="97" s="2" customFormat="1" ht="55.5" customHeight="1">
      <c r="A97" s="41"/>
      <c r="B97" s="42"/>
      <c r="C97" s="216" t="s">
        <v>81</v>
      </c>
      <c r="D97" s="216" t="s">
        <v>218</v>
      </c>
      <c r="E97" s="217" t="s">
        <v>677</v>
      </c>
      <c r="F97" s="218" t="s">
        <v>678</v>
      </c>
      <c r="G97" s="219" t="s">
        <v>278</v>
      </c>
      <c r="H97" s="220">
        <v>2.048</v>
      </c>
      <c r="I97" s="221"/>
      <c r="J97" s="222">
        <f>ROUND(I97*H97,2)</f>
        <v>0</v>
      </c>
      <c r="K97" s="218" t="s">
        <v>675</v>
      </c>
      <c r="L97" s="47"/>
      <c r="M97" s="223" t="s">
        <v>19</v>
      </c>
      <c r="N97" s="224" t="s">
        <v>43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223</v>
      </c>
      <c r="AT97" s="227" t="s">
        <v>218</v>
      </c>
      <c r="AU97" s="227" t="s">
        <v>81</v>
      </c>
      <c r="AY97" s="20" t="s">
        <v>215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20" t="s">
        <v>79</v>
      </c>
      <c r="BK97" s="228">
        <f>ROUND(I97*H97,2)</f>
        <v>0</v>
      </c>
      <c r="BL97" s="20" t="s">
        <v>223</v>
      </c>
      <c r="BM97" s="227" t="s">
        <v>223</v>
      </c>
    </row>
    <row r="98" s="2" customFormat="1">
      <c r="A98" s="41"/>
      <c r="B98" s="42"/>
      <c r="C98" s="43"/>
      <c r="D98" s="229" t="s">
        <v>224</v>
      </c>
      <c r="E98" s="43"/>
      <c r="F98" s="230" t="s">
        <v>679</v>
      </c>
      <c r="G98" s="43"/>
      <c r="H98" s="43"/>
      <c r="I98" s="231"/>
      <c r="J98" s="43"/>
      <c r="K98" s="43"/>
      <c r="L98" s="47"/>
      <c r="M98" s="232"/>
      <c r="N98" s="233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224</v>
      </c>
      <c r="AU98" s="20" t="s">
        <v>81</v>
      </c>
    </row>
    <row r="99" s="2" customFormat="1" ht="62.7" customHeight="1">
      <c r="A99" s="41"/>
      <c r="B99" s="42"/>
      <c r="C99" s="216" t="s">
        <v>105</v>
      </c>
      <c r="D99" s="216" t="s">
        <v>218</v>
      </c>
      <c r="E99" s="217" t="s">
        <v>680</v>
      </c>
      <c r="F99" s="218" t="s">
        <v>681</v>
      </c>
      <c r="G99" s="219" t="s">
        <v>278</v>
      </c>
      <c r="H99" s="220">
        <v>6.1440000000000001</v>
      </c>
      <c r="I99" s="221"/>
      <c r="J99" s="222">
        <f>ROUND(I99*H99,2)</f>
        <v>0</v>
      </c>
      <c r="K99" s="218" t="s">
        <v>675</v>
      </c>
      <c r="L99" s="47"/>
      <c r="M99" s="223" t="s">
        <v>19</v>
      </c>
      <c r="N99" s="224" t="s">
        <v>43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223</v>
      </c>
      <c r="AT99" s="227" t="s">
        <v>218</v>
      </c>
      <c r="AU99" s="227" t="s">
        <v>81</v>
      </c>
      <c r="AY99" s="20" t="s">
        <v>215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223</v>
      </c>
      <c r="BM99" s="227" t="s">
        <v>275</v>
      </c>
    </row>
    <row r="100" s="2" customFormat="1">
      <c r="A100" s="41"/>
      <c r="B100" s="42"/>
      <c r="C100" s="43"/>
      <c r="D100" s="229" t="s">
        <v>224</v>
      </c>
      <c r="E100" s="43"/>
      <c r="F100" s="230" t="s">
        <v>682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224</v>
      </c>
      <c r="AU100" s="20" t="s">
        <v>81</v>
      </c>
    </row>
    <row r="101" s="2" customFormat="1" ht="62.7" customHeight="1">
      <c r="A101" s="41"/>
      <c r="B101" s="42"/>
      <c r="C101" s="216" t="s">
        <v>223</v>
      </c>
      <c r="D101" s="216" t="s">
        <v>218</v>
      </c>
      <c r="E101" s="217" t="s">
        <v>309</v>
      </c>
      <c r="F101" s="218" t="s">
        <v>310</v>
      </c>
      <c r="G101" s="219" t="s">
        <v>278</v>
      </c>
      <c r="H101" s="220">
        <v>2.048</v>
      </c>
      <c r="I101" s="221"/>
      <c r="J101" s="222">
        <f>ROUND(I101*H101,2)</f>
        <v>0</v>
      </c>
      <c r="K101" s="218" t="s">
        <v>675</v>
      </c>
      <c r="L101" s="47"/>
      <c r="M101" s="223" t="s">
        <v>19</v>
      </c>
      <c r="N101" s="224" t="s">
        <v>43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223</v>
      </c>
      <c r="AT101" s="227" t="s">
        <v>218</v>
      </c>
      <c r="AU101" s="227" t="s">
        <v>81</v>
      </c>
      <c r="AY101" s="20" t="s">
        <v>215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223</v>
      </c>
      <c r="BM101" s="227" t="s">
        <v>298</v>
      </c>
    </row>
    <row r="102" s="2" customFormat="1">
      <c r="A102" s="41"/>
      <c r="B102" s="42"/>
      <c r="C102" s="43"/>
      <c r="D102" s="229" t="s">
        <v>224</v>
      </c>
      <c r="E102" s="43"/>
      <c r="F102" s="230" t="s">
        <v>683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224</v>
      </c>
      <c r="AU102" s="20" t="s">
        <v>81</v>
      </c>
    </row>
    <row r="103" s="2" customFormat="1" ht="66.75" customHeight="1">
      <c r="A103" s="41"/>
      <c r="B103" s="42"/>
      <c r="C103" s="216" t="s">
        <v>256</v>
      </c>
      <c r="D103" s="216" t="s">
        <v>218</v>
      </c>
      <c r="E103" s="217" t="s">
        <v>314</v>
      </c>
      <c r="F103" s="218" t="s">
        <v>315</v>
      </c>
      <c r="G103" s="219" t="s">
        <v>278</v>
      </c>
      <c r="H103" s="220">
        <v>2.048</v>
      </c>
      <c r="I103" s="221"/>
      <c r="J103" s="222">
        <f>ROUND(I103*H103,2)</f>
        <v>0</v>
      </c>
      <c r="K103" s="218" t="s">
        <v>675</v>
      </c>
      <c r="L103" s="47"/>
      <c r="M103" s="223" t="s">
        <v>19</v>
      </c>
      <c r="N103" s="224" t="s">
        <v>43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223</v>
      </c>
      <c r="AT103" s="227" t="s">
        <v>218</v>
      </c>
      <c r="AU103" s="227" t="s">
        <v>81</v>
      </c>
      <c r="AY103" s="20" t="s">
        <v>215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223</v>
      </c>
      <c r="BM103" s="227" t="s">
        <v>313</v>
      </c>
    </row>
    <row r="104" s="2" customFormat="1">
      <c r="A104" s="41"/>
      <c r="B104" s="42"/>
      <c r="C104" s="43"/>
      <c r="D104" s="229" t="s">
        <v>224</v>
      </c>
      <c r="E104" s="43"/>
      <c r="F104" s="230" t="s">
        <v>684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224</v>
      </c>
      <c r="AU104" s="20" t="s">
        <v>81</v>
      </c>
    </row>
    <row r="105" s="2" customFormat="1" ht="37.8" customHeight="1">
      <c r="A105" s="41"/>
      <c r="B105" s="42"/>
      <c r="C105" s="216" t="s">
        <v>275</v>
      </c>
      <c r="D105" s="216" t="s">
        <v>218</v>
      </c>
      <c r="E105" s="217" t="s">
        <v>685</v>
      </c>
      <c r="F105" s="218" t="s">
        <v>686</v>
      </c>
      <c r="G105" s="219" t="s">
        <v>278</v>
      </c>
      <c r="H105" s="220">
        <v>2.048</v>
      </c>
      <c r="I105" s="221"/>
      <c r="J105" s="222">
        <f>ROUND(I105*H105,2)</f>
        <v>0</v>
      </c>
      <c r="K105" s="218" t="s">
        <v>675</v>
      </c>
      <c r="L105" s="47"/>
      <c r="M105" s="223" t="s">
        <v>19</v>
      </c>
      <c r="N105" s="224" t="s">
        <v>43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223</v>
      </c>
      <c r="AT105" s="227" t="s">
        <v>218</v>
      </c>
      <c r="AU105" s="227" t="s">
        <v>81</v>
      </c>
      <c r="AY105" s="20" t="s">
        <v>215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223</v>
      </c>
      <c r="BM105" s="227" t="s">
        <v>8</v>
      </c>
    </row>
    <row r="106" s="2" customFormat="1">
      <c r="A106" s="41"/>
      <c r="B106" s="42"/>
      <c r="C106" s="43"/>
      <c r="D106" s="229" t="s">
        <v>224</v>
      </c>
      <c r="E106" s="43"/>
      <c r="F106" s="230" t="s">
        <v>687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224</v>
      </c>
      <c r="AU106" s="20" t="s">
        <v>81</v>
      </c>
    </row>
    <row r="107" s="2" customFormat="1" ht="37.8" customHeight="1">
      <c r="A107" s="41"/>
      <c r="B107" s="42"/>
      <c r="C107" s="216" t="s">
        <v>292</v>
      </c>
      <c r="D107" s="216" t="s">
        <v>218</v>
      </c>
      <c r="E107" s="217" t="s">
        <v>324</v>
      </c>
      <c r="F107" s="218" t="s">
        <v>325</v>
      </c>
      <c r="G107" s="219" t="s">
        <v>278</v>
      </c>
      <c r="H107" s="220">
        <v>2.048</v>
      </c>
      <c r="I107" s="221"/>
      <c r="J107" s="222">
        <f>ROUND(I107*H107,2)</f>
        <v>0</v>
      </c>
      <c r="K107" s="218" t="s">
        <v>675</v>
      </c>
      <c r="L107" s="47"/>
      <c r="M107" s="223" t="s">
        <v>19</v>
      </c>
      <c r="N107" s="224" t="s">
        <v>43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223</v>
      </c>
      <c r="AT107" s="227" t="s">
        <v>218</v>
      </c>
      <c r="AU107" s="227" t="s">
        <v>81</v>
      </c>
      <c r="AY107" s="20" t="s">
        <v>215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223</v>
      </c>
      <c r="BM107" s="227" t="s">
        <v>337</v>
      </c>
    </row>
    <row r="108" s="2" customFormat="1">
      <c r="A108" s="41"/>
      <c r="B108" s="42"/>
      <c r="C108" s="43"/>
      <c r="D108" s="229" t="s">
        <v>224</v>
      </c>
      <c r="E108" s="43"/>
      <c r="F108" s="230" t="s">
        <v>688</v>
      </c>
      <c r="G108" s="43"/>
      <c r="H108" s="43"/>
      <c r="I108" s="231"/>
      <c r="J108" s="43"/>
      <c r="K108" s="43"/>
      <c r="L108" s="47"/>
      <c r="M108" s="232"/>
      <c r="N108" s="233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224</v>
      </c>
      <c r="AU108" s="20" t="s">
        <v>81</v>
      </c>
    </row>
    <row r="109" s="2" customFormat="1" ht="44.25" customHeight="1">
      <c r="A109" s="41"/>
      <c r="B109" s="42"/>
      <c r="C109" s="216" t="s">
        <v>298</v>
      </c>
      <c r="D109" s="216" t="s">
        <v>218</v>
      </c>
      <c r="E109" s="217" t="s">
        <v>329</v>
      </c>
      <c r="F109" s="218" t="s">
        <v>330</v>
      </c>
      <c r="G109" s="219" t="s">
        <v>331</v>
      </c>
      <c r="H109" s="220">
        <v>3.2770000000000001</v>
      </c>
      <c r="I109" s="221"/>
      <c r="J109" s="222">
        <f>ROUND(I109*H109,2)</f>
        <v>0</v>
      </c>
      <c r="K109" s="218" t="s">
        <v>675</v>
      </c>
      <c r="L109" s="47"/>
      <c r="M109" s="223" t="s">
        <v>19</v>
      </c>
      <c r="N109" s="224" t="s">
        <v>43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223</v>
      </c>
      <c r="AT109" s="227" t="s">
        <v>218</v>
      </c>
      <c r="AU109" s="227" t="s">
        <v>81</v>
      </c>
      <c r="AY109" s="20" t="s">
        <v>215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223</v>
      </c>
      <c r="BM109" s="227" t="s">
        <v>306</v>
      </c>
    </row>
    <row r="110" s="2" customFormat="1">
      <c r="A110" s="41"/>
      <c r="B110" s="42"/>
      <c r="C110" s="43"/>
      <c r="D110" s="229" t="s">
        <v>224</v>
      </c>
      <c r="E110" s="43"/>
      <c r="F110" s="230" t="s">
        <v>689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224</v>
      </c>
      <c r="AU110" s="20" t="s">
        <v>81</v>
      </c>
    </row>
    <row r="111" s="12" customFormat="1" ht="22.8" customHeight="1">
      <c r="A111" s="12"/>
      <c r="B111" s="200"/>
      <c r="C111" s="201"/>
      <c r="D111" s="202" t="s">
        <v>71</v>
      </c>
      <c r="E111" s="214" t="s">
        <v>549</v>
      </c>
      <c r="F111" s="214" t="s">
        <v>550</v>
      </c>
      <c r="G111" s="201"/>
      <c r="H111" s="201"/>
      <c r="I111" s="204"/>
      <c r="J111" s="215">
        <f>BK111</f>
        <v>0</v>
      </c>
      <c r="K111" s="201"/>
      <c r="L111" s="206"/>
      <c r="M111" s="207"/>
      <c r="N111" s="208"/>
      <c r="O111" s="208"/>
      <c r="P111" s="209">
        <f>SUM(P112:P190)</f>
        <v>0</v>
      </c>
      <c r="Q111" s="208"/>
      <c r="R111" s="209">
        <f>SUM(R112:R190)</f>
        <v>1.6642399999999997</v>
      </c>
      <c r="S111" s="208"/>
      <c r="T111" s="210">
        <f>SUM(T112:T190)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11" t="s">
        <v>79</v>
      </c>
      <c r="AT111" s="212" t="s">
        <v>71</v>
      </c>
      <c r="AU111" s="212" t="s">
        <v>79</v>
      </c>
      <c r="AY111" s="211" t="s">
        <v>215</v>
      </c>
      <c r="BK111" s="213">
        <f>SUM(BK112:BK190)</f>
        <v>0</v>
      </c>
    </row>
    <row r="112" s="2" customFormat="1" ht="24.15" customHeight="1">
      <c r="A112" s="41"/>
      <c r="B112" s="42"/>
      <c r="C112" s="216" t="s">
        <v>308</v>
      </c>
      <c r="D112" s="216" t="s">
        <v>218</v>
      </c>
      <c r="E112" s="217" t="s">
        <v>690</v>
      </c>
      <c r="F112" s="218" t="s">
        <v>691</v>
      </c>
      <c r="G112" s="219" t="s">
        <v>692</v>
      </c>
      <c r="H112" s="220">
        <v>14</v>
      </c>
      <c r="I112" s="221"/>
      <c r="J112" s="222">
        <f>ROUND(I112*H112,2)</f>
        <v>0</v>
      </c>
      <c r="K112" s="218" t="s">
        <v>675</v>
      </c>
      <c r="L112" s="47"/>
      <c r="M112" s="223" t="s">
        <v>19</v>
      </c>
      <c r="N112" s="224" t="s">
        <v>43</v>
      </c>
      <c r="O112" s="87"/>
      <c r="P112" s="225">
        <f>O112*H112</f>
        <v>0</v>
      </c>
      <c r="Q112" s="225">
        <v>0.10940999999999999</v>
      </c>
      <c r="R112" s="225">
        <f>Q112*H112</f>
        <v>1.5317399999999999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223</v>
      </c>
      <c r="AT112" s="227" t="s">
        <v>218</v>
      </c>
      <c r="AU112" s="227" t="s">
        <v>81</v>
      </c>
      <c r="AY112" s="20" t="s">
        <v>215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223</v>
      </c>
      <c r="BM112" s="227" t="s">
        <v>360</v>
      </c>
    </row>
    <row r="113" s="2" customFormat="1">
      <c r="A113" s="41"/>
      <c r="B113" s="42"/>
      <c r="C113" s="43"/>
      <c r="D113" s="229" t="s">
        <v>224</v>
      </c>
      <c r="E113" s="43"/>
      <c r="F113" s="230" t="s">
        <v>693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224</v>
      </c>
      <c r="AU113" s="20" t="s">
        <v>81</v>
      </c>
    </row>
    <row r="114" s="13" customFormat="1">
      <c r="A114" s="13"/>
      <c r="B114" s="234"/>
      <c r="C114" s="235"/>
      <c r="D114" s="236" t="s">
        <v>226</v>
      </c>
      <c r="E114" s="237" t="s">
        <v>19</v>
      </c>
      <c r="F114" s="238" t="s">
        <v>694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226</v>
      </c>
      <c r="AU114" s="244" t="s">
        <v>81</v>
      </c>
      <c r="AV114" s="13" t="s">
        <v>79</v>
      </c>
      <c r="AW114" s="13" t="s">
        <v>33</v>
      </c>
      <c r="AX114" s="13" t="s">
        <v>72</v>
      </c>
      <c r="AY114" s="244" t="s">
        <v>215</v>
      </c>
    </row>
    <row r="115" s="14" customFormat="1">
      <c r="A115" s="14"/>
      <c r="B115" s="245"/>
      <c r="C115" s="246"/>
      <c r="D115" s="236" t="s">
        <v>226</v>
      </c>
      <c r="E115" s="247" t="s">
        <v>19</v>
      </c>
      <c r="F115" s="248" t="s">
        <v>223</v>
      </c>
      <c r="G115" s="246"/>
      <c r="H115" s="249">
        <v>4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226</v>
      </c>
      <c r="AU115" s="255" t="s">
        <v>81</v>
      </c>
      <c r="AV115" s="14" t="s">
        <v>81</v>
      </c>
      <c r="AW115" s="14" t="s">
        <v>33</v>
      </c>
      <c r="AX115" s="14" t="s">
        <v>72</v>
      </c>
      <c r="AY115" s="255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695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4" customFormat="1">
      <c r="A117" s="14"/>
      <c r="B117" s="245"/>
      <c r="C117" s="246"/>
      <c r="D117" s="236" t="s">
        <v>226</v>
      </c>
      <c r="E117" s="247" t="s">
        <v>19</v>
      </c>
      <c r="F117" s="248" t="s">
        <v>223</v>
      </c>
      <c r="G117" s="246"/>
      <c r="H117" s="249">
        <v>4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226</v>
      </c>
      <c r="AU117" s="255" t="s">
        <v>81</v>
      </c>
      <c r="AV117" s="14" t="s">
        <v>81</v>
      </c>
      <c r="AW117" s="14" t="s">
        <v>33</v>
      </c>
      <c r="AX117" s="14" t="s">
        <v>72</v>
      </c>
      <c r="AY117" s="255" t="s">
        <v>215</v>
      </c>
    </row>
    <row r="118" s="13" customFormat="1">
      <c r="A118" s="13"/>
      <c r="B118" s="234"/>
      <c r="C118" s="235"/>
      <c r="D118" s="236" t="s">
        <v>226</v>
      </c>
      <c r="E118" s="237" t="s">
        <v>19</v>
      </c>
      <c r="F118" s="238" t="s">
        <v>696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226</v>
      </c>
      <c r="AU118" s="244" t="s">
        <v>81</v>
      </c>
      <c r="AV118" s="13" t="s">
        <v>79</v>
      </c>
      <c r="AW118" s="13" t="s">
        <v>33</v>
      </c>
      <c r="AX118" s="13" t="s">
        <v>72</v>
      </c>
      <c r="AY118" s="244" t="s">
        <v>215</v>
      </c>
    </row>
    <row r="119" s="14" customFormat="1">
      <c r="A119" s="14"/>
      <c r="B119" s="245"/>
      <c r="C119" s="246"/>
      <c r="D119" s="236" t="s">
        <v>226</v>
      </c>
      <c r="E119" s="247" t="s">
        <v>19</v>
      </c>
      <c r="F119" s="248" t="s">
        <v>79</v>
      </c>
      <c r="G119" s="246"/>
      <c r="H119" s="249">
        <v>1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226</v>
      </c>
      <c r="AU119" s="255" t="s">
        <v>81</v>
      </c>
      <c r="AV119" s="14" t="s">
        <v>81</v>
      </c>
      <c r="AW119" s="14" t="s">
        <v>33</v>
      </c>
      <c r="AX119" s="14" t="s">
        <v>72</v>
      </c>
      <c r="AY119" s="255" t="s">
        <v>215</v>
      </c>
    </row>
    <row r="120" s="13" customFormat="1">
      <c r="A120" s="13"/>
      <c r="B120" s="234"/>
      <c r="C120" s="235"/>
      <c r="D120" s="236" t="s">
        <v>226</v>
      </c>
      <c r="E120" s="237" t="s">
        <v>19</v>
      </c>
      <c r="F120" s="238" t="s">
        <v>697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226</v>
      </c>
      <c r="AU120" s="244" t="s">
        <v>81</v>
      </c>
      <c r="AV120" s="13" t="s">
        <v>79</v>
      </c>
      <c r="AW120" s="13" t="s">
        <v>33</v>
      </c>
      <c r="AX120" s="13" t="s">
        <v>72</v>
      </c>
      <c r="AY120" s="244" t="s">
        <v>215</v>
      </c>
    </row>
    <row r="121" s="14" customFormat="1">
      <c r="A121" s="14"/>
      <c r="B121" s="245"/>
      <c r="C121" s="246"/>
      <c r="D121" s="236" t="s">
        <v>226</v>
      </c>
      <c r="E121" s="247" t="s">
        <v>19</v>
      </c>
      <c r="F121" s="248" t="s">
        <v>79</v>
      </c>
      <c r="G121" s="246"/>
      <c r="H121" s="249">
        <v>1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226</v>
      </c>
      <c r="AU121" s="255" t="s">
        <v>81</v>
      </c>
      <c r="AV121" s="14" t="s">
        <v>81</v>
      </c>
      <c r="AW121" s="14" t="s">
        <v>33</v>
      </c>
      <c r="AX121" s="14" t="s">
        <v>72</v>
      </c>
      <c r="AY121" s="255" t="s">
        <v>215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698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4" customFormat="1">
      <c r="A123" s="14"/>
      <c r="B123" s="245"/>
      <c r="C123" s="246"/>
      <c r="D123" s="236" t="s">
        <v>226</v>
      </c>
      <c r="E123" s="247" t="s">
        <v>19</v>
      </c>
      <c r="F123" s="248" t="s">
        <v>79</v>
      </c>
      <c r="G123" s="246"/>
      <c r="H123" s="249">
        <v>1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226</v>
      </c>
      <c r="AU123" s="255" t="s">
        <v>81</v>
      </c>
      <c r="AV123" s="14" t="s">
        <v>81</v>
      </c>
      <c r="AW123" s="14" t="s">
        <v>33</v>
      </c>
      <c r="AX123" s="14" t="s">
        <v>72</v>
      </c>
      <c r="AY123" s="255" t="s">
        <v>215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699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4" customFormat="1">
      <c r="A125" s="14"/>
      <c r="B125" s="245"/>
      <c r="C125" s="246"/>
      <c r="D125" s="236" t="s">
        <v>226</v>
      </c>
      <c r="E125" s="247" t="s">
        <v>19</v>
      </c>
      <c r="F125" s="248" t="s">
        <v>81</v>
      </c>
      <c r="G125" s="246"/>
      <c r="H125" s="249">
        <v>2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226</v>
      </c>
      <c r="AU125" s="255" t="s">
        <v>81</v>
      </c>
      <c r="AV125" s="14" t="s">
        <v>81</v>
      </c>
      <c r="AW125" s="14" t="s">
        <v>33</v>
      </c>
      <c r="AX125" s="14" t="s">
        <v>72</v>
      </c>
      <c r="AY125" s="255" t="s">
        <v>215</v>
      </c>
    </row>
    <row r="126" s="13" customFormat="1">
      <c r="A126" s="13"/>
      <c r="B126" s="234"/>
      <c r="C126" s="235"/>
      <c r="D126" s="236" t="s">
        <v>226</v>
      </c>
      <c r="E126" s="237" t="s">
        <v>19</v>
      </c>
      <c r="F126" s="238" t="s">
        <v>700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226</v>
      </c>
      <c r="AU126" s="244" t="s">
        <v>81</v>
      </c>
      <c r="AV126" s="13" t="s">
        <v>79</v>
      </c>
      <c r="AW126" s="13" t="s">
        <v>33</v>
      </c>
      <c r="AX126" s="13" t="s">
        <v>72</v>
      </c>
      <c r="AY126" s="244" t="s">
        <v>215</v>
      </c>
    </row>
    <row r="127" s="14" customFormat="1">
      <c r="A127" s="14"/>
      <c r="B127" s="245"/>
      <c r="C127" s="246"/>
      <c r="D127" s="236" t="s">
        <v>226</v>
      </c>
      <c r="E127" s="247" t="s">
        <v>19</v>
      </c>
      <c r="F127" s="248" t="s">
        <v>79</v>
      </c>
      <c r="G127" s="246"/>
      <c r="H127" s="249">
        <v>1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226</v>
      </c>
      <c r="AU127" s="255" t="s">
        <v>81</v>
      </c>
      <c r="AV127" s="14" t="s">
        <v>81</v>
      </c>
      <c r="AW127" s="14" t="s">
        <v>33</v>
      </c>
      <c r="AX127" s="14" t="s">
        <v>72</v>
      </c>
      <c r="AY127" s="255" t="s">
        <v>215</v>
      </c>
    </row>
    <row r="128" s="15" customFormat="1">
      <c r="A128" s="15"/>
      <c r="B128" s="256"/>
      <c r="C128" s="257"/>
      <c r="D128" s="236" t="s">
        <v>226</v>
      </c>
      <c r="E128" s="258" t="s">
        <v>19</v>
      </c>
      <c r="F128" s="259" t="s">
        <v>233</v>
      </c>
      <c r="G128" s="257"/>
      <c r="H128" s="260">
        <v>14</v>
      </c>
      <c r="I128" s="261"/>
      <c r="J128" s="257"/>
      <c r="K128" s="257"/>
      <c r="L128" s="262"/>
      <c r="M128" s="263"/>
      <c r="N128" s="264"/>
      <c r="O128" s="264"/>
      <c r="P128" s="264"/>
      <c r="Q128" s="264"/>
      <c r="R128" s="264"/>
      <c r="S128" s="264"/>
      <c r="T128" s="26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6" t="s">
        <v>226</v>
      </c>
      <c r="AU128" s="266" t="s">
        <v>81</v>
      </c>
      <c r="AV128" s="15" t="s">
        <v>223</v>
      </c>
      <c r="AW128" s="15" t="s">
        <v>33</v>
      </c>
      <c r="AX128" s="15" t="s">
        <v>79</v>
      </c>
      <c r="AY128" s="266" t="s">
        <v>215</v>
      </c>
    </row>
    <row r="129" s="2" customFormat="1" ht="21.75" customHeight="1">
      <c r="A129" s="41"/>
      <c r="B129" s="42"/>
      <c r="C129" s="281" t="s">
        <v>313</v>
      </c>
      <c r="D129" s="281" t="s">
        <v>412</v>
      </c>
      <c r="E129" s="282" t="s">
        <v>701</v>
      </c>
      <c r="F129" s="283" t="s">
        <v>702</v>
      </c>
      <c r="G129" s="284" t="s">
        <v>692</v>
      </c>
      <c r="H129" s="285">
        <v>14</v>
      </c>
      <c r="I129" s="286"/>
      <c r="J129" s="287">
        <f>ROUND(I129*H129,2)</f>
        <v>0</v>
      </c>
      <c r="K129" s="283" t="s">
        <v>675</v>
      </c>
      <c r="L129" s="288"/>
      <c r="M129" s="289" t="s">
        <v>19</v>
      </c>
      <c r="N129" s="290" t="s">
        <v>43</v>
      </c>
      <c r="O129" s="87"/>
      <c r="P129" s="225">
        <f>O129*H129</f>
        <v>0</v>
      </c>
      <c r="Q129" s="225">
        <v>0.0061000000000000004</v>
      </c>
      <c r="R129" s="225">
        <f>Q129*H129</f>
        <v>0.085400000000000004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298</v>
      </c>
      <c r="AT129" s="227" t="s">
        <v>412</v>
      </c>
      <c r="AU129" s="227" t="s">
        <v>81</v>
      </c>
      <c r="AY129" s="20" t="s">
        <v>215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223</v>
      </c>
      <c r="BM129" s="227" t="s">
        <v>376</v>
      </c>
    </row>
    <row r="130" s="13" customFormat="1">
      <c r="A130" s="13"/>
      <c r="B130" s="234"/>
      <c r="C130" s="235"/>
      <c r="D130" s="236" t="s">
        <v>226</v>
      </c>
      <c r="E130" s="237" t="s">
        <v>19</v>
      </c>
      <c r="F130" s="238" t="s">
        <v>694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226</v>
      </c>
      <c r="AU130" s="244" t="s">
        <v>81</v>
      </c>
      <c r="AV130" s="13" t="s">
        <v>79</v>
      </c>
      <c r="AW130" s="13" t="s">
        <v>33</v>
      </c>
      <c r="AX130" s="13" t="s">
        <v>72</v>
      </c>
      <c r="AY130" s="244" t="s">
        <v>215</v>
      </c>
    </row>
    <row r="131" s="14" customFormat="1">
      <c r="A131" s="14"/>
      <c r="B131" s="245"/>
      <c r="C131" s="246"/>
      <c r="D131" s="236" t="s">
        <v>226</v>
      </c>
      <c r="E131" s="247" t="s">
        <v>19</v>
      </c>
      <c r="F131" s="248" t="s">
        <v>223</v>
      </c>
      <c r="G131" s="246"/>
      <c r="H131" s="249">
        <v>4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226</v>
      </c>
      <c r="AU131" s="255" t="s">
        <v>81</v>
      </c>
      <c r="AV131" s="14" t="s">
        <v>81</v>
      </c>
      <c r="AW131" s="14" t="s">
        <v>33</v>
      </c>
      <c r="AX131" s="14" t="s">
        <v>72</v>
      </c>
      <c r="AY131" s="255" t="s">
        <v>215</v>
      </c>
    </row>
    <row r="132" s="13" customFormat="1">
      <c r="A132" s="13"/>
      <c r="B132" s="234"/>
      <c r="C132" s="235"/>
      <c r="D132" s="236" t="s">
        <v>226</v>
      </c>
      <c r="E132" s="237" t="s">
        <v>19</v>
      </c>
      <c r="F132" s="238" t="s">
        <v>695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226</v>
      </c>
      <c r="AU132" s="244" t="s">
        <v>81</v>
      </c>
      <c r="AV132" s="13" t="s">
        <v>79</v>
      </c>
      <c r="AW132" s="13" t="s">
        <v>33</v>
      </c>
      <c r="AX132" s="13" t="s">
        <v>72</v>
      </c>
      <c r="AY132" s="244" t="s">
        <v>215</v>
      </c>
    </row>
    <row r="133" s="14" customFormat="1">
      <c r="A133" s="14"/>
      <c r="B133" s="245"/>
      <c r="C133" s="246"/>
      <c r="D133" s="236" t="s">
        <v>226</v>
      </c>
      <c r="E133" s="247" t="s">
        <v>19</v>
      </c>
      <c r="F133" s="248" t="s">
        <v>223</v>
      </c>
      <c r="G133" s="246"/>
      <c r="H133" s="249">
        <v>4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226</v>
      </c>
      <c r="AU133" s="255" t="s">
        <v>81</v>
      </c>
      <c r="AV133" s="14" t="s">
        <v>81</v>
      </c>
      <c r="AW133" s="14" t="s">
        <v>33</v>
      </c>
      <c r="AX133" s="14" t="s">
        <v>72</v>
      </c>
      <c r="AY133" s="255" t="s">
        <v>215</v>
      </c>
    </row>
    <row r="134" s="13" customFormat="1">
      <c r="A134" s="13"/>
      <c r="B134" s="234"/>
      <c r="C134" s="235"/>
      <c r="D134" s="236" t="s">
        <v>226</v>
      </c>
      <c r="E134" s="237" t="s">
        <v>19</v>
      </c>
      <c r="F134" s="238" t="s">
        <v>696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226</v>
      </c>
      <c r="AU134" s="244" t="s">
        <v>81</v>
      </c>
      <c r="AV134" s="13" t="s">
        <v>79</v>
      </c>
      <c r="AW134" s="13" t="s">
        <v>33</v>
      </c>
      <c r="AX134" s="13" t="s">
        <v>72</v>
      </c>
      <c r="AY134" s="244" t="s">
        <v>215</v>
      </c>
    </row>
    <row r="135" s="14" customFormat="1">
      <c r="A135" s="14"/>
      <c r="B135" s="245"/>
      <c r="C135" s="246"/>
      <c r="D135" s="236" t="s">
        <v>226</v>
      </c>
      <c r="E135" s="247" t="s">
        <v>19</v>
      </c>
      <c r="F135" s="248" t="s">
        <v>79</v>
      </c>
      <c r="G135" s="246"/>
      <c r="H135" s="249">
        <v>1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226</v>
      </c>
      <c r="AU135" s="255" t="s">
        <v>81</v>
      </c>
      <c r="AV135" s="14" t="s">
        <v>81</v>
      </c>
      <c r="AW135" s="14" t="s">
        <v>33</v>
      </c>
      <c r="AX135" s="14" t="s">
        <v>72</v>
      </c>
      <c r="AY135" s="255" t="s">
        <v>215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697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4" customFormat="1">
      <c r="A137" s="14"/>
      <c r="B137" s="245"/>
      <c r="C137" s="246"/>
      <c r="D137" s="236" t="s">
        <v>226</v>
      </c>
      <c r="E137" s="247" t="s">
        <v>19</v>
      </c>
      <c r="F137" s="248" t="s">
        <v>79</v>
      </c>
      <c r="G137" s="246"/>
      <c r="H137" s="249">
        <v>1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226</v>
      </c>
      <c r="AU137" s="255" t="s">
        <v>81</v>
      </c>
      <c r="AV137" s="14" t="s">
        <v>81</v>
      </c>
      <c r="AW137" s="14" t="s">
        <v>33</v>
      </c>
      <c r="AX137" s="14" t="s">
        <v>72</v>
      </c>
      <c r="AY137" s="255" t="s">
        <v>215</v>
      </c>
    </row>
    <row r="138" s="13" customFormat="1">
      <c r="A138" s="13"/>
      <c r="B138" s="234"/>
      <c r="C138" s="235"/>
      <c r="D138" s="236" t="s">
        <v>226</v>
      </c>
      <c r="E138" s="237" t="s">
        <v>19</v>
      </c>
      <c r="F138" s="238" t="s">
        <v>698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226</v>
      </c>
      <c r="AU138" s="244" t="s">
        <v>81</v>
      </c>
      <c r="AV138" s="13" t="s">
        <v>79</v>
      </c>
      <c r="AW138" s="13" t="s">
        <v>33</v>
      </c>
      <c r="AX138" s="13" t="s">
        <v>72</v>
      </c>
      <c r="AY138" s="244" t="s">
        <v>215</v>
      </c>
    </row>
    <row r="139" s="14" customFormat="1">
      <c r="A139" s="14"/>
      <c r="B139" s="245"/>
      <c r="C139" s="246"/>
      <c r="D139" s="236" t="s">
        <v>226</v>
      </c>
      <c r="E139" s="247" t="s">
        <v>19</v>
      </c>
      <c r="F139" s="248" t="s">
        <v>79</v>
      </c>
      <c r="G139" s="246"/>
      <c r="H139" s="249">
        <v>1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226</v>
      </c>
      <c r="AU139" s="255" t="s">
        <v>81</v>
      </c>
      <c r="AV139" s="14" t="s">
        <v>81</v>
      </c>
      <c r="AW139" s="14" t="s">
        <v>33</v>
      </c>
      <c r="AX139" s="14" t="s">
        <v>72</v>
      </c>
      <c r="AY139" s="255" t="s">
        <v>215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699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4" customFormat="1">
      <c r="A141" s="14"/>
      <c r="B141" s="245"/>
      <c r="C141" s="246"/>
      <c r="D141" s="236" t="s">
        <v>226</v>
      </c>
      <c r="E141" s="247" t="s">
        <v>19</v>
      </c>
      <c r="F141" s="248" t="s">
        <v>81</v>
      </c>
      <c r="G141" s="246"/>
      <c r="H141" s="249">
        <v>2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226</v>
      </c>
      <c r="AU141" s="255" t="s">
        <v>81</v>
      </c>
      <c r="AV141" s="14" t="s">
        <v>81</v>
      </c>
      <c r="AW141" s="14" t="s">
        <v>33</v>
      </c>
      <c r="AX141" s="14" t="s">
        <v>72</v>
      </c>
      <c r="AY141" s="255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700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4" customFormat="1">
      <c r="A143" s="14"/>
      <c r="B143" s="245"/>
      <c r="C143" s="246"/>
      <c r="D143" s="236" t="s">
        <v>226</v>
      </c>
      <c r="E143" s="247" t="s">
        <v>19</v>
      </c>
      <c r="F143" s="248" t="s">
        <v>79</v>
      </c>
      <c r="G143" s="246"/>
      <c r="H143" s="249">
        <v>1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226</v>
      </c>
      <c r="AU143" s="255" t="s">
        <v>81</v>
      </c>
      <c r="AV143" s="14" t="s">
        <v>81</v>
      </c>
      <c r="AW143" s="14" t="s">
        <v>33</v>
      </c>
      <c r="AX143" s="14" t="s">
        <v>72</v>
      </c>
      <c r="AY143" s="255" t="s">
        <v>215</v>
      </c>
    </row>
    <row r="144" s="15" customFormat="1">
      <c r="A144" s="15"/>
      <c r="B144" s="256"/>
      <c r="C144" s="257"/>
      <c r="D144" s="236" t="s">
        <v>226</v>
      </c>
      <c r="E144" s="258" t="s">
        <v>19</v>
      </c>
      <c r="F144" s="259" t="s">
        <v>233</v>
      </c>
      <c r="G144" s="257"/>
      <c r="H144" s="260">
        <v>14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226</v>
      </c>
      <c r="AU144" s="266" t="s">
        <v>81</v>
      </c>
      <c r="AV144" s="15" t="s">
        <v>223</v>
      </c>
      <c r="AW144" s="15" t="s">
        <v>33</v>
      </c>
      <c r="AX144" s="15" t="s">
        <v>79</v>
      </c>
      <c r="AY144" s="266" t="s">
        <v>215</v>
      </c>
    </row>
    <row r="145" s="2" customFormat="1" ht="16.5" customHeight="1">
      <c r="A145" s="41"/>
      <c r="B145" s="42"/>
      <c r="C145" s="281" t="s">
        <v>216</v>
      </c>
      <c r="D145" s="281" t="s">
        <v>412</v>
      </c>
      <c r="E145" s="282" t="s">
        <v>703</v>
      </c>
      <c r="F145" s="283" t="s">
        <v>704</v>
      </c>
      <c r="G145" s="284" t="s">
        <v>692</v>
      </c>
      <c r="H145" s="285">
        <v>14</v>
      </c>
      <c r="I145" s="286"/>
      <c r="J145" s="287">
        <f>ROUND(I145*H145,2)</f>
        <v>0</v>
      </c>
      <c r="K145" s="283" t="s">
        <v>705</v>
      </c>
      <c r="L145" s="288"/>
      <c r="M145" s="289" t="s">
        <v>19</v>
      </c>
      <c r="N145" s="290" t="s">
        <v>43</v>
      </c>
      <c r="O145" s="87"/>
      <c r="P145" s="225">
        <f>O145*H145</f>
        <v>0</v>
      </c>
      <c r="Q145" s="225">
        <v>0.00010000000000000001</v>
      </c>
      <c r="R145" s="225">
        <f>Q145*H145</f>
        <v>0.0014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298</v>
      </c>
      <c r="AT145" s="227" t="s">
        <v>412</v>
      </c>
      <c r="AU145" s="227" t="s">
        <v>81</v>
      </c>
      <c r="AY145" s="20" t="s">
        <v>215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223</v>
      </c>
      <c r="BM145" s="227" t="s">
        <v>596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694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4" customFormat="1">
      <c r="A147" s="14"/>
      <c r="B147" s="245"/>
      <c r="C147" s="246"/>
      <c r="D147" s="236" t="s">
        <v>226</v>
      </c>
      <c r="E147" s="247" t="s">
        <v>19</v>
      </c>
      <c r="F147" s="248" t="s">
        <v>223</v>
      </c>
      <c r="G147" s="246"/>
      <c r="H147" s="249">
        <v>4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226</v>
      </c>
      <c r="AU147" s="255" t="s">
        <v>81</v>
      </c>
      <c r="AV147" s="14" t="s">
        <v>81</v>
      </c>
      <c r="AW147" s="14" t="s">
        <v>33</v>
      </c>
      <c r="AX147" s="14" t="s">
        <v>72</v>
      </c>
      <c r="AY147" s="255" t="s">
        <v>215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695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4" customFormat="1">
      <c r="A149" s="14"/>
      <c r="B149" s="245"/>
      <c r="C149" s="246"/>
      <c r="D149" s="236" t="s">
        <v>226</v>
      </c>
      <c r="E149" s="247" t="s">
        <v>19</v>
      </c>
      <c r="F149" s="248" t="s">
        <v>223</v>
      </c>
      <c r="G149" s="246"/>
      <c r="H149" s="249">
        <v>4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226</v>
      </c>
      <c r="AU149" s="255" t="s">
        <v>81</v>
      </c>
      <c r="AV149" s="14" t="s">
        <v>81</v>
      </c>
      <c r="AW149" s="14" t="s">
        <v>33</v>
      </c>
      <c r="AX149" s="14" t="s">
        <v>72</v>
      </c>
      <c r="AY149" s="255" t="s">
        <v>215</v>
      </c>
    </row>
    <row r="150" s="13" customFormat="1">
      <c r="A150" s="13"/>
      <c r="B150" s="234"/>
      <c r="C150" s="235"/>
      <c r="D150" s="236" t="s">
        <v>226</v>
      </c>
      <c r="E150" s="237" t="s">
        <v>19</v>
      </c>
      <c r="F150" s="238" t="s">
        <v>696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226</v>
      </c>
      <c r="AU150" s="244" t="s">
        <v>81</v>
      </c>
      <c r="AV150" s="13" t="s">
        <v>79</v>
      </c>
      <c r="AW150" s="13" t="s">
        <v>33</v>
      </c>
      <c r="AX150" s="13" t="s">
        <v>72</v>
      </c>
      <c r="AY150" s="244" t="s">
        <v>215</v>
      </c>
    </row>
    <row r="151" s="14" customFormat="1">
      <c r="A151" s="14"/>
      <c r="B151" s="245"/>
      <c r="C151" s="246"/>
      <c r="D151" s="236" t="s">
        <v>226</v>
      </c>
      <c r="E151" s="247" t="s">
        <v>19</v>
      </c>
      <c r="F151" s="248" t="s">
        <v>79</v>
      </c>
      <c r="G151" s="246"/>
      <c r="H151" s="249">
        <v>1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226</v>
      </c>
      <c r="AU151" s="255" t="s">
        <v>81</v>
      </c>
      <c r="AV151" s="14" t="s">
        <v>81</v>
      </c>
      <c r="AW151" s="14" t="s">
        <v>33</v>
      </c>
      <c r="AX151" s="14" t="s">
        <v>72</v>
      </c>
      <c r="AY151" s="255" t="s">
        <v>215</v>
      </c>
    </row>
    <row r="152" s="13" customFormat="1">
      <c r="A152" s="13"/>
      <c r="B152" s="234"/>
      <c r="C152" s="235"/>
      <c r="D152" s="236" t="s">
        <v>226</v>
      </c>
      <c r="E152" s="237" t="s">
        <v>19</v>
      </c>
      <c r="F152" s="238" t="s">
        <v>697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226</v>
      </c>
      <c r="AU152" s="244" t="s">
        <v>81</v>
      </c>
      <c r="AV152" s="13" t="s">
        <v>79</v>
      </c>
      <c r="AW152" s="13" t="s">
        <v>33</v>
      </c>
      <c r="AX152" s="13" t="s">
        <v>72</v>
      </c>
      <c r="AY152" s="244" t="s">
        <v>215</v>
      </c>
    </row>
    <row r="153" s="14" customFormat="1">
      <c r="A153" s="14"/>
      <c r="B153" s="245"/>
      <c r="C153" s="246"/>
      <c r="D153" s="236" t="s">
        <v>226</v>
      </c>
      <c r="E153" s="247" t="s">
        <v>19</v>
      </c>
      <c r="F153" s="248" t="s">
        <v>79</v>
      </c>
      <c r="G153" s="246"/>
      <c r="H153" s="249">
        <v>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226</v>
      </c>
      <c r="AU153" s="255" t="s">
        <v>81</v>
      </c>
      <c r="AV153" s="14" t="s">
        <v>81</v>
      </c>
      <c r="AW153" s="14" t="s">
        <v>33</v>
      </c>
      <c r="AX153" s="14" t="s">
        <v>72</v>
      </c>
      <c r="AY153" s="255" t="s">
        <v>215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698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4" customFormat="1">
      <c r="A155" s="14"/>
      <c r="B155" s="245"/>
      <c r="C155" s="246"/>
      <c r="D155" s="236" t="s">
        <v>226</v>
      </c>
      <c r="E155" s="247" t="s">
        <v>19</v>
      </c>
      <c r="F155" s="248" t="s">
        <v>79</v>
      </c>
      <c r="G155" s="246"/>
      <c r="H155" s="249">
        <v>1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226</v>
      </c>
      <c r="AU155" s="255" t="s">
        <v>81</v>
      </c>
      <c r="AV155" s="14" t="s">
        <v>81</v>
      </c>
      <c r="AW155" s="14" t="s">
        <v>33</v>
      </c>
      <c r="AX155" s="14" t="s">
        <v>72</v>
      </c>
      <c r="AY155" s="255" t="s">
        <v>215</v>
      </c>
    </row>
    <row r="156" s="13" customFormat="1">
      <c r="A156" s="13"/>
      <c r="B156" s="234"/>
      <c r="C156" s="235"/>
      <c r="D156" s="236" t="s">
        <v>226</v>
      </c>
      <c r="E156" s="237" t="s">
        <v>19</v>
      </c>
      <c r="F156" s="238" t="s">
        <v>699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226</v>
      </c>
      <c r="AU156" s="244" t="s">
        <v>81</v>
      </c>
      <c r="AV156" s="13" t="s">
        <v>79</v>
      </c>
      <c r="AW156" s="13" t="s">
        <v>33</v>
      </c>
      <c r="AX156" s="13" t="s">
        <v>72</v>
      </c>
      <c r="AY156" s="244" t="s">
        <v>215</v>
      </c>
    </row>
    <row r="157" s="14" customFormat="1">
      <c r="A157" s="14"/>
      <c r="B157" s="245"/>
      <c r="C157" s="246"/>
      <c r="D157" s="236" t="s">
        <v>226</v>
      </c>
      <c r="E157" s="247" t="s">
        <v>19</v>
      </c>
      <c r="F157" s="248" t="s">
        <v>81</v>
      </c>
      <c r="G157" s="246"/>
      <c r="H157" s="249">
        <v>2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226</v>
      </c>
      <c r="AU157" s="255" t="s">
        <v>81</v>
      </c>
      <c r="AV157" s="14" t="s">
        <v>81</v>
      </c>
      <c r="AW157" s="14" t="s">
        <v>33</v>
      </c>
      <c r="AX157" s="14" t="s">
        <v>72</v>
      </c>
      <c r="AY157" s="255" t="s">
        <v>215</v>
      </c>
    </row>
    <row r="158" s="13" customFormat="1">
      <c r="A158" s="13"/>
      <c r="B158" s="234"/>
      <c r="C158" s="235"/>
      <c r="D158" s="236" t="s">
        <v>226</v>
      </c>
      <c r="E158" s="237" t="s">
        <v>19</v>
      </c>
      <c r="F158" s="238" t="s">
        <v>700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226</v>
      </c>
      <c r="AU158" s="244" t="s">
        <v>81</v>
      </c>
      <c r="AV158" s="13" t="s">
        <v>79</v>
      </c>
      <c r="AW158" s="13" t="s">
        <v>33</v>
      </c>
      <c r="AX158" s="13" t="s">
        <v>72</v>
      </c>
      <c r="AY158" s="244" t="s">
        <v>215</v>
      </c>
    </row>
    <row r="159" s="14" customFormat="1">
      <c r="A159" s="14"/>
      <c r="B159" s="245"/>
      <c r="C159" s="246"/>
      <c r="D159" s="236" t="s">
        <v>226</v>
      </c>
      <c r="E159" s="247" t="s">
        <v>19</v>
      </c>
      <c r="F159" s="248" t="s">
        <v>79</v>
      </c>
      <c r="G159" s="246"/>
      <c r="H159" s="249">
        <v>1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226</v>
      </c>
      <c r="AU159" s="255" t="s">
        <v>81</v>
      </c>
      <c r="AV159" s="14" t="s">
        <v>81</v>
      </c>
      <c r="AW159" s="14" t="s">
        <v>33</v>
      </c>
      <c r="AX159" s="14" t="s">
        <v>72</v>
      </c>
      <c r="AY159" s="255" t="s">
        <v>215</v>
      </c>
    </row>
    <row r="160" s="15" customFormat="1">
      <c r="A160" s="15"/>
      <c r="B160" s="256"/>
      <c r="C160" s="257"/>
      <c r="D160" s="236" t="s">
        <v>226</v>
      </c>
      <c r="E160" s="258" t="s">
        <v>19</v>
      </c>
      <c r="F160" s="259" t="s">
        <v>233</v>
      </c>
      <c r="G160" s="257"/>
      <c r="H160" s="260">
        <v>14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226</v>
      </c>
      <c r="AU160" s="266" t="s">
        <v>81</v>
      </c>
      <c r="AV160" s="15" t="s">
        <v>223</v>
      </c>
      <c r="AW160" s="15" t="s">
        <v>33</v>
      </c>
      <c r="AX160" s="15" t="s">
        <v>79</v>
      </c>
      <c r="AY160" s="266" t="s">
        <v>215</v>
      </c>
    </row>
    <row r="161" s="2" customFormat="1" ht="21.75" customHeight="1">
      <c r="A161" s="41"/>
      <c r="B161" s="42"/>
      <c r="C161" s="281" t="s">
        <v>8</v>
      </c>
      <c r="D161" s="281" t="s">
        <v>412</v>
      </c>
      <c r="E161" s="282" t="s">
        <v>706</v>
      </c>
      <c r="F161" s="283" t="s">
        <v>707</v>
      </c>
      <c r="G161" s="284" t="s">
        <v>692</v>
      </c>
      <c r="H161" s="285">
        <v>30</v>
      </c>
      <c r="I161" s="286"/>
      <c r="J161" s="287">
        <f>ROUND(I161*H161,2)</f>
        <v>0</v>
      </c>
      <c r="K161" s="283" t="s">
        <v>675</v>
      </c>
      <c r="L161" s="288"/>
      <c r="M161" s="289" t="s">
        <v>19</v>
      </c>
      <c r="N161" s="290" t="s">
        <v>43</v>
      </c>
      <c r="O161" s="87"/>
      <c r="P161" s="225">
        <f>O161*H161</f>
        <v>0</v>
      </c>
      <c r="Q161" s="225">
        <v>0.00035</v>
      </c>
      <c r="R161" s="225">
        <f>Q161*H161</f>
        <v>0.010500000000000001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298</v>
      </c>
      <c r="AT161" s="227" t="s">
        <v>412</v>
      </c>
      <c r="AU161" s="227" t="s">
        <v>81</v>
      </c>
      <c r="AY161" s="20" t="s">
        <v>215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223</v>
      </c>
      <c r="BM161" s="227" t="s">
        <v>449</v>
      </c>
    </row>
    <row r="162" s="2" customFormat="1" ht="24.15" customHeight="1">
      <c r="A162" s="41"/>
      <c r="B162" s="42"/>
      <c r="C162" s="281" t="s">
        <v>328</v>
      </c>
      <c r="D162" s="281" t="s">
        <v>412</v>
      </c>
      <c r="E162" s="282" t="s">
        <v>708</v>
      </c>
      <c r="F162" s="283" t="s">
        <v>709</v>
      </c>
      <c r="G162" s="284" t="s">
        <v>692</v>
      </c>
      <c r="H162" s="285">
        <v>4</v>
      </c>
      <c r="I162" s="286"/>
      <c r="J162" s="287">
        <f>ROUND(I162*H162,2)</f>
        <v>0</v>
      </c>
      <c r="K162" s="283" t="s">
        <v>675</v>
      </c>
      <c r="L162" s="288"/>
      <c r="M162" s="289" t="s">
        <v>19</v>
      </c>
      <c r="N162" s="290" t="s">
        <v>43</v>
      </c>
      <c r="O162" s="87"/>
      <c r="P162" s="225">
        <f>O162*H162</f>
        <v>0</v>
      </c>
      <c r="Q162" s="225">
        <v>0.0025999999999999999</v>
      </c>
      <c r="R162" s="225">
        <f>Q162*H162</f>
        <v>0.0104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298</v>
      </c>
      <c r="AT162" s="227" t="s">
        <v>412</v>
      </c>
      <c r="AU162" s="227" t="s">
        <v>81</v>
      </c>
      <c r="AY162" s="20" t="s">
        <v>215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223</v>
      </c>
      <c r="BM162" s="227" t="s">
        <v>459</v>
      </c>
    </row>
    <row r="163" s="13" customFormat="1">
      <c r="A163" s="13"/>
      <c r="B163" s="234"/>
      <c r="C163" s="235"/>
      <c r="D163" s="236" t="s">
        <v>226</v>
      </c>
      <c r="E163" s="237" t="s">
        <v>19</v>
      </c>
      <c r="F163" s="238" t="s">
        <v>695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226</v>
      </c>
      <c r="AU163" s="244" t="s">
        <v>81</v>
      </c>
      <c r="AV163" s="13" t="s">
        <v>79</v>
      </c>
      <c r="AW163" s="13" t="s">
        <v>33</v>
      </c>
      <c r="AX163" s="13" t="s">
        <v>72</v>
      </c>
      <c r="AY163" s="244" t="s">
        <v>215</v>
      </c>
    </row>
    <row r="164" s="14" customFormat="1">
      <c r="A164" s="14"/>
      <c r="B164" s="245"/>
      <c r="C164" s="246"/>
      <c r="D164" s="236" t="s">
        <v>226</v>
      </c>
      <c r="E164" s="247" t="s">
        <v>19</v>
      </c>
      <c r="F164" s="248" t="s">
        <v>223</v>
      </c>
      <c r="G164" s="246"/>
      <c r="H164" s="249">
        <v>4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226</v>
      </c>
      <c r="AU164" s="255" t="s">
        <v>81</v>
      </c>
      <c r="AV164" s="14" t="s">
        <v>81</v>
      </c>
      <c r="AW164" s="14" t="s">
        <v>33</v>
      </c>
      <c r="AX164" s="14" t="s">
        <v>72</v>
      </c>
      <c r="AY164" s="255" t="s">
        <v>215</v>
      </c>
    </row>
    <row r="165" s="15" customFormat="1">
      <c r="A165" s="15"/>
      <c r="B165" s="256"/>
      <c r="C165" s="257"/>
      <c r="D165" s="236" t="s">
        <v>226</v>
      </c>
      <c r="E165" s="258" t="s">
        <v>19</v>
      </c>
      <c r="F165" s="259" t="s">
        <v>233</v>
      </c>
      <c r="G165" s="257"/>
      <c r="H165" s="260">
        <v>4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226</v>
      </c>
      <c r="AU165" s="266" t="s">
        <v>81</v>
      </c>
      <c r="AV165" s="15" t="s">
        <v>223</v>
      </c>
      <c r="AW165" s="15" t="s">
        <v>33</v>
      </c>
      <c r="AX165" s="15" t="s">
        <v>79</v>
      </c>
      <c r="AY165" s="266" t="s">
        <v>215</v>
      </c>
    </row>
    <row r="166" s="2" customFormat="1" ht="21.75" customHeight="1">
      <c r="A166" s="41"/>
      <c r="B166" s="42"/>
      <c r="C166" s="281" t="s">
        <v>337</v>
      </c>
      <c r="D166" s="281" t="s">
        <v>412</v>
      </c>
      <c r="E166" s="282" t="s">
        <v>710</v>
      </c>
      <c r="F166" s="283" t="s">
        <v>711</v>
      </c>
      <c r="G166" s="284" t="s">
        <v>692</v>
      </c>
      <c r="H166" s="285">
        <v>2</v>
      </c>
      <c r="I166" s="286"/>
      <c r="J166" s="287">
        <f>ROUND(I166*H166,2)</f>
        <v>0</v>
      </c>
      <c r="K166" s="283" t="s">
        <v>675</v>
      </c>
      <c r="L166" s="288"/>
      <c r="M166" s="289" t="s">
        <v>19</v>
      </c>
      <c r="N166" s="290" t="s">
        <v>43</v>
      </c>
      <c r="O166" s="87"/>
      <c r="P166" s="225">
        <f>O166*H166</f>
        <v>0</v>
      </c>
      <c r="Q166" s="225">
        <v>0.0035999999999999999</v>
      </c>
      <c r="R166" s="225">
        <f>Q166*H166</f>
        <v>0.0071999999999999998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298</v>
      </c>
      <c r="AT166" s="227" t="s">
        <v>412</v>
      </c>
      <c r="AU166" s="227" t="s">
        <v>81</v>
      </c>
      <c r="AY166" s="20" t="s">
        <v>215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223</v>
      </c>
      <c r="BM166" s="227" t="s">
        <v>340</v>
      </c>
    </row>
    <row r="167" s="13" customFormat="1">
      <c r="A167" s="13"/>
      <c r="B167" s="234"/>
      <c r="C167" s="235"/>
      <c r="D167" s="236" t="s">
        <v>226</v>
      </c>
      <c r="E167" s="237" t="s">
        <v>19</v>
      </c>
      <c r="F167" s="238" t="s">
        <v>699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226</v>
      </c>
      <c r="AU167" s="244" t="s">
        <v>81</v>
      </c>
      <c r="AV167" s="13" t="s">
        <v>79</v>
      </c>
      <c r="AW167" s="13" t="s">
        <v>33</v>
      </c>
      <c r="AX167" s="13" t="s">
        <v>72</v>
      </c>
      <c r="AY167" s="244" t="s">
        <v>215</v>
      </c>
    </row>
    <row r="168" s="14" customFormat="1">
      <c r="A168" s="14"/>
      <c r="B168" s="245"/>
      <c r="C168" s="246"/>
      <c r="D168" s="236" t="s">
        <v>226</v>
      </c>
      <c r="E168" s="247" t="s">
        <v>19</v>
      </c>
      <c r="F168" s="248" t="s">
        <v>81</v>
      </c>
      <c r="G168" s="246"/>
      <c r="H168" s="249">
        <v>2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226</v>
      </c>
      <c r="AU168" s="255" t="s">
        <v>81</v>
      </c>
      <c r="AV168" s="14" t="s">
        <v>81</v>
      </c>
      <c r="AW168" s="14" t="s">
        <v>33</v>
      </c>
      <c r="AX168" s="14" t="s">
        <v>72</v>
      </c>
      <c r="AY168" s="255" t="s">
        <v>215</v>
      </c>
    </row>
    <row r="169" s="15" customFormat="1">
      <c r="A169" s="15"/>
      <c r="B169" s="256"/>
      <c r="C169" s="257"/>
      <c r="D169" s="236" t="s">
        <v>226</v>
      </c>
      <c r="E169" s="258" t="s">
        <v>19</v>
      </c>
      <c r="F169" s="259" t="s">
        <v>233</v>
      </c>
      <c r="G169" s="257"/>
      <c r="H169" s="260">
        <v>2</v>
      </c>
      <c r="I169" s="261"/>
      <c r="J169" s="257"/>
      <c r="K169" s="257"/>
      <c r="L169" s="262"/>
      <c r="M169" s="263"/>
      <c r="N169" s="264"/>
      <c r="O169" s="264"/>
      <c r="P169" s="264"/>
      <c r="Q169" s="264"/>
      <c r="R169" s="264"/>
      <c r="S169" s="264"/>
      <c r="T169" s="26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6" t="s">
        <v>226</v>
      </c>
      <c r="AU169" s="266" t="s">
        <v>81</v>
      </c>
      <c r="AV169" s="15" t="s">
        <v>223</v>
      </c>
      <c r="AW169" s="15" t="s">
        <v>33</v>
      </c>
      <c r="AX169" s="15" t="s">
        <v>79</v>
      </c>
      <c r="AY169" s="266" t="s">
        <v>215</v>
      </c>
    </row>
    <row r="170" s="2" customFormat="1" ht="21.75" customHeight="1">
      <c r="A170" s="41"/>
      <c r="B170" s="42"/>
      <c r="C170" s="281" t="s">
        <v>342</v>
      </c>
      <c r="D170" s="281" t="s">
        <v>412</v>
      </c>
      <c r="E170" s="282" t="s">
        <v>712</v>
      </c>
      <c r="F170" s="283" t="s">
        <v>711</v>
      </c>
      <c r="G170" s="284" t="s">
        <v>692</v>
      </c>
      <c r="H170" s="285">
        <v>1</v>
      </c>
      <c r="I170" s="286"/>
      <c r="J170" s="287">
        <f>ROUND(I170*H170,2)</f>
        <v>0</v>
      </c>
      <c r="K170" s="283" t="s">
        <v>675</v>
      </c>
      <c r="L170" s="288"/>
      <c r="M170" s="289" t="s">
        <v>19</v>
      </c>
      <c r="N170" s="290" t="s">
        <v>43</v>
      </c>
      <c r="O170" s="87"/>
      <c r="P170" s="225">
        <f>O170*H170</f>
        <v>0</v>
      </c>
      <c r="Q170" s="225">
        <v>0.0035999999999999999</v>
      </c>
      <c r="R170" s="225">
        <f>Q170*H170</f>
        <v>0.0035999999999999999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298</v>
      </c>
      <c r="AT170" s="227" t="s">
        <v>412</v>
      </c>
      <c r="AU170" s="227" t="s">
        <v>81</v>
      </c>
      <c r="AY170" s="20" t="s">
        <v>215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223</v>
      </c>
      <c r="BM170" s="227" t="s">
        <v>345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713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700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4" customFormat="1">
      <c r="A173" s="14"/>
      <c r="B173" s="245"/>
      <c r="C173" s="246"/>
      <c r="D173" s="236" t="s">
        <v>226</v>
      </c>
      <c r="E173" s="247" t="s">
        <v>19</v>
      </c>
      <c r="F173" s="248" t="s">
        <v>79</v>
      </c>
      <c r="G173" s="246"/>
      <c r="H173" s="249">
        <v>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226</v>
      </c>
      <c r="AU173" s="255" t="s">
        <v>81</v>
      </c>
      <c r="AV173" s="14" t="s">
        <v>81</v>
      </c>
      <c r="AW173" s="14" t="s">
        <v>33</v>
      </c>
      <c r="AX173" s="14" t="s">
        <v>72</v>
      </c>
      <c r="AY173" s="255" t="s">
        <v>215</v>
      </c>
    </row>
    <row r="174" s="15" customFormat="1">
      <c r="A174" s="15"/>
      <c r="B174" s="256"/>
      <c r="C174" s="257"/>
      <c r="D174" s="236" t="s">
        <v>226</v>
      </c>
      <c r="E174" s="258" t="s">
        <v>19</v>
      </c>
      <c r="F174" s="259" t="s">
        <v>233</v>
      </c>
      <c r="G174" s="257"/>
      <c r="H174" s="260">
        <v>1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226</v>
      </c>
      <c r="AU174" s="266" t="s">
        <v>81</v>
      </c>
      <c r="AV174" s="15" t="s">
        <v>223</v>
      </c>
      <c r="AW174" s="15" t="s">
        <v>33</v>
      </c>
      <c r="AX174" s="15" t="s">
        <v>79</v>
      </c>
      <c r="AY174" s="266" t="s">
        <v>215</v>
      </c>
    </row>
    <row r="175" s="2" customFormat="1" ht="24.15" customHeight="1">
      <c r="A175" s="41"/>
      <c r="B175" s="42"/>
      <c r="C175" s="281" t="s">
        <v>306</v>
      </c>
      <c r="D175" s="281" t="s">
        <v>412</v>
      </c>
      <c r="E175" s="282" t="s">
        <v>714</v>
      </c>
      <c r="F175" s="283" t="s">
        <v>715</v>
      </c>
      <c r="G175" s="284" t="s">
        <v>692</v>
      </c>
      <c r="H175" s="285">
        <v>1</v>
      </c>
      <c r="I175" s="286"/>
      <c r="J175" s="287">
        <f>ROUND(I175*H175,2)</f>
        <v>0</v>
      </c>
      <c r="K175" s="283" t="s">
        <v>675</v>
      </c>
      <c r="L175" s="288"/>
      <c r="M175" s="289" t="s">
        <v>19</v>
      </c>
      <c r="N175" s="290" t="s">
        <v>43</v>
      </c>
      <c r="O175" s="87"/>
      <c r="P175" s="225">
        <f>O175*H175</f>
        <v>0</v>
      </c>
      <c r="Q175" s="225">
        <v>0.0012999999999999999</v>
      </c>
      <c r="R175" s="225">
        <f>Q175*H175</f>
        <v>0.0012999999999999999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298</v>
      </c>
      <c r="AT175" s="227" t="s">
        <v>412</v>
      </c>
      <c r="AU175" s="227" t="s">
        <v>81</v>
      </c>
      <c r="AY175" s="20" t="s">
        <v>215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223</v>
      </c>
      <c r="BM175" s="227" t="s">
        <v>350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696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4" customFormat="1">
      <c r="A177" s="14"/>
      <c r="B177" s="245"/>
      <c r="C177" s="246"/>
      <c r="D177" s="236" t="s">
        <v>226</v>
      </c>
      <c r="E177" s="247" t="s">
        <v>19</v>
      </c>
      <c r="F177" s="248" t="s">
        <v>79</v>
      </c>
      <c r="G177" s="246"/>
      <c r="H177" s="249">
        <v>1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226</v>
      </c>
      <c r="AU177" s="255" t="s">
        <v>81</v>
      </c>
      <c r="AV177" s="14" t="s">
        <v>81</v>
      </c>
      <c r="AW177" s="14" t="s">
        <v>33</v>
      </c>
      <c r="AX177" s="14" t="s">
        <v>72</v>
      </c>
      <c r="AY177" s="255" t="s">
        <v>215</v>
      </c>
    </row>
    <row r="178" s="15" customFormat="1">
      <c r="A178" s="15"/>
      <c r="B178" s="256"/>
      <c r="C178" s="257"/>
      <c r="D178" s="236" t="s">
        <v>226</v>
      </c>
      <c r="E178" s="258" t="s">
        <v>19</v>
      </c>
      <c r="F178" s="259" t="s">
        <v>233</v>
      </c>
      <c r="G178" s="257"/>
      <c r="H178" s="260">
        <v>1</v>
      </c>
      <c r="I178" s="261"/>
      <c r="J178" s="257"/>
      <c r="K178" s="257"/>
      <c r="L178" s="262"/>
      <c r="M178" s="263"/>
      <c r="N178" s="264"/>
      <c r="O178" s="264"/>
      <c r="P178" s="264"/>
      <c r="Q178" s="264"/>
      <c r="R178" s="264"/>
      <c r="S178" s="264"/>
      <c r="T178" s="26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6" t="s">
        <v>226</v>
      </c>
      <c r="AU178" s="266" t="s">
        <v>81</v>
      </c>
      <c r="AV178" s="15" t="s">
        <v>223</v>
      </c>
      <c r="AW178" s="15" t="s">
        <v>33</v>
      </c>
      <c r="AX178" s="15" t="s">
        <v>79</v>
      </c>
      <c r="AY178" s="266" t="s">
        <v>215</v>
      </c>
    </row>
    <row r="179" s="2" customFormat="1" ht="24.15" customHeight="1">
      <c r="A179" s="41"/>
      <c r="B179" s="42"/>
      <c r="C179" s="281" t="s">
        <v>322</v>
      </c>
      <c r="D179" s="281" t="s">
        <v>412</v>
      </c>
      <c r="E179" s="282" t="s">
        <v>716</v>
      </c>
      <c r="F179" s="283" t="s">
        <v>715</v>
      </c>
      <c r="G179" s="284" t="s">
        <v>692</v>
      </c>
      <c r="H179" s="285">
        <v>4</v>
      </c>
      <c r="I179" s="286"/>
      <c r="J179" s="287">
        <f>ROUND(I179*H179,2)</f>
        <v>0</v>
      </c>
      <c r="K179" s="283" t="s">
        <v>675</v>
      </c>
      <c r="L179" s="288"/>
      <c r="M179" s="289" t="s">
        <v>19</v>
      </c>
      <c r="N179" s="290" t="s">
        <v>43</v>
      </c>
      <c r="O179" s="87"/>
      <c r="P179" s="225">
        <f>O179*H179</f>
        <v>0</v>
      </c>
      <c r="Q179" s="225">
        <v>0.0012999999999999999</v>
      </c>
      <c r="R179" s="225">
        <f>Q179*H179</f>
        <v>0.0051999999999999998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298</v>
      </c>
      <c r="AT179" s="227" t="s">
        <v>412</v>
      </c>
      <c r="AU179" s="227" t="s">
        <v>81</v>
      </c>
      <c r="AY179" s="20" t="s">
        <v>215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223</v>
      </c>
      <c r="BM179" s="227" t="s">
        <v>354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694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4" customFormat="1">
      <c r="A181" s="14"/>
      <c r="B181" s="245"/>
      <c r="C181" s="246"/>
      <c r="D181" s="236" t="s">
        <v>226</v>
      </c>
      <c r="E181" s="247" t="s">
        <v>19</v>
      </c>
      <c r="F181" s="248" t="s">
        <v>223</v>
      </c>
      <c r="G181" s="246"/>
      <c r="H181" s="249">
        <v>4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226</v>
      </c>
      <c r="AU181" s="255" t="s">
        <v>81</v>
      </c>
      <c r="AV181" s="14" t="s">
        <v>81</v>
      </c>
      <c r="AW181" s="14" t="s">
        <v>33</v>
      </c>
      <c r="AX181" s="14" t="s">
        <v>72</v>
      </c>
      <c r="AY181" s="255" t="s">
        <v>215</v>
      </c>
    </row>
    <row r="182" s="15" customFormat="1">
      <c r="A182" s="15"/>
      <c r="B182" s="256"/>
      <c r="C182" s="257"/>
      <c r="D182" s="236" t="s">
        <v>226</v>
      </c>
      <c r="E182" s="258" t="s">
        <v>19</v>
      </c>
      <c r="F182" s="259" t="s">
        <v>233</v>
      </c>
      <c r="G182" s="257"/>
      <c r="H182" s="260">
        <v>4</v>
      </c>
      <c r="I182" s="261"/>
      <c r="J182" s="257"/>
      <c r="K182" s="257"/>
      <c r="L182" s="262"/>
      <c r="M182" s="263"/>
      <c r="N182" s="264"/>
      <c r="O182" s="264"/>
      <c r="P182" s="264"/>
      <c r="Q182" s="264"/>
      <c r="R182" s="264"/>
      <c r="S182" s="264"/>
      <c r="T182" s="26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6" t="s">
        <v>226</v>
      </c>
      <c r="AU182" s="266" t="s">
        <v>81</v>
      </c>
      <c r="AV182" s="15" t="s">
        <v>223</v>
      </c>
      <c r="AW182" s="15" t="s">
        <v>33</v>
      </c>
      <c r="AX182" s="15" t="s">
        <v>79</v>
      </c>
      <c r="AY182" s="266" t="s">
        <v>215</v>
      </c>
    </row>
    <row r="183" s="2" customFormat="1" ht="24.15" customHeight="1">
      <c r="A183" s="41"/>
      <c r="B183" s="42"/>
      <c r="C183" s="281" t="s">
        <v>360</v>
      </c>
      <c r="D183" s="281" t="s">
        <v>412</v>
      </c>
      <c r="E183" s="282" t="s">
        <v>717</v>
      </c>
      <c r="F183" s="283" t="s">
        <v>718</v>
      </c>
      <c r="G183" s="284" t="s">
        <v>692</v>
      </c>
      <c r="H183" s="285">
        <v>1</v>
      </c>
      <c r="I183" s="286"/>
      <c r="J183" s="287">
        <f>ROUND(I183*H183,2)</f>
        <v>0</v>
      </c>
      <c r="K183" s="283" t="s">
        <v>675</v>
      </c>
      <c r="L183" s="288"/>
      <c r="M183" s="289" t="s">
        <v>19</v>
      </c>
      <c r="N183" s="290" t="s">
        <v>43</v>
      </c>
      <c r="O183" s="87"/>
      <c r="P183" s="225">
        <f>O183*H183</f>
        <v>0</v>
      </c>
      <c r="Q183" s="225">
        <v>0.0025000000000000001</v>
      </c>
      <c r="R183" s="225">
        <f>Q183*H183</f>
        <v>0.0025000000000000001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298</v>
      </c>
      <c r="AT183" s="227" t="s">
        <v>412</v>
      </c>
      <c r="AU183" s="227" t="s">
        <v>81</v>
      </c>
      <c r="AY183" s="20" t="s">
        <v>215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223</v>
      </c>
      <c r="BM183" s="227" t="s">
        <v>487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698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4" customFormat="1">
      <c r="A185" s="14"/>
      <c r="B185" s="245"/>
      <c r="C185" s="246"/>
      <c r="D185" s="236" t="s">
        <v>226</v>
      </c>
      <c r="E185" s="247" t="s">
        <v>19</v>
      </c>
      <c r="F185" s="248" t="s">
        <v>79</v>
      </c>
      <c r="G185" s="246"/>
      <c r="H185" s="249">
        <v>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226</v>
      </c>
      <c r="AU185" s="255" t="s">
        <v>81</v>
      </c>
      <c r="AV185" s="14" t="s">
        <v>81</v>
      </c>
      <c r="AW185" s="14" t="s">
        <v>33</v>
      </c>
      <c r="AX185" s="14" t="s">
        <v>72</v>
      </c>
      <c r="AY185" s="255" t="s">
        <v>215</v>
      </c>
    </row>
    <row r="186" s="15" customFormat="1">
      <c r="A186" s="15"/>
      <c r="B186" s="256"/>
      <c r="C186" s="257"/>
      <c r="D186" s="236" t="s">
        <v>226</v>
      </c>
      <c r="E186" s="258" t="s">
        <v>19</v>
      </c>
      <c r="F186" s="259" t="s">
        <v>233</v>
      </c>
      <c r="G186" s="257"/>
      <c r="H186" s="260">
        <v>1</v>
      </c>
      <c r="I186" s="261"/>
      <c r="J186" s="257"/>
      <c r="K186" s="257"/>
      <c r="L186" s="262"/>
      <c r="M186" s="263"/>
      <c r="N186" s="264"/>
      <c r="O186" s="264"/>
      <c r="P186" s="264"/>
      <c r="Q186" s="264"/>
      <c r="R186" s="264"/>
      <c r="S186" s="264"/>
      <c r="T186" s="26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6" t="s">
        <v>226</v>
      </c>
      <c r="AU186" s="266" t="s">
        <v>81</v>
      </c>
      <c r="AV186" s="15" t="s">
        <v>223</v>
      </c>
      <c r="AW186" s="15" t="s">
        <v>33</v>
      </c>
      <c r="AX186" s="15" t="s">
        <v>79</v>
      </c>
      <c r="AY186" s="266" t="s">
        <v>215</v>
      </c>
    </row>
    <row r="187" s="2" customFormat="1" ht="16.5" customHeight="1">
      <c r="A187" s="41"/>
      <c r="B187" s="42"/>
      <c r="C187" s="281" t="s">
        <v>368</v>
      </c>
      <c r="D187" s="281" t="s">
        <v>412</v>
      </c>
      <c r="E187" s="282" t="s">
        <v>719</v>
      </c>
      <c r="F187" s="283" t="s">
        <v>720</v>
      </c>
      <c r="G187" s="284" t="s">
        <v>692</v>
      </c>
      <c r="H187" s="285">
        <v>1</v>
      </c>
      <c r="I187" s="286"/>
      <c r="J187" s="287">
        <f>ROUND(I187*H187,2)</f>
        <v>0</v>
      </c>
      <c r="K187" s="283" t="s">
        <v>675</v>
      </c>
      <c r="L187" s="288"/>
      <c r="M187" s="289" t="s">
        <v>19</v>
      </c>
      <c r="N187" s="290" t="s">
        <v>43</v>
      </c>
      <c r="O187" s="87"/>
      <c r="P187" s="225">
        <f>O187*H187</f>
        <v>0</v>
      </c>
      <c r="Q187" s="225">
        <v>0.0050000000000000001</v>
      </c>
      <c r="R187" s="225">
        <f>Q187*H187</f>
        <v>0.0050000000000000001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298</v>
      </c>
      <c r="AT187" s="227" t="s">
        <v>412</v>
      </c>
      <c r="AU187" s="227" t="s">
        <v>81</v>
      </c>
      <c r="AY187" s="20" t="s">
        <v>215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223</v>
      </c>
      <c r="BM187" s="227" t="s">
        <v>498</v>
      </c>
    </row>
    <row r="188" s="13" customFormat="1">
      <c r="A188" s="13"/>
      <c r="B188" s="234"/>
      <c r="C188" s="235"/>
      <c r="D188" s="236" t="s">
        <v>226</v>
      </c>
      <c r="E188" s="237" t="s">
        <v>19</v>
      </c>
      <c r="F188" s="238" t="s">
        <v>697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226</v>
      </c>
      <c r="AU188" s="244" t="s">
        <v>81</v>
      </c>
      <c r="AV188" s="13" t="s">
        <v>79</v>
      </c>
      <c r="AW188" s="13" t="s">
        <v>33</v>
      </c>
      <c r="AX188" s="13" t="s">
        <v>72</v>
      </c>
      <c r="AY188" s="244" t="s">
        <v>215</v>
      </c>
    </row>
    <row r="189" s="14" customFormat="1">
      <c r="A189" s="14"/>
      <c r="B189" s="245"/>
      <c r="C189" s="246"/>
      <c r="D189" s="236" t="s">
        <v>226</v>
      </c>
      <c r="E189" s="247" t="s">
        <v>19</v>
      </c>
      <c r="F189" s="248" t="s">
        <v>79</v>
      </c>
      <c r="G189" s="246"/>
      <c r="H189" s="249">
        <v>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226</v>
      </c>
      <c r="AU189" s="255" t="s">
        <v>81</v>
      </c>
      <c r="AV189" s="14" t="s">
        <v>81</v>
      </c>
      <c r="AW189" s="14" t="s">
        <v>33</v>
      </c>
      <c r="AX189" s="14" t="s">
        <v>72</v>
      </c>
      <c r="AY189" s="255" t="s">
        <v>215</v>
      </c>
    </row>
    <row r="190" s="15" customFormat="1">
      <c r="A190" s="15"/>
      <c r="B190" s="256"/>
      <c r="C190" s="257"/>
      <c r="D190" s="236" t="s">
        <v>226</v>
      </c>
      <c r="E190" s="258" t="s">
        <v>19</v>
      </c>
      <c r="F190" s="259" t="s">
        <v>233</v>
      </c>
      <c r="G190" s="257"/>
      <c r="H190" s="260">
        <v>1</v>
      </c>
      <c r="I190" s="261"/>
      <c r="J190" s="257"/>
      <c r="K190" s="257"/>
      <c r="L190" s="262"/>
      <c r="M190" s="263"/>
      <c r="N190" s="264"/>
      <c r="O190" s="264"/>
      <c r="P190" s="264"/>
      <c r="Q190" s="264"/>
      <c r="R190" s="264"/>
      <c r="S190" s="264"/>
      <c r="T190" s="26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6" t="s">
        <v>226</v>
      </c>
      <c r="AU190" s="266" t="s">
        <v>81</v>
      </c>
      <c r="AV190" s="15" t="s">
        <v>223</v>
      </c>
      <c r="AW190" s="15" t="s">
        <v>33</v>
      </c>
      <c r="AX190" s="15" t="s">
        <v>79</v>
      </c>
      <c r="AY190" s="266" t="s">
        <v>215</v>
      </c>
    </row>
    <row r="191" s="12" customFormat="1" ht="22.8" customHeight="1">
      <c r="A191" s="12"/>
      <c r="B191" s="200"/>
      <c r="C191" s="201"/>
      <c r="D191" s="202" t="s">
        <v>71</v>
      </c>
      <c r="E191" s="214" t="s">
        <v>721</v>
      </c>
      <c r="F191" s="214" t="s">
        <v>722</v>
      </c>
      <c r="G191" s="201"/>
      <c r="H191" s="201"/>
      <c r="I191" s="204"/>
      <c r="J191" s="215">
        <f>BK191</f>
        <v>0</v>
      </c>
      <c r="K191" s="201"/>
      <c r="L191" s="206"/>
      <c r="M191" s="207"/>
      <c r="N191" s="208"/>
      <c r="O191" s="208"/>
      <c r="P191" s="209">
        <f>SUM(P192:P195)</f>
        <v>0</v>
      </c>
      <c r="Q191" s="208"/>
      <c r="R191" s="209">
        <f>SUM(R192:R195)</f>
        <v>0</v>
      </c>
      <c r="S191" s="208"/>
      <c r="T191" s="210">
        <f>SUM(T192:T195)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1" t="s">
        <v>79</v>
      </c>
      <c r="AT191" s="212" t="s">
        <v>71</v>
      </c>
      <c r="AU191" s="212" t="s">
        <v>79</v>
      </c>
      <c r="AY191" s="211" t="s">
        <v>215</v>
      </c>
      <c r="BK191" s="213">
        <f>SUM(BK192:BK195)</f>
        <v>0</v>
      </c>
    </row>
    <row r="192" s="2" customFormat="1" ht="24.15" customHeight="1">
      <c r="A192" s="41"/>
      <c r="B192" s="42"/>
      <c r="C192" s="216" t="s">
        <v>376</v>
      </c>
      <c r="D192" s="216" t="s">
        <v>218</v>
      </c>
      <c r="E192" s="217" t="s">
        <v>723</v>
      </c>
      <c r="F192" s="218" t="s">
        <v>724</v>
      </c>
      <c r="G192" s="219" t="s">
        <v>692</v>
      </c>
      <c r="H192" s="220">
        <v>2</v>
      </c>
      <c r="I192" s="221"/>
      <c r="J192" s="222">
        <f>ROUND(I192*H192,2)</f>
        <v>0</v>
      </c>
      <c r="K192" s="218" t="s">
        <v>19</v>
      </c>
      <c r="L192" s="47"/>
      <c r="M192" s="223" t="s">
        <v>19</v>
      </c>
      <c r="N192" s="224" t="s">
        <v>43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223</v>
      </c>
      <c r="AT192" s="227" t="s">
        <v>218</v>
      </c>
      <c r="AU192" s="227" t="s">
        <v>81</v>
      </c>
      <c r="AY192" s="20" t="s">
        <v>215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223</v>
      </c>
      <c r="BM192" s="227" t="s">
        <v>379</v>
      </c>
    </row>
    <row r="193" s="13" customFormat="1">
      <c r="A193" s="13"/>
      <c r="B193" s="234"/>
      <c r="C193" s="235"/>
      <c r="D193" s="236" t="s">
        <v>226</v>
      </c>
      <c r="E193" s="237" t="s">
        <v>19</v>
      </c>
      <c r="F193" s="238" t="s">
        <v>725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226</v>
      </c>
      <c r="AU193" s="244" t="s">
        <v>81</v>
      </c>
      <c r="AV193" s="13" t="s">
        <v>79</v>
      </c>
      <c r="AW193" s="13" t="s">
        <v>33</v>
      </c>
      <c r="AX193" s="13" t="s">
        <v>72</v>
      </c>
      <c r="AY193" s="244" t="s">
        <v>215</v>
      </c>
    </row>
    <row r="194" s="14" customFormat="1">
      <c r="A194" s="14"/>
      <c r="B194" s="245"/>
      <c r="C194" s="246"/>
      <c r="D194" s="236" t="s">
        <v>226</v>
      </c>
      <c r="E194" s="247" t="s">
        <v>19</v>
      </c>
      <c r="F194" s="248" t="s">
        <v>81</v>
      </c>
      <c r="G194" s="246"/>
      <c r="H194" s="249">
        <v>2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226</v>
      </c>
      <c r="AU194" s="255" t="s">
        <v>81</v>
      </c>
      <c r="AV194" s="14" t="s">
        <v>81</v>
      </c>
      <c r="AW194" s="14" t="s">
        <v>33</v>
      </c>
      <c r="AX194" s="14" t="s">
        <v>72</v>
      </c>
      <c r="AY194" s="255" t="s">
        <v>215</v>
      </c>
    </row>
    <row r="195" s="15" customFormat="1">
      <c r="A195" s="15"/>
      <c r="B195" s="256"/>
      <c r="C195" s="257"/>
      <c r="D195" s="236" t="s">
        <v>226</v>
      </c>
      <c r="E195" s="258" t="s">
        <v>19</v>
      </c>
      <c r="F195" s="259" t="s">
        <v>233</v>
      </c>
      <c r="G195" s="257"/>
      <c r="H195" s="260">
        <v>2</v>
      </c>
      <c r="I195" s="261"/>
      <c r="J195" s="257"/>
      <c r="K195" s="257"/>
      <c r="L195" s="262"/>
      <c r="M195" s="263"/>
      <c r="N195" s="264"/>
      <c r="O195" s="264"/>
      <c r="P195" s="264"/>
      <c r="Q195" s="264"/>
      <c r="R195" s="264"/>
      <c r="S195" s="264"/>
      <c r="T195" s="26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6" t="s">
        <v>226</v>
      </c>
      <c r="AU195" s="266" t="s">
        <v>81</v>
      </c>
      <c r="AV195" s="15" t="s">
        <v>223</v>
      </c>
      <c r="AW195" s="15" t="s">
        <v>33</v>
      </c>
      <c r="AX195" s="15" t="s">
        <v>79</v>
      </c>
      <c r="AY195" s="266" t="s">
        <v>215</v>
      </c>
    </row>
    <row r="196" s="12" customFormat="1" ht="22.8" customHeight="1">
      <c r="A196" s="12"/>
      <c r="B196" s="200"/>
      <c r="C196" s="201"/>
      <c r="D196" s="202" t="s">
        <v>71</v>
      </c>
      <c r="E196" s="214" t="s">
        <v>542</v>
      </c>
      <c r="F196" s="214" t="s">
        <v>726</v>
      </c>
      <c r="G196" s="201"/>
      <c r="H196" s="201"/>
      <c r="I196" s="204"/>
      <c r="J196" s="215">
        <f>BK196</f>
        <v>0</v>
      </c>
      <c r="K196" s="201"/>
      <c r="L196" s="206"/>
      <c r="M196" s="207"/>
      <c r="N196" s="208"/>
      <c r="O196" s="208"/>
      <c r="P196" s="209">
        <f>SUM(P197:P230)</f>
        <v>0</v>
      </c>
      <c r="Q196" s="208"/>
      <c r="R196" s="209">
        <f>SUM(R197:R230)</f>
        <v>0</v>
      </c>
      <c r="S196" s="208"/>
      <c r="T196" s="210">
        <f>SUM(T197:T230)</f>
        <v>1.1180000000000001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1" t="s">
        <v>79</v>
      </c>
      <c r="AT196" s="212" t="s">
        <v>71</v>
      </c>
      <c r="AU196" s="212" t="s">
        <v>79</v>
      </c>
      <c r="AY196" s="211" t="s">
        <v>215</v>
      </c>
      <c r="BK196" s="213">
        <f>SUM(BK197:BK230)</f>
        <v>0</v>
      </c>
    </row>
    <row r="197" s="2" customFormat="1" ht="55.5" customHeight="1">
      <c r="A197" s="41"/>
      <c r="B197" s="42"/>
      <c r="C197" s="216" t="s">
        <v>7</v>
      </c>
      <c r="D197" s="216" t="s">
        <v>218</v>
      </c>
      <c r="E197" s="217" t="s">
        <v>727</v>
      </c>
      <c r="F197" s="218" t="s">
        <v>728</v>
      </c>
      <c r="G197" s="219" t="s">
        <v>692</v>
      </c>
      <c r="H197" s="220">
        <v>13</v>
      </c>
      <c r="I197" s="221"/>
      <c r="J197" s="222">
        <f>ROUND(I197*H197,2)</f>
        <v>0</v>
      </c>
      <c r="K197" s="218" t="s">
        <v>675</v>
      </c>
      <c r="L197" s="47"/>
      <c r="M197" s="223" t="s">
        <v>19</v>
      </c>
      <c r="N197" s="224" t="s">
        <v>43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0.082000000000000003</v>
      </c>
      <c r="T197" s="226">
        <f>S197*H197</f>
        <v>1.0660000000000001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223</v>
      </c>
      <c r="AT197" s="227" t="s">
        <v>218</v>
      </c>
      <c r="AU197" s="227" t="s">
        <v>81</v>
      </c>
      <c r="AY197" s="20" t="s">
        <v>215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223</v>
      </c>
      <c r="BM197" s="227" t="s">
        <v>525</v>
      </c>
    </row>
    <row r="198" s="2" customFormat="1">
      <c r="A198" s="41"/>
      <c r="B198" s="42"/>
      <c r="C198" s="43"/>
      <c r="D198" s="229" t="s">
        <v>224</v>
      </c>
      <c r="E198" s="43"/>
      <c r="F198" s="230" t="s">
        <v>729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224</v>
      </c>
      <c r="AU198" s="20" t="s">
        <v>81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730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3" customFormat="1">
      <c r="A200" s="13"/>
      <c r="B200" s="234"/>
      <c r="C200" s="235"/>
      <c r="D200" s="236" t="s">
        <v>226</v>
      </c>
      <c r="E200" s="237" t="s">
        <v>19</v>
      </c>
      <c r="F200" s="238" t="s">
        <v>731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226</v>
      </c>
      <c r="AU200" s="244" t="s">
        <v>81</v>
      </c>
      <c r="AV200" s="13" t="s">
        <v>79</v>
      </c>
      <c r="AW200" s="13" t="s">
        <v>33</v>
      </c>
      <c r="AX200" s="13" t="s">
        <v>72</v>
      </c>
      <c r="AY200" s="244" t="s">
        <v>215</v>
      </c>
    </row>
    <row r="201" s="13" customFormat="1">
      <c r="A201" s="13"/>
      <c r="B201" s="234"/>
      <c r="C201" s="235"/>
      <c r="D201" s="236" t="s">
        <v>226</v>
      </c>
      <c r="E201" s="237" t="s">
        <v>19</v>
      </c>
      <c r="F201" s="238" t="s">
        <v>694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226</v>
      </c>
      <c r="AU201" s="244" t="s">
        <v>81</v>
      </c>
      <c r="AV201" s="13" t="s">
        <v>79</v>
      </c>
      <c r="AW201" s="13" t="s">
        <v>33</v>
      </c>
      <c r="AX201" s="13" t="s">
        <v>72</v>
      </c>
      <c r="AY201" s="244" t="s">
        <v>215</v>
      </c>
    </row>
    <row r="202" s="14" customFormat="1">
      <c r="A202" s="14"/>
      <c r="B202" s="245"/>
      <c r="C202" s="246"/>
      <c r="D202" s="236" t="s">
        <v>226</v>
      </c>
      <c r="E202" s="247" t="s">
        <v>19</v>
      </c>
      <c r="F202" s="248" t="s">
        <v>223</v>
      </c>
      <c r="G202" s="246"/>
      <c r="H202" s="249">
        <v>4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226</v>
      </c>
      <c r="AU202" s="255" t="s">
        <v>81</v>
      </c>
      <c r="AV202" s="14" t="s">
        <v>81</v>
      </c>
      <c r="AW202" s="14" t="s">
        <v>33</v>
      </c>
      <c r="AX202" s="14" t="s">
        <v>72</v>
      </c>
      <c r="AY202" s="255" t="s">
        <v>215</v>
      </c>
    </row>
    <row r="203" s="13" customFormat="1">
      <c r="A203" s="13"/>
      <c r="B203" s="234"/>
      <c r="C203" s="235"/>
      <c r="D203" s="236" t="s">
        <v>226</v>
      </c>
      <c r="E203" s="237" t="s">
        <v>19</v>
      </c>
      <c r="F203" s="238" t="s">
        <v>695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226</v>
      </c>
      <c r="AU203" s="244" t="s">
        <v>81</v>
      </c>
      <c r="AV203" s="13" t="s">
        <v>79</v>
      </c>
      <c r="AW203" s="13" t="s">
        <v>33</v>
      </c>
      <c r="AX203" s="13" t="s">
        <v>72</v>
      </c>
      <c r="AY203" s="244" t="s">
        <v>215</v>
      </c>
    </row>
    <row r="204" s="14" customFormat="1">
      <c r="A204" s="14"/>
      <c r="B204" s="245"/>
      <c r="C204" s="246"/>
      <c r="D204" s="236" t="s">
        <v>226</v>
      </c>
      <c r="E204" s="247" t="s">
        <v>19</v>
      </c>
      <c r="F204" s="248" t="s">
        <v>223</v>
      </c>
      <c r="G204" s="246"/>
      <c r="H204" s="249">
        <v>4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226</v>
      </c>
      <c r="AU204" s="255" t="s">
        <v>81</v>
      </c>
      <c r="AV204" s="14" t="s">
        <v>81</v>
      </c>
      <c r="AW204" s="14" t="s">
        <v>33</v>
      </c>
      <c r="AX204" s="14" t="s">
        <v>72</v>
      </c>
      <c r="AY204" s="255" t="s">
        <v>215</v>
      </c>
    </row>
    <row r="205" s="13" customFormat="1">
      <c r="A205" s="13"/>
      <c r="B205" s="234"/>
      <c r="C205" s="235"/>
      <c r="D205" s="236" t="s">
        <v>226</v>
      </c>
      <c r="E205" s="237" t="s">
        <v>19</v>
      </c>
      <c r="F205" s="238" t="s">
        <v>696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226</v>
      </c>
      <c r="AU205" s="244" t="s">
        <v>81</v>
      </c>
      <c r="AV205" s="13" t="s">
        <v>79</v>
      </c>
      <c r="AW205" s="13" t="s">
        <v>33</v>
      </c>
      <c r="AX205" s="13" t="s">
        <v>72</v>
      </c>
      <c r="AY205" s="244" t="s">
        <v>215</v>
      </c>
    </row>
    <row r="206" s="14" customFormat="1">
      <c r="A206" s="14"/>
      <c r="B206" s="245"/>
      <c r="C206" s="246"/>
      <c r="D206" s="236" t="s">
        <v>226</v>
      </c>
      <c r="E206" s="247" t="s">
        <v>19</v>
      </c>
      <c r="F206" s="248" t="s">
        <v>79</v>
      </c>
      <c r="G206" s="246"/>
      <c r="H206" s="249">
        <v>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226</v>
      </c>
      <c r="AU206" s="255" t="s">
        <v>81</v>
      </c>
      <c r="AV206" s="14" t="s">
        <v>81</v>
      </c>
      <c r="AW206" s="14" t="s">
        <v>33</v>
      </c>
      <c r="AX206" s="14" t="s">
        <v>72</v>
      </c>
      <c r="AY206" s="255" t="s">
        <v>215</v>
      </c>
    </row>
    <row r="207" s="13" customFormat="1">
      <c r="A207" s="13"/>
      <c r="B207" s="234"/>
      <c r="C207" s="235"/>
      <c r="D207" s="236" t="s">
        <v>226</v>
      </c>
      <c r="E207" s="237" t="s">
        <v>19</v>
      </c>
      <c r="F207" s="238" t="s">
        <v>697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226</v>
      </c>
      <c r="AU207" s="244" t="s">
        <v>81</v>
      </c>
      <c r="AV207" s="13" t="s">
        <v>79</v>
      </c>
      <c r="AW207" s="13" t="s">
        <v>33</v>
      </c>
      <c r="AX207" s="13" t="s">
        <v>72</v>
      </c>
      <c r="AY207" s="244" t="s">
        <v>215</v>
      </c>
    </row>
    <row r="208" s="14" customFormat="1">
      <c r="A208" s="14"/>
      <c r="B208" s="245"/>
      <c r="C208" s="246"/>
      <c r="D208" s="236" t="s">
        <v>226</v>
      </c>
      <c r="E208" s="247" t="s">
        <v>19</v>
      </c>
      <c r="F208" s="248" t="s">
        <v>79</v>
      </c>
      <c r="G208" s="246"/>
      <c r="H208" s="249">
        <v>1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226</v>
      </c>
      <c r="AU208" s="255" t="s">
        <v>81</v>
      </c>
      <c r="AV208" s="14" t="s">
        <v>81</v>
      </c>
      <c r="AW208" s="14" t="s">
        <v>33</v>
      </c>
      <c r="AX208" s="14" t="s">
        <v>72</v>
      </c>
      <c r="AY208" s="255" t="s">
        <v>215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698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4" customFormat="1">
      <c r="A210" s="14"/>
      <c r="B210" s="245"/>
      <c r="C210" s="246"/>
      <c r="D210" s="236" t="s">
        <v>226</v>
      </c>
      <c r="E210" s="247" t="s">
        <v>19</v>
      </c>
      <c r="F210" s="248" t="s">
        <v>79</v>
      </c>
      <c r="G210" s="246"/>
      <c r="H210" s="249">
        <v>1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226</v>
      </c>
      <c r="AU210" s="255" t="s">
        <v>81</v>
      </c>
      <c r="AV210" s="14" t="s">
        <v>81</v>
      </c>
      <c r="AW210" s="14" t="s">
        <v>33</v>
      </c>
      <c r="AX210" s="14" t="s">
        <v>72</v>
      </c>
      <c r="AY210" s="255" t="s">
        <v>215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699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4" customFormat="1">
      <c r="A212" s="14"/>
      <c r="B212" s="245"/>
      <c r="C212" s="246"/>
      <c r="D212" s="236" t="s">
        <v>226</v>
      </c>
      <c r="E212" s="247" t="s">
        <v>19</v>
      </c>
      <c r="F212" s="248" t="s">
        <v>81</v>
      </c>
      <c r="G212" s="246"/>
      <c r="H212" s="249">
        <v>2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226</v>
      </c>
      <c r="AU212" s="255" t="s">
        <v>81</v>
      </c>
      <c r="AV212" s="14" t="s">
        <v>81</v>
      </c>
      <c r="AW212" s="14" t="s">
        <v>33</v>
      </c>
      <c r="AX212" s="14" t="s">
        <v>72</v>
      </c>
      <c r="AY212" s="255" t="s">
        <v>215</v>
      </c>
    </row>
    <row r="213" s="15" customFormat="1">
      <c r="A213" s="15"/>
      <c r="B213" s="256"/>
      <c r="C213" s="257"/>
      <c r="D213" s="236" t="s">
        <v>226</v>
      </c>
      <c r="E213" s="258" t="s">
        <v>19</v>
      </c>
      <c r="F213" s="259" t="s">
        <v>233</v>
      </c>
      <c r="G213" s="257"/>
      <c r="H213" s="260">
        <v>13</v>
      </c>
      <c r="I213" s="261"/>
      <c r="J213" s="257"/>
      <c r="K213" s="257"/>
      <c r="L213" s="262"/>
      <c r="M213" s="263"/>
      <c r="N213" s="264"/>
      <c r="O213" s="264"/>
      <c r="P213" s="264"/>
      <c r="Q213" s="264"/>
      <c r="R213" s="264"/>
      <c r="S213" s="264"/>
      <c r="T213" s="26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6" t="s">
        <v>226</v>
      </c>
      <c r="AU213" s="266" t="s">
        <v>81</v>
      </c>
      <c r="AV213" s="15" t="s">
        <v>223</v>
      </c>
      <c r="AW213" s="15" t="s">
        <v>33</v>
      </c>
      <c r="AX213" s="15" t="s">
        <v>79</v>
      </c>
      <c r="AY213" s="266" t="s">
        <v>215</v>
      </c>
    </row>
    <row r="214" s="2" customFormat="1" ht="55.5" customHeight="1">
      <c r="A214" s="41"/>
      <c r="B214" s="42"/>
      <c r="C214" s="216" t="s">
        <v>596</v>
      </c>
      <c r="D214" s="216" t="s">
        <v>218</v>
      </c>
      <c r="E214" s="217" t="s">
        <v>732</v>
      </c>
      <c r="F214" s="218" t="s">
        <v>733</v>
      </c>
      <c r="G214" s="219" t="s">
        <v>692</v>
      </c>
      <c r="H214" s="220">
        <v>13</v>
      </c>
      <c r="I214" s="221"/>
      <c r="J214" s="222">
        <f>ROUND(I214*H214,2)</f>
        <v>0</v>
      </c>
      <c r="K214" s="218" t="s">
        <v>675</v>
      </c>
      <c r="L214" s="47"/>
      <c r="M214" s="223" t="s">
        <v>19</v>
      </c>
      <c r="N214" s="224" t="s">
        <v>43</v>
      </c>
      <c r="O214" s="87"/>
      <c r="P214" s="225">
        <f>O214*H214</f>
        <v>0</v>
      </c>
      <c r="Q214" s="225">
        <v>0</v>
      </c>
      <c r="R214" s="225">
        <f>Q214*H214</f>
        <v>0</v>
      </c>
      <c r="S214" s="225">
        <v>0.0040000000000000001</v>
      </c>
      <c r="T214" s="226">
        <f>S214*H214</f>
        <v>0.052000000000000005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223</v>
      </c>
      <c r="AT214" s="227" t="s">
        <v>218</v>
      </c>
      <c r="AU214" s="227" t="s">
        <v>81</v>
      </c>
      <c r="AY214" s="20" t="s">
        <v>215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20" t="s">
        <v>79</v>
      </c>
      <c r="BK214" s="228">
        <f>ROUND(I214*H214,2)</f>
        <v>0</v>
      </c>
      <c r="BL214" s="20" t="s">
        <v>223</v>
      </c>
      <c r="BM214" s="227" t="s">
        <v>531</v>
      </c>
    </row>
    <row r="215" s="2" customFormat="1">
      <c r="A215" s="41"/>
      <c r="B215" s="42"/>
      <c r="C215" s="43"/>
      <c r="D215" s="229" t="s">
        <v>224</v>
      </c>
      <c r="E215" s="43"/>
      <c r="F215" s="230" t="s">
        <v>734</v>
      </c>
      <c r="G215" s="43"/>
      <c r="H215" s="43"/>
      <c r="I215" s="231"/>
      <c r="J215" s="43"/>
      <c r="K215" s="43"/>
      <c r="L215" s="47"/>
      <c r="M215" s="232"/>
      <c r="N215" s="233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224</v>
      </c>
      <c r="AU215" s="20" t="s">
        <v>81</v>
      </c>
    </row>
    <row r="216" s="13" customFormat="1">
      <c r="A216" s="13"/>
      <c r="B216" s="234"/>
      <c r="C216" s="235"/>
      <c r="D216" s="236" t="s">
        <v>226</v>
      </c>
      <c r="E216" s="237" t="s">
        <v>19</v>
      </c>
      <c r="F216" s="238" t="s">
        <v>730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226</v>
      </c>
      <c r="AU216" s="244" t="s">
        <v>81</v>
      </c>
      <c r="AV216" s="13" t="s">
        <v>79</v>
      </c>
      <c r="AW216" s="13" t="s">
        <v>33</v>
      </c>
      <c r="AX216" s="13" t="s">
        <v>72</v>
      </c>
      <c r="AY216" s="244" t="s">
        <v>215</v>
      </c>
    </row>
    <row r="217" s="13" customFormat="1">
      <c r="A217" s="13"/>
      <c r="B217" s="234"/>
      <c r="C217" s="235"/>
      <c r="D217" s="236" t="s">
        <v>226</v>
      </c>
      <c r="E217" s="237" t="s">
        <v>19</v>
      </c>
      <c r="F217" s="238" t="s">
        <v>735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226</v>
      </c>
      <c r="AU217" s="244" t="s">
        <v>81</v>
      </c>
      <c r="AV217" s="13" t="s">
        <v>79</v>
      </c>
      <c r="AW217" s="13" t="s">
        <v>33</v>
      </c>
      <c r="AX217" s="13" t="s">
        <v>72</v>
      </c>
      <c r="AY217" s="244" t="s">
        <v>215</v>
      </c>
    </row>
    <row r="218" s="13" customFormat="1">
      <c r="A218" s="13"/>
      <c r="B218" s="234"/>
      <c r="C218" s="235"/>
      <c r="D218" s="236" t="s">
        <v>226</v>
      </c>
      <c r="E218" s="237" t="s">
        <v>19</v>
      </c>
      <c r="F218" s="238" t="s">
        <v>694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226</v>
      </c>
      <c r="AU218" s="244" t="s">
        <v>81</v>
      </c>
      <c r="AV218" s="13" t="s">
        <v>79</v>
      </c>
      <c r="AW218" s="13" t="s">
        <v>33</v>
      </c>
      <c r="AX218" s="13" t="s">
        <v>72</v>
      </c>
      <c r="AY218" s="244" t="s">
        <v>215</v>
      </c>
    </row>
    <row r="219" s="14" customFormat="1">
      <c r="A219" s="14"/>
      <c r="B219" s="245"/>
      <c r="C219" s="246"/>
      <c r="D219" s="236" t="s">
        <v>226</v>
      </c>
      <c r="E219" s="247" t="s">
        <v>19</v>
      </c>
      <c r="F219" s="248" t="s">
        <v>223</v>
      </c>
      <c r="G219" s="246"/>
      <c r="H219" s="249">
        <v>4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226</v>
      </c>
      <c r="AU219" s="255" t="s">
        <v>81</v>
      </c>
      <c r="AV219" s="14" t="s">
        <v>81</v>
      </c>
      <c r="AW219" s="14" t="s">
        <v>33</v>
      </c>
      <c r="AX219" s="14" t="s">
        <v>72</v>
      </c>
      <c r="AY219" s="255" t="s">
        <v>215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695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4" customFormat="1">
      <c r="A221" s="14"/>
      <c r="B221" s="245"/>
      <c r="C221" s="246"/>
      <c r="D221" s="236" t="s">
        <v>226</v>
      </c>
      <c r="E221" s="247" t="s">
        <v>19</v>
      </c>
      <c r="F221" s="248" t="s">
        <v>223</v>
      </c>
      <c r="G221" s="246"/>
      <c r="H221" s="249">
        <v>4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226</v>
      </c>
      <c r="AU221" s="255" t="s">
        <v>81</v>
      </c>
      <c r="AV221" s="14" t="s">
        <v>81</v>
      </c>
      <c r="AW221" s="14" t="s">
        <v>33</v>
      </c>
      <c r="AX221" s="14" t="s">
        <v>72</v>
      </c>
      <c r="AY221" s="255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696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4" customFormat="1">
      <c r="A223" s="14"/>
      <c r="B223" s="245"/>
      <c r="C223" s="246"/>
      <c r="D223" s="236" t="s">
        <v>226</v>
      </c>
      <c r="E223" s="247" t="s">
        <v>19</v>
      </c>
      <c r="F223" s="248" t="s">
        <v>79</v>
      </c>
      <c r="G223" s="246"/>
      <c r="H223" s="249">
        <v>1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226</v>
      </c>
      <c r="AU223" s="255" t="s">
        <v>81</v>
      </c>
      <c r="AV223" s="14" t="s">
        <v>81</v>
      </c>
      <c r="AW223" s="14" t="s">
        <v>33</v>
      </c>
      <c r="AX223" s="14" t="s">
        <v>72</v>
      </c>
      <c r="AY223" s="255" t="s">
        <v>215</v>
      </c>
    </row>
    <row r="224" s="13" customFormat="1">
      <c r="A224" s="13"/>
      <c r="B224" s="234"/>
      <c r="C224" s="235"/>
      <c r="D224" s="236" t="s">
        <v>226</v>
      </c>
      <c r="E224" s="237" t="s">
        <v>19</v>
      </c>
      <c r="F224" s="238" t="s">
        <v>697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226</v>
      </c>
      <c r="AU224" s="244" t="s">
        <v>81</v>
      </c>
      <c r="AV224" s="13" t="s">
        <v>79</v>
      </c>
      <c r="AW224" s="13" t="s">
        <v>33</v>
      </c>
      <c r="AX224" s="13" t="s">
        <v>72</v>
      </c>
      <c r="AY224" s="244" t="s">
        <v>215</v>
      </c>
    </row>
    <row r="225" s="14" customFormat="1">
      <c r="A225" s="14"/>
      <c r="B225" s="245"/>
      <c r="C225" s="246"/>
      <c r="D225" s="236" t="s">
        <v>226</v>
      </c>
      <c r="E225" s="247" t="s">
        <v>19</v>
      </c>
      <c r="F225" s="248" t="s">
        <v>79</v>
      </c>
      <c r="G225" s="246"/>
      <c r="H225" s="249">
        <v>1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226</v>
      </c>
      <c r="AU225" s="255" t="s">
        <v>81</v>
      </c>
      <c r="AV225" s="14" t="s">
        <v>81</v>
      </c>
      <c r="AW225" s="14" t="s">
        <v>33</v>
      </c>
      <c r="AX225" s="14" t="s">
        <v>72</v>
      </c>
      <c r="AY225" s="255" t="s">
        <v>215</v>
      </c>
    </row>
    <row r="226" s="13" customFormat="1">
      <c r="A226" s="13"/>
      <c r="B226" s="234"/>
      <c r="C226" s="235"/>
      <c r="D226" s="236" t="s">
        <v>226</v>
      </c>
      <c r="E226" s="237" t="s">
        <v>19</v>
      </c>
      <c r="F226" s="238" t="s">
        <v>698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226</v>
      </c>
      <c r="AU226" s="244" t="s">
        <v>81</v>
      </c>
      <c r="AV226" s="13" t="s">
        <v>79</v>
      </c>
      <c r="AW226" s="13" t="s">
        <v>33</v>
      </c>
      <c r="AX226" s="13" t="s">
        <v>72</v>
      </c>
      <c r="AY226" s="244" t="s">
        <v>215</v>
      </c>
    </row>
    <row r="227" s="14" customFormat="1">
      <c r="A227" s="14"/>
      <c r="B227" s="245"/>
      <c r="C227" s="246"/>
      <c r="D227" s="236" t="s">
        <v>226</v>
      </c>
      <c r="E227" s="247" t="s">
        <v>19</v>
      </c>
      <c r="F227" s="248" t="s">
        <v>79</v>
      </c>
      <c r="G227" s="246"/>
      <c r="H227" s="249">
        <v>1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226</v>
      </c>
      <c r="AU227" s="255" t="s">
        <v>81</v>
      </c>
      <c r="AV227" s="14" t="s">
        <v>81</v>
      </c>
      <c r="AW227" s="14" t="s">
        <v>33</v>
      </c>
      <c r="AX227" s="14" t="s">
        <v>72</v>
      </c>
      <c r="AY227" s="255" t="s">
        <v>215</v>
      </c>
    </row>
    <row r="228" s="13" customFormat="1">
      <c r="A228" s="13"/>
      <c r="B228" s="234"/>
      <c r="C228" s="235"/>
      <c r="D228" s="236" t="s">
        <v>226</v>
      </c>
      <c r="E228" s="237" t="s">
        <v>19</v>
      </c>
      <c r="F228" s="238" t="s">
        <v>699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226</v>
      </c>
      <c r="AU228" s="244" t="s">
        <v>81</v>
      </c>
      <c r="AV228" s="13" t="s">
        <v>79</v>
      </c>
      <c r="AW228" s="13" t="s">
        <v>33</v>
      </c>
      <c r="AX228" s="13" t="s">
        <v>72</v>
      </c>
      <c r="AY228" s="244" t="s">
        <v>215</v>
      </c>
    </row>
    <row r="229" s="14" customFormat="1">
      <c r="A229" s="14"/>
      <c r="B229" s="245"/>
      <c r="C229" s="246"/>
      <c r="D229" s="236" t="s">
        <v>226</v>
      </c>
      <c r="E229" s="247" t="s">
        <v>19</v>
      </c>
      <c r="F229" s="248" t="s">
        <v>81</v>
      </c>
      <c r="G229" s="246"/>
      <c r="H229" s="249">
        <v>2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226</v>
      </c>
      <c r="AU229" s="255" t="s">
        <v>81</v>
      </c>
      <c r="AV229" s="14" t="s">
        <v>81</v>
      </c>
      <c r="AW229" s="14" t="s">
        <v>33</v>
      </c>
      <c r="AX229" s="14" t="s">
        <v>72</v>
      </c>
      <c r="AY229" s="255" t="s">
        <v>215</v>
      </c>
    </row>
    <row r="230" s="15" customFormat="1">
      <c r="A230" s="15"/>
      <c r="B230" s="256"/>
      <c r="C230" s="257"/>
      <c r="D230" s="236" t="s">
        <v>226</v>
      </c>
      <c r="E230" s="258" t="s">
        <v>19</v>
      </c>
      <c r="F230" s="259" t="s">
        <v>233</v>
      </c>
      <c r="G230" s="257"/>
      <c r="H230" s="260">
        <v>13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226</v>
      </c>
      <c r="AU230" s="266" t="s">
        <v>81</v>
      </c>
      <c r="AV230" s="15" t="s">
        <v>223</v>
      </c>
      <c r="AW230" s="15" t="s">
        <v>33</v>
      </c>
      <c r="AX230" s="15" t="s">
        <v>79</v>
      </c>
      <c r="AY230" s="266" t="s">
        <v>215</v>
      </c>
    </row>
    <row r="231" s="12" customFormat="1" ht="22.8" customHeight="1">
      <c r="A231" s="12"/>
      <c r="B231" s="200"/>
      <c r="C231" s="201"/>
      <c r="D231" s="202" t="s">
        <v>71</v>
      </c>
      <c r="E231" s="214" t="s">
        <v>335</v>
      </c>
      <c r="F231" s="214" t="s">
        <v>336</v>
      </c>
      <c r="G231" s="201"/>
      <c r="H231" s="201"/>
      <c r="I231" s="204"/>
      <c r="J231" s="215">
        <f>BK231</f>
        <v>0</v>
      </c>
      <c r="K231" s="201"/>
      <c r="L231" s="206"/>
      <c r="M231" s="207"/>
      <c r="N231" s="208"/>
      <c r="O231" s="208"/>
      <c r="P231" s="209">
        <f>SUM(P232:P241)</f>
        <v>0</v>
      </c>
      <c r="Q231" s="208"/>
      <c r="R231" s="209">
        <f>SUM(R232:R241)</f>
        <v>0</v>
      </c>
      <c r="S231" s="208"/>
      <c r="T231" s="210">
        <f>SUM(T232:T241)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1" t="s">
        <v>79</v>
      </c>
      <c r="AT231" s="212" t="s">
        <v>71</v>
      </c>
      <c r="AU231" s="212" t="s">
        <v>79</v>
      </c>
      <c r="AY231" s="211" t="s">
        <v>215</v>
      </c>
      <c r="BK231" s="213">
        <f>SUM(BK232:BK241)</f>
        <v>0</v>
      </c>
    </row>
    <row r="232" s="2" customFormat="1" ht="24.15" customHeight="1">
      <c r="A232" s="41"/>
      <c r="B232" s="42"/>
      <c r="C232" s="216" t="s">
        <v>442</v>
      </c>
      <c r="D232" s="216" t="s">
        <v>218</v>
      </c>
      <c r="E232" s="217" t="s">
        <v>348</v>
      </c>
      <c r="F232" s="218" t="s">
        <v>349</v>
      </c>
      <c r="G232" s="219" t="s">
        <v>331</v>
      </c>
      <c r="H232" s="220">
        <v>1.1180000000000001</v>
      </c>
      <c r="I232" s="221"/>
      <c r="J232" s="222">
        <f>ROUND(I232*H232,2)</f>
        <v>0</v>
      </c>
      <c r="K232" s="218" t="s">
        <v>675</v>
      </c>
      <c r="L232" s="47"/>
      <c r="M232" s="223" t="s">
        <v>19</v>
      </c>
      <c r="N232" s="224" t="s">
        <v>43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223</v>
      </c>
      <c r="AT232" s="227" t="s">
        <v>218</v>
      </c>
      <c r="AU232" s="227" t="s">
        <v>81</v>
      </c>
      <c r="AY232" s="20" t="s">
        <v>215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223</v>
      </c>
      <c r="BM232" s="227" t="s">
        <v>443</v>
      </c>
    </row>
    <row r="233" s="2" customFormat="1">
      <c r="A233" s="41"/>
      <c r="B233" s="42"/>
      <c r="C233" s="43"/>
      <c r="D233" s="229" t="s">
        <v>224</v>
      </c>
      <c r="E233" s="43"/>
      <c r="F233" s="230" t="s">
        <v>736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224</v>
      </c>
      <c r="AU233" s="20" t="s">
        <v>81</v>
      </c>
    </row>
    <row r="234" s="2" customFormat="1" ht="37.8" customHeight="1">
      <c r="A234" s="41"/>
      <c r="B234" s="42"/>
      <c r="C234" s="216" t="s">
        <v>449</v>
      </c>
      <c r="D234" s="216" t="s">
        <v>218</v>
      </c>
      <c r="E234" s="217" t="s">
        <v>338</v>
      </c>
      <c r="F234" s="218" t="s">
        <v>339</v>
      </c>
      <c r="G234" s="219" t="s">
        <v>331</v>
      </c>
      <c r="H234" s="220">
        <v>1.1180000000000001</v>
      </c>
      <c r="I234" s="221"/>
      <c r="J234" s="222">
        <f>ROUND(I234*H234,2)</f>
        <v>0</v>
      </c>
      <c r="K234" s="218" t="s">
        <v>675</v>
      </c>
      <c r="L234" s="47"/>
      <c r="M234" s="223" t="s">
        <v>19</v>
      </c>
      <c r="N234" s="224" t="s">
        <v>43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223</v>
      </c>
      <c r="AT234" s="227" t="s">
        <v>218</v>
      </c>
      <c r="AU234" s="227" t="s">
        <v>81</v>
      </c>
      <c r="AY234" s="20" t="s">
        <v>215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223</v>
      </c>
      <c r="BM234" s="227" t="s">
        <v>452</v>
      </c>
    </row>
    <row r="235" s="2" customFormat="1">
      <c r="A235" s="41"/>
      <c r="B235" s="42"/>
      <c r="C235" s="43"/>
      <c r="D235" s="229" t="s">
        <v>224</v>
      </c>
      <c r="E235" s="43"/>
      <c r="F235" s="230" t="s">
        <v>737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224</v>
      </c>
      <c r="AU235" s="20" t="s">
        <v>81</v>
      </c>
    </row>
    <row r="236" s="2" customFormat="1" ht="49.05" customHeight="1">
      <c r="A236" s="41"/>
      <c r="B236" s="42"/>
      <c r="C236" s="216" t="s">
        <v>454</v>
      </c>
      <c r="D236" s="216" t="s">
        <v>218</v>
      </c>
      <c r="E236" s="217" t="s">
        <v>343</v>
      </c>
      <c r="F236" s="218" t="s">
        <v>344</v>
      </c>
      <c r="G236" s="219" t="s">
        <v>331</v>
      </c>
      <c r="H236" s="220">
        <v>11.18</v>
      </c>
      <c r="I236" s="221"/>
      <c r="J236" s="222">
        <f>ROUND(I236*H236,2)</f>
        <v>0</v>
      </c>
      <c r="K236" s="218" t="s">
        <v>675</v>
      </c>
      <c r="L236" s="47"/>
      <c r="M236" s="223" t="s">
        <v>19</v>
      </c>
      <c r="N236" s="224" t="s">
        <v>43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223</v>
      </c>
      <c r="AT236" s="227" t="s">
        <v>218</v>
      </c>
      <c r="AU236" s="227" t="s">
        <v>81</v>
      </c>
      <c r="AY236" s="20" t="s">
        <v>215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223</v>
      </c>
      <c r="BM236" s="227" t="s">
        <v>457</v>
      </c>
    </row>
    <row r="237" s="2" customFormat="1">
      <c r="A237" s="41"/>
      <c r="B237" s="42"/>
      <c r="C237" s="43"/>
      <c r="D237" s="229" t="s">
        <v>224</v>
      </c>
      <c r="E237" s="43"/>
      <c r="F237" s="230" t="s">
        <v>738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224</v>
      </c>
      <c r="AU237" s="20" t="s">
        <v>81</v>
      </c>
    </row>
    <row r="238" s="14" customFormat="1">
      <c r="A238" s="14"/>
      <c r="B238" s="245"/>
      <c r="C238" s="246"/>
      <c r="D238" s="236" t="s">
        <v>226</v>
      </c>
      <c r="E238" s="247" t="s">
        <v>19</v>
      </c>
      <c r="F238" s="248" t="s">
        <v>739</v>
      </c>
      <c r="G238" s="246"/>
      <c r="H238" s="249">
        <v>11.18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226</v>
      </c>
      <c r="AU238" s="255" t="s">
        <v>81</v>
      </c>
      <c r="AV238" s="14" t="s">
        <v>81</v>
      </c>
      <c r="AW238" s="14" t="s">
        <v>33</v>
      </c>
      <c r="AX238" s="14" t="s">
        <v>72</v>
      </c>
      <c r="AY238" s="255" t="s">
        <v>215</v>
      </c>
    </row>
    <row r="239" s="15" customFormat="1">
      <c r="A239" s="15"/>
      <c r="B239" s="256"/>
      <c r="C239" s="257"/>
      <c r="D239" s="236" t="s">
        <v>226</v>
      </c>
      <c r="E239" s="258" t="s">
        <v>19</v>
      </c>
      <c r="F239" s="259" t="s">
        <v>233</v>
      </c>
      <c r="G239" s="257"/>
      <c r="H239" s="260">
        <v>11.18</v>
      </c>
      <c r="I239" s="261"/>
      <c r="J239" s="257"/>
      <c r="K239" s="257"/>
      <c r="L239" s="262"/>
      <c r="M239" s="263"/>
      <c r="N239" s="264"/>
      <c r="O239" s="264"/>
      <c r="P239" s="264"/>
      <c r="Q239" s="264"/>
      <c r="R239" s="264"/>
      <c r="S239" s="264"/>
      <c r="T239" s="26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6" t="s">
        <v>226</v>
      </c>
      <c r="AU239" s="266" t="s">
        <v>81</v>
      </c>
      <c r="AV239" s="15" t="s">
        <v>223</v>
      </c>
      <c r="AW239" s="15" t="s">
        <v>33</v>
      </c>
      <c r="AX239" s="15" t="s">
        <v>79</v>
      </c>
      <c r="AY239" s="266" t="s">
        <v>215</v>
      </c>
    </row>
    <row r="240" s="2" customFormat="1" ht="44.25" customHeight="1">
      <c r="A240" s="41"/>
      <c r="B240" s="42"/>
      <c r="C240" s="216" t="s">
        <v>459</v>
      </c>
      <c r="D240" s="216" t="s">
        <v>218</v>
      </c>
      <c r="E240" s="217" t="s">
        <v>740</v>
      </c>
      <c r="F240" s="218" t="s">
        <v>741</v>
      </c>
      <c r="G240" s="219" t="s">
        <v>331</v>
      </c>
      <c r="H240" s="220">
        <v>1.1180000000000001</v>
      </c>
      <c r="I240" s="221"/>
      <c r="J240" s="222">
        <f>ROUND(I240*H240,2)</f>
        <v>0</v>
      </c>
      <c r="K240" s="218" t="s">
        <v>675</v>
      </c>
      <c r="L240" s="47"/>
      <c r="M240" s="223" t="s">
        <v>19</v>
      </c>
      <c r="N240" s="224" t="s">
        <v>43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223</v>
      </c>
      <c r="AT240" s="227" t="s">
        <v>218</v>
      </c>
      <c r="AU240" s="227" t="s">
        <v>81</v>
      </c>
      <c r="AY240" s="20" t="s">
        <v>215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223</v>
      </c>
      <c r="BM240" s="227" t="s">
        <v>462</v>
      </c>
    </row>
    <row r="241" s="2" customFormat="1">
      <c r="A241" s="41"/>
      <c r="B241" s="42"/>
      <c r="C241" s="43"/>
      <c r="D241" s="229" t="s">
        <v>224</v>
      </c>
      <c r="E241" s="43"/>
      <c r="F241" s="230" t="s">
        <v>742</v>
      </c>
      <c r="G241" s="43"/>
      <c r="H241" s="43"/>
      <c r="I241" s="231"/>
      <c r="J241" s="43"/>
      <c r="K241" s="43"/>
      <c r="L241" s="47"/>
      <c r="M241" s="232"/>
      <c r="N241" s="233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224</v>
      </c>
      <c r="AU241" s="20" t="s">
        <v>81</v>
      </c>
    </row>
    <row r="242" s="12" customFormat="1" ht="22.8" customHeight="1">
      <c r="A242" s="12"/>
      <c r="B242" s="200"/>
      <c r="C242" s="201"/>
      <c r="D242" s="202" t="s">
        <v>71</v>
      </c>
      <c r="E242" s="214" t="s">
        <v>594</v>
      </c>
      <c r="F242" s="214" t="s">
        <v>595</v>
      </c>
      <c r="G242" s="201"/>
      <c r="H242" s="201"/>
      <c r="I242" s="204"/>
      <c r="J242" s="215">
        <f>BK242</f>
        <v>0</v>
      </c>
      <c r="K242" s="201"/>
      <c r="L242" s="206"/>
      <c r="M242" s="207"/>
      <c r="N242" s="208"/>
      <c r="O242" s="208"/>
      <c r="P242" s="209">
        <f>SUM(P243:P246)</f>
        <v>0</v>
      </c>
      <c r="Q242" s="208"/>
      <c r="R242" s="209">
        <f>SUM(R243:R246)</f>
        <v>0</v>
      </c>
      <c r="S242" s="208"/>
      <c r="T242" s="210">
        <f>SUM(T243:T246)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1" t="s">
        <v>79</v>
      </c>
      <c r="AT242" s="212" t="s">
        <v>71</v>
      </c>
      <c r="AU242" s="212" t="s">
        <v>79</v>
      </c>
      <c r="AY242" s="211" t="s">
        <v>215</v>
      </c>
      <c r="BK242" s="213">
        <f>SUM(BK243:BK246)</f>
        <v>0</v>
      </c>
    </row>
    <row r="243" s="2" customFormat="1" ht="44.25" customHeight="1">
      <c r="A243" s="41"/>
      <c r="B243" s="42"/>
      <c r="C243" s="216" t="s">
        <v>465</v>
      </c>
      <c r="D243" s="216" t="s">
        <v>218</v>
      </c>
      <c r="E243" s="217" t="s">
        <v>436</v>
      </c>
      <c r="F243" s="218" t="s">
        <v>437</v>
      </c>
      <c r="G243" s="219" t="s">
        <v>331</v>
      </c>
      <c r="H243" s="220">
        <v>1.883</v>
      </c>
      <c r="I243" s="221"/>
      <c r="J243" s="222">
        <f>ROUND(I243*H243,2)</f>
        <v>0</v>
      </c>
      <c r="K243" s="218" t="s">
        <v>675</v>
      </c>
      <c r="L243" s="47"/>
      <c r="M243" s="223" t="s">
        <v>19</v>
      </c>
      <c r="N243" s="224" t="s">
        <v>43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223</v>
      </c>
      <c r="AT243" s="227" t="s">
        <v>218</v>
      </c>
      <c r="AU243" s="227" t="s">
        <v>81</v>
      </c>
      <c r="AY243" s="20" t="s">
        <v>215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223</v>
      </c>
      <c r="BM243" s="227" t="s">
        <v>466</v>
      </c>
    </row>
    <row r="244" s="2" customFormat="1">
      <c r="A244" s="41"/>
      <c r="B244" s="42"/>
      <c r="C244" s="43"/>
      <c r="D244" s="229" t="s">
        <v>224</v>
      </c>
      <c r="E244" s="43"/>
      <c r="F244" s="230" t="s">
        <v>743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224</v>
      </c>
      <c r="AU244" s="20" t="s">
        <v>81</v>
      </c>
    </row>
    <row r="245" s="2" customFormat="1" ht="62.7" customHeight="1">
      <c r="A245" s="41"/>
      <c r="B245" s="42"/>
      <c r="C245" s="216" t="s">
        <v>340</v>
      </c>
      <c r="D245" s="216" t="s">
        <v>218</v>
      </c>
      <c r="E245" s="217" t="s">
        <v>744</v>
      </c>
      <c r="F245" s="218" t="s">
        <v>745</v>
      </c>
      <c r="G245" s="219" t="s">
        <v>331</v>
      </c>
      <c r="H245" s="220">
        <v>1.883</v>
      </c>
      <c r="I245" s="221"/>
      <c r="J245" s="222">
        <f>ROUND(I245*H245,2)</f>
        <v>0</v>
      </c>
      <c r="K245" s="218" t="s">
        <v>675</v>
      </c>
      <c r="L245" s="47"/>
      <c r="M245" s="223" t="s">
        <v>19</v>
      </c>
      <c r="N245" s="224" t="s">
        <v>43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223</v>
      </c>
      <c r="AT245" s="227" t="s">
        <v>218</v>
      </c>
      <c r="AU245" s="227" t="s">
        <v>81</v>
      </c>
      <c r="AY245" s="20" t="s">
        <v>215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223</v>
      </c>
      <c r="BM245" s="227" t="s">
        <v>746</v>
      </c>
    </row>
    <row r="246" s="2" customFormat="1">
      <c r="A246" s="41"/>
      <c r="B246" s="42"/>
      <c r="C246" s="43"/>
      <c r="D246" s="229" t="s">
        <v>224</v>
      </c>
      <c r="E246" s="43"/>
      <c r="F246" s="230" t="s">
        <v>747</v>
      </c>
      <c r="G246" s="43"/>
      <c r="H246" s="43"/>
      <c r="I246" s="231"/>
      <c r="J246" s="43"/>
      <c r="K246" s="43"/>
      <c r="L246" s="47"/>
      <c r="M246" s="291"/>
      <c r="N246" s="292"/>
      <c r="O246" s="293"/>
      <c r="P246" s="293"/>
      <c r="Q246" s="293"/>
      <c r="R246" s="293"/>
      <c r="S246" s="293"/>
      <c r="T246" s="294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224</v>
      </c>
      <c r="AU246" s="20" t="s">
        <v>81</v>
      </c>
    </row>
    <row r="247" s="2" customFormat="1" ht="6.96" customHeight="1">
      <c r="A247" s="41"/>
      <c r="B247" s="62"/>
      <c r="C247" s="63"/>
      <c r="D247" s="63"/>
      <c r="E247" s="63"/>
      <c r="F247" s="63"/>
      <c r="G247" s="63"/>
      <c r="H247" s="63"/>
      <c r="I247" s="63"/>
      <c r="J247" s="63"/>
      <c r="K247" s="63"/>
      <c r="L247" s="47"/>
      <c r="M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</row>
  </sheetData>
  <sheetProtection sheet="1" autoFilter="0" formatColumns="0" formatRows="0" objects="1" scenarios="1" spinCount="100000" saltValue="zTmWIbJPyfoy5gQzp9EGGUdY2Grz/XNNq+b4fdck0C3q+mKUfO/hthsxaEdLzx0NnNbjaUrVS1r6r/BKkYhgeg==" hashValue="WFOVnez88lpnYDx5SaxGqexG+NwxWh6rGm3xrWH5hM0fNFmUbRzMQpcD3Smak+8P7onzqsfIo7ijU2rrAWwysw==" algorithmName="SHA-512" password="CC35"/>
  <autoFilter ref="C91:K2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3_01/131213131"/>
    <hyperlink ref="F98" r:id="rId2" display="https://podminky.urs.cz/item/CS_URS_2023_01/162211311"/>
    <hyperlink ref="F100" r:id="rId3" display="https://podminky.urs.cz/item/CS_URS_2023_01/162211319"/>
    <hyperlink ref="F102" r:id="rId4" display="https://podminky.urs.cz/item/CS_URS_2023_01/162751117"/>
    <hyperlink ref="F104" r:id="rId5" display="https://podminky.urs.cz/item/CS_URS_2023_01/162751119"/>
    <hyperlink ref="F106" r:id="rId6" display="https://podminky.urs.cz/item/CS_URS_2023_01/167111102"/>
    <hyperlink ref="F108" r:id="rId7" display="https://podminky.urs.cz/item/CS_URS_2023_01/171251201"/>
    <hyperlink ref="F110" r:id="rId8" display="https://podminky.urs.cz/item/CS_URS_2023_01/171201221"/>
    <hyperlink ref="F113" r:id="rId9" display="https://podminky.urs.cz/item/CS_URS_2023_01/914511111"/>
    <hyperlink ref="F198" r:id="rId10" display="https://podminky.urs.cz/item/CS_URS_2023_01/966006132"/>
    <hyperlink ref="F215" r:id="rId11" display="https://podminky.urs.cz/item/CS_URS_2023_01/966006211"/>
    <hyperlink ref="F233" r:id="rId12" display="https://podminky.urs.cz/item/CS_URS_2023_01/997221612"/>
    <hyperlink ref="F235" r:id="rId13" display="https://podminky.urs.cz/item/CS_URS_2023_01/997221571"/>
    <hyperlink ref="F237" r:id="rId14" display="https://podminky.urs.cz/item/CS_URS_2023_01/997221579"/>
    <hyperlink ref="F241" r:id="rId15" display="https://podminky.urs.cz/item/CS_URS_2023_01/997013631"/>
    <hyperlink ref="F244" r:id="rId16" display="https://podminky.urs.cz/item/CS_URS_2023_01/998229111"/>
    <hyperlink ref="F246" r:id="rId17" display="https://podminky.urs.cz/item/CS_URS_2023_01/998229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>
      <c r="B8" s="23"/>
      <c r="D8" s="146" t="s">
        <v>186</v>
      </c>
      <c r="L8" s="23"/>
    </row>
    <row r="9" s="1" customFormat="1" ht="16.5" customHeight="1">
      <c r="B9" s="23"/>
      <c r="E9" s="147" t="s">
        <v>187</v>
      </c>
      <c r="F9" s="1"/>
      <c r="G9" s="1"/>
      <c r="H9" s="1"/>
      <c r="L9" s="23"/>
    </row>
    <row r="10" s="1" customFormat="1" ht="12" customHeight="1">
      <c r="B10" s="23"/>
      <c r="D10" s="146" t="s">
        <v>188</v>
      </c>
      <c r="L10" s="23"/>
    </row>
    <row r="11" s="2" customFormat="1" ht="16.5" customHeight="1">
      <c r="A11" s="41"/>
      <c r="B11" s="47"/>
      <c r="C11" s="41"/>
      <c r="D11" s="41"/>
      <c r="E11" s="159" t="s">
        <v>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30" customHeight="1">
      <c r="A13" s="41"/>
      <c r="B13" s="47"/>
      <c r="C13" s="41"/>
      <c r="D13" s="41"/>
      <c r="E13" s="149" t="s">
        <v>189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16. 4. 2024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27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35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71.25" customHeight="1">
      <c r="A31" s="151"/>
      <c r="B31" s="152"/>
      <c r="C31" s="151"/>
      <c r="D31" s="151"/>
      <c r="E31" s="153" t="s">
        <v>37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38</v>
      </c>
      <c r="E34" s="41"/>
      <c r="F34" s="41"/>
      <c r="G34" s="41"/>
      <c r="H34" s="41"/>
      <c r="I34" s="41"/>
      <c r="J34" s="157">
        <f>ROUND(J94,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40</v>
      </c>
      <c r="G36" s="41"/>
      <c r="H36" s="41"/>
      <c r="I36" s="158" t="s">
        <v>39</v>
      </c>
      <c r="J36" s="158" t="s">
        <v>41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42</v>
      </c>
      <c r="E37" s="146" t="s">
        <v>43</v>
      </c>
      <c r="F37" s="160">
        <f>ROUND((SUM(BE94:BE125)),  2)</f>
        <v>0</v>
      </c>
      <c r="G37" s="41"/>
      <c r="H37" s="41"/>
      <c r="I37" s="161">
        <v>0.20999999999999999</v>
      </c>
      <c r="J37" s="160">
        <f>ROUND(((SUM(BE94:BE125))*I37),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44</v>
      </c>
      <c r="F38" s="160">
        <f>ROUND((SUM(BF94:BF125)),  2)</f>
        <v>0</v>
      </c>
      <c r="G38" s="41"/>
      <c r="H38" s="41"/>
      <c r="I38" s="161">
        <v>0.12</v>
      </c>
      <c r="J38" s="160">
        <f>ROUND(((SUM(BF94:BF125))*I38),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45</v>
      </c>
      <c r="F39" s="160">
        <f>ROUND((SUM(BG94:BG125)),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46</v>
      </c>
      <c r="F40" s="160">
        <f>ROUND((SUM(BH94:BH125)),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47</v>
      </c>
      <c r="F41" s="160">
        <f>ROUND((SUM(BI94:BI125)),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48</v>
      </c>
      <c r="E43" s="164"/>
      <c r="F43" s="164"/>
      <c r="G43" s="165" t="s">
        <v>49</v>
      </c>
      <c r="H43" s="166" t="s">
        <v>50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190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Vědomice - Úprava ulice Na Zavadilce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186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187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188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5" t="s">
        <v>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30" customHeight="1">
      <c r="A58" s="41"/>
      <c r="B58" s="42"/>
      <c r="C58" s="43"/>
      <c r="D58" s="43"/>
      <c r="E58" s="72" t="str">
        <f>E13</f>
        <v>2023-065-01-01 - SO-01 - Dopravní řešení - Přípravné a bourací práce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k.ú. Vědomice </v>
      </c>
      <c r="G60" s="43"/>
      <c r="H60" s="43"/>
      <c r="I60" s="35" t="s">
        <v>23</v>
      </c>
      <c r="J60" s="75" t="str">
        <f>IF(J16="","",J16)</f>
        <v>16. 4. 2024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40.05" customHeight="1">
      <c r="A62" s="41"/>
      <c r="B62" s="42"/>
      <c r="C62" s="35" t="s">
        <v>25</v>
      </c>
      <c r="D62" s="43"/>
      <c r="E62" s="43"/>
      <c r="F62" s="30" t="str">
        <f>E19</f>
        <v>Obec Vědomice, Na Průhonu 270, Roudnice nad Labem</v>
      </c>
      <c r="G62" s="43"/>
      <c r="H62" s="43"/>
      <c r="I62" s="35" t="s">
        <v>31</v>
      </c>
      <c r="J62" s="39" t="str">
        <f>E25</f>
        <v>Ing. arch. Pavel Šulc Ph.D.Krásného 351/8, Praha 6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>Ing. Dana Mlejnková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191</v>
      </c>
      <c r="D65" s="175"/>
      <c r="E65" s="175"/>
      <c r="F65" s="175"/>
      <c r="G65" s="175"/>
      <c r="H65" s="175"/>
      <c r="I65" s="175"/>
      <c r="J65" s="176" t="s">
        <v>192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70</v>
      </c>
      <c r="D67" s="43"/>
      <c r="E67" s="43"/>
      <c r="F67" s="43"/>
      <c r="G67" s="43"/>
      <c r="H67" s="43"/>
      <c r="I67" s="43"/>
      <c r="J67" s="105">
        <f>J94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193</v>
      </c>
    </row>
    <row r="68" s="9" customFormat="1" ht="24.96" customHeight="1">
      <c r="A68" s="9"/>
      <c r="B68" s="178"/>
      <c r="C68" s="179"/>
      <c r="D68" s="180" t="s">
        <v>194</v>
      </c>
      <c r="E68" s="181"/>
      <c r="F68" s="181"/>
      <c r="G68" s="181"/>
      <c r="H68" s="181"/>
      <c r="I68" s="181"/>
      <c r="J68" s="182">
        <f>J95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195</v>
      </c>
      <c r="E69" s="186"/>
      <c r="F69" s="186"/>
      <c r="G69" s="186"/>
      <c r="H69" s="186"/>
      <c r="I69" s="186"/>
      <c r="J69" s="187">
        <f>J96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199</v>
      </c>
      <c r="E70" s="186"/>
      <c r="F70" s="186"/>
      <c r="G70" s="186"/>
      <c r="H70" s="186"/>
      <c r="I70" s="186"/>
      <c r="J70" s="187">
        <f>J112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200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3" t="str">
        <f>E7</f>
        <v>Vědomice - Úprava ulice Na Zavadilce</v>
      </c>
      <c r="F80" s="35"/>
      <c r="G80" s="35"/>
      <c r="H80" s="35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186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1" customFormat="1" ht="16.5" customHeight="1">
      <c r="B82" s="24"/>
      <c r="C82" s="25"/>
      <c r="D82" s="25"/>
      <c r="E82" s="173" t="s">
        <v>187</v>
      </c>
      <c r="F82" s="25"/>
      <c r="G82" s="25"/>
      <c r="H82" s="25"/>
      <c r="I82" s="25"/>
      <c r="J82" s="25"/>
      <c r="K82" s="25"/>
      <c r="L82" s="23"/>
    </row>
    <row r="83" s="1" customFormat="1" ht="12" customHeight="1">
      <c r="B83" s="24"/>
      <c r="C83" s="35" t="s">
        <v>188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1"/>
      <c r="B84" s="42"/>
      <c r="C84" s="43"/>
      <c r="D84" s="43"/>
      <c r="E84" s="295" t="s">
        <v>748</v>
      </c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749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30" customHeight="1">
      <c r="A86" s="41"/>
      <c r="B86" s="42"/>
      <c r="C86" s="43"/>
      <c r="D86" s="43"/>
      <c r="E86" s="72" t="str">
        <f>E13</f>
        <v>2023-065-01-01 - SO-01 - Dopravní řešení - Přípravné a bourací práce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21</v>
      </c>
      <c r="D88" s="43"/>
      <c r="E88" s="43"/>
      <c r="F88" s="30" t="str">
        <f>F16</f>
        <v xml:space="preserve">k.ú. Vědomice </v>
      </c>
      <c r="G88" s="43"/>
      <c r="H88" s="43"/>
      <c r="I88" s="35" t="s">
        <v>23</v>
      </c>
      <c r="J88" s="75" t="str">
        <f>IF(J16="","",J16)</f>
        <v>16. 4. 2024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40.05" customHeight="1">
      <c r="A90" s="41"/>
      <c r="B90" s="42"/>
      <c r="C90" s="35" t="s">
        <v>25</v>
      </c>
      <c r="D90" s="43"/>
      <c r="E90" s="43"/>
      <c r="F90" s="30" t="str">
        <f>E19</f>
        <v>Obec Vědomice, Na Průhonu 270, Roudnice nad Labem</v>
      </c>
      <c r="G90" s="43"/>
      <c r="H90" s="43"/>
      <c r="I90" s="35" t="s">
        <v>31</v>
      </c>
      <c r="J90" s="39" t="str">
        <f>E25</f>
        <v>Ing. arch. Pavel Šulc Ph.D.Krásného 351/8, Praha 6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29</v>
      </c>
      <c r="D91" s="43"/>
      <c r="E91" s="43"/>
      <c r="F91" s="30" t="str">
        <f>IF(E22="","",E22)</f>
        <v>Vyplň údaj</v>
      </c>
      <c r="G91" s="43"/>
      <c r="H91" s="43"/>
      <c r="I91" s="35" t="s">
        <v>34</v>
      </c>
      <c r="J91" s="39" t="str">
        <f>E28</f>
        <v>Ing. Dana Mlejnková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9"/>
      <c r="B93" s="190"/>
      <c r="C93" s="191" t="s">
        <v>201</v>
      </c>
      <c r="D93" s="192" t="s">
        <v>57</v>
      </c>
      <c r="E93" s="192" t="s">
        <v>53</v>
      </c>
      <c r="F93" s="192" t="s">
        <v>54</v>
      </c>
      <c r="G93" s="192" t="s">
        <v>202</v>
      </c>
      <c r="H93" s="192" t="s">
        <v>203</v>
      </c>
      <c r="I93" s="192" t="s">
        <v>204</v>
      </c>
      <c r="J93" s="192" t="s">
        <v>192</v>
      </c>
      <c r="K93" s="193" t="s">
        <v>205</v>
      </c>
      <c r="L93" s="194"/>
      <c r="M93" s="95" t="s">
        <v>19</v>
      </c>
      <c r="N93" s="96" t="s">
        <v>42</v>
      </c>
      <c r="O93" s="96" t="s">
        <v>206</v>
      </c>
      <c r="P93" s="96" t="s">
        <v>207</v>
      </c>
      <c r="Q93" s="96" t="s">
        <v>208</v>
      </c>
      <c r="R93" s="96" t="s">
        <v>209</v>
      </c>
      <c r="S93" s="96" t="s">
        <v>210</v>
      </c>
      <c r="T93" s="97" t="s">
        <v>211</v>
      </c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</row>
    <row r="94" s="2" customFormat="1" ht="22.8" customHeight="1">
      <c r="A94" s="41"/>
      <c r="B94" s="42"/>
      <c r="C94" s="102" t="s">
        <v>212</v>
      </c>
      <c r="D94" s="43"/>
      <c r="E94" s="43"/>
      <c r="F94" s="43"/>
      <c r="G94" s="43"/>
      <c r="H94" s="43"/>
      <c r="I94" s="43"/>
      <c r="J94" s="195">
        <f>BK94</f>
        <v>0</v>
      </c>
      <c r="K94" s="43"/>
      <c r="L94" s="47"/>
      <c r="M94" s="98"/>
      <c r="N94" s="196"/>
      <c r="O94" s="99"/>
      <c r="P94" s="197">
        <f>P95</f>
        <v>0</v>
      </c>
      <c r="Q94" s="99"/>
      <c r="R94" s="197">
        <f>R95</f>
        <v>0</v>
      </c>
      <c r="S94" s="99"/>
      <c r="T94" s="198">
        <f>T95</f>
        <v>200.30595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71</v>
      </c>
      <c r="AU94" s="20" t="s">
        <v>193</v>
      </c>
      <c r="BK94" s="199">
        <f>BK95</f>
        <v>0</v>
      </c>
    </row>
    <row r="95" s="12" customFormat="1" ht="25.92" customHeight="1">
      <c r="A95" s="12"/>
      <c r="B95" s="200"/>
      <c r="C95" s="201"/>
      <c r="D95" s="202" t="s">
        <v>71</v>
      </c>
      <c r="E95" s="203" t="s">
        <v>213</v>
      </c>
      <c r="F95" s="203" t="s">
        <v>214</v>
      </c>
      <c r="G95" s="201"/>
      <c r="H95" s="201"/>
      <c r="I95" s="204"/>
      <c r="J95" s="205">
        <f>BK95</f>
        <v>0</v>
      </c>
      <c r="K95" s="201"/>
      <c r="L95" s="206"/>
      <c r="M95" s="207"/>
      <c r="N95" s="208"/>
      <c r="O95" s="208"/>
      <c r="P95" s="209">
        <f>P96+P112</f>
        <v>0</v>
      </c>
      <c r="Q95" s="208"/>
      <c r="R95" s="209">
        <f>R96+R112</f>
        <v>0</v>
      </c>
      <c r="S95" s="208"/>
      <c r="T95" s="210">
        <f>T96+T112</f>
        <v>200.30595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79</v>
      </c>
      <c r="AT95" s="212" t="s">
        <v>71</v>
      </c>
      <c r="AU95" s="212" t="s">
        <v>72</v>
      </c>
      <c r="AY95" s="211" t="s">
        <v>215</v>
      </c>
      <c r="BK95" s="213">
        <f>BK96+BK112</f>
        <v>0</v>
      </c>
    </row>
    <row r="96" s="12" customFormat="1" ht="22.8" customHeight="1">
      <c r="A96" s="12"/>
      <c r="B96" s="200"/>
      <c r="C96" s="201"/>
      <c r="D96" s="202" t="s">
        <v>71</v>
      </c>
      <c r="E96" s="214" t="s">
        <v>216</v>
      </c>
      <c r="F96" s="214" t="s">
        <v>217</v>
      </c>
      <c r="G96" s="201"/>
      <c r="H96" s="201"/>
      <c r="I96" s="204"/>
      <c r="J96" s="215">
        <f>BK96</f>
        <v>0</v>
      </c>
      <c r="K96" s="201"/>
      <c r="L96" s="206"/>
      <c r="M96" s="207"/>
      <c r="N96" s="208"/>
      <c r="O96" s="208"/>
      <c r="P96" s="209">
        <f>SUM(P97:P111)</f>
        <v>0</v>
      </c>
      <c r="Q96" s="208"/>
      <c r="R96" s="209">
        <f>SUM(R97:R111)</f>
        <v>0</v>
      </c>
      <c r="S96" s="208"/>
      <c r="T96" s="210">
        <f>SUM(T97:T111)</f>
        <v>200.30595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71</v>
      </c>
      <c r="AU96" s="212" t="s">
        <v>79</v>
      </c>
      <c r="AY96" s="211" t="s">
        <v>215</v>
      </c>
      <c r="BK96" s="213">
        <f>SUM(BK97:BK111)</f>
        <v>0</v>
      </c>
    </row>
    <row r="97" s="2" customFormat="1" ht="66.75" customHeight="1">
      <c r="A97" s="41"/>
      <c r="B97" s="42"/>
      <c r="C97" s="216" t="s">
        <v>79</v>
      </c>
      <c r="D97" s="216" t="s">
        <v>218</v>
      </c>
      <c r="E97" s="217" t="s">
        <v>219</v>
      </c>
      <c r="F97" s="218" t="s">
        <v>220</v>
      </c>
      <c r="G97" s="219" t="s">
        <v>221</v>
      </c>
      <c r="H97" s="220">
        <v>480.35000000000002</v>
      </c>
      <c r="I97" s="221"/>
      <c r="J97" s="222">
        <f>ROUND(I97*H97,2)</f>
        <v>0</v>
      </c>
      <c r="K97" s="218" t="s">
        <v>19</v>
      </c>
      <c r="L97" s="47"/>
      <c r="M97" s="223" t="s">
        <v>19</v>
      </c>
      <c r="N97" s="224" t="s">
        <v>43</v>
      </c>
      <c r="O97" s="87"/>
      <c r="P97" s="225">
        <f>O97*H97</f>
        <v>0</v>
      </c>
      <c r="Q97" s="225">
        <v>0</v>
      </c>
      <c r="R97" s="225">
        <f>Q97*H97</f>
        <v>0</v>
      </c>
      <c r="S97" s="225">
        <v>0.41699999999999998</v>
      </c>
      <c r="T97" s="226">
        <f>S97*H97</f>
        <v>200.30595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7" t="s">
        <v>223</v>
      </c>
      <c r="AT97" s="227" t="s">
        <v>218</v>
      </c>
      <c r="AU97" s="227" t="s">
        <v>81</v>
      </c>
      <c r="AY97" s="20" t="s">
        <v>215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20" t="s">
        <v>79</v>
      </c>
      <c r="BK97" s="228">
        <f>ROUND(I97*H97,2)</f>
        <v>0</v>
      </c>
      <c r="BL97" s="20" t="s">
        <v>223</v>
      </c>
      <c r="BM97" s="227" t="s">
        <v>750</v>
      </c>
    </row>
    <row r="98" s="13" customFormat="1">
      <c r="A98" s="13"/>
      <c r="B98" s="234"/>
      <c r="C98" s="235"/>
      <c r="D98" s="236" t="s">
        <v>226</v>
      </c>
      <c r="E98" s="237" t="s">
        <v>19</v>
      </c>
      <c r="F98" s="238" t="s">
        <v>227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226</v>
      </c>
      <c r="AU98" s="244" t="s">
        <v>81</v>
      </c>
      <c r="AV98" s="13" t="s">
        <v>79</v>
      </c>
      <c r="AW98" s="13" t="s">
        <v>33</v>
      </c>
      <c r="AX98" s="13" t="s">
        <v>72</v>
      </c>
      <c r="AY98" s="244" t="s">
        <v>215</v>
      </c>
    </row>
    <row r="99" s="13" customFormat="1">
      <c r="A99" s="13"/>
      <c r="B99" s="234"/>
      <c r="C99" s="235"/>
      <c r="D99" s="236" t="s">
        <v>226</v>
      </c>
      <c r="E99" s="237" t="s">
        <v>19</v>
      </c>
      <c r="F99" s="238" t="s">
        <v>228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226</v>
      </c>
      <c r="AU99" s="244" t="s">
        <v>81</v>
      </c>
      <c r="AV99" s="13" t="s">
        <v>79</v>
      </c>
      <c r="AW99" s="13" t="s">
        <v>33</v>
      </c>
      <c r="AX99" s="13" t="s">
        <v>72</v>
      </c>
      <c r="AY99" s="244" t="s">
        <v>215</v>
      </c>
    </row>
    <row r="100" s="13" customFormat="1">
      <c r="A100" s="13"/>
      <c r="B100" s="234"/>
      <c r="C100" s="235"/>
      <c r="D100" s="236" t="s">
        <v>226</v>
      </c>
      <c r="E100" s="237" t="s">
        <v>19</v>
      </c>
      <c r="F100" s="238" t="s">
        <v>229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226</v>
      </c>
      <c r="AU100" s="244" t="s">
        <v>81</v>
      </c>
      <c r="AV100" s="13" t="s">
        <v>79</v>
      </c>
      <c r="AW100" s="13" t="s">
        <v>33</v>
      </c>
      <c r="AX100" s="13" t="s">
        <v>72</v>
      </c>
      <c r="AY100" s="244" t="s">
        <v>215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227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239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751</v>
      </c>
      <c r="G103" s="246"/>
      <c r="H103" s="249">
        <v>209.84999999999999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3" customFormat="1">
      <c r="A104" s="13"/>
      <c r="B104" s="234"/>
      <c r="C104" s="235"/>
      <c r="D104" s="236" t="s">
        <v>226</v>
      </c>
      <c r="E104" s="237" t="s">
        <v>19</v>
      </c>
      <c r="F104" s="238" t="s">
        <v>232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226</v>
      </c>
      <c r="AU104" s="244" t="s">
        <v>81</v>
      </c>
      <c r="AV104" s="13" t="s">
        <v>79</v>
      </c>
      <c r="AW104" s="13" t="s">
        <v>33</v>
      </c>
      <c r="AX104" s="13" t="s">
        <v>72</v>
      </c>
      <c r="AY104" s="244" t="s">
        <v>215</v>
      </c>
    </row>
    <row r="105" s="13" customFormat="1">
      <c r="A105" s="13"/>
      <c r="B105" s="234"/>
      <c r="C105" s="235"/>
      <c r="D105" s="236" t="s">
        <v>226</v>
      </c>
      <c r="E105" s="237" t="s">
        <v>19</v>
      </c>
      <c r="F105" s="238" t="s">
        <v>228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226</v>
      </c>
      <c r="AU105" s="244" t="s">
        <v>81</v>
      </c>
      <c r="AV105" s="13" t="s">
        <v>79</v>
      </c>
      <c r="AW105" s="13" t="s">
        <v>33</v>
      </c>
      <c r="AX105" s="13" t="s">
        <v>72</v>
      </c>
      <c r="AY105" s="244" t="s">
        <v>215</v>
      </c>
    </row>
    <row r="106" s="13" customFormat="1">
      <c r="A106" s="13"/>
      <c r="B106" s="234"/>
      <c r="C106" s="235"/>
      <c r="D106" s="236" t="s">
        <v>226</v>
      </c>
      <c r="E106" s="237" t="s">
        <v>19</v>
      </c>
      <c r="F106" s="238" t="s">
        <v>229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226</v>
      </c>
      <c r="AU106" s="244" t="s">
        <v>81</v>
      </c>
      <c r="AV106" s="13" t="s">
        <v>79</v>
      </c>
      <c r="AW106" s="13" t="s">
        <v>33</v>
      </c>
      <c r="AX106" s="13" t="s">
        <v>72</v>
      </c>
      <c r="AY106" s="244" t="s">
        <v>215</v>
      </c>
    </row>
    <row r="107" s="13" customFormat="1">
      <c r="A107" s="13"/>
      <c r="B107" s="234"/>
      <c r="C107" s="235"/>
      <c r="D107" s="236" t="s">
        <v>226</v>
      </c>
      <c r="E107" s="237" t="s">
        <v>19</v>
      </c>
      <c r="F107" s="238" t="s">
        <v>227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226</v>
      </c>
      <c r="AU107" s="244" t="s">
        <v>81</v>
      </c>
      <c r="AV107" s="13" t="s">
        <v>79</v>
      </c>
      <c r="AW107" s="13" t="s">
        <v>33</v>
      </c>
      <c r="AX107" s="13" t="s">
        <v>72</v>
      </c>
      <c r="AY107" s="244" t="s">
        <v>215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246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4" customFormat="1">
      <c r="A109" s="14"/>
      <c r="B109" s="245"/>
      <c r="C109" s="246"/>
      <c r="D109" s="236" t="s">
        <v>226</v>
      </c>
      <c r="E109" s="247" t="s">
        <v>19</v>
      </c>
      <c r="F109" s="248" t="s">
        <v>752</v>
      </c>
      <c r="G109" s="246"/>
      <c r="H109" s="249">
        <v>270.5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226</v>
      </c>
      <c r="AU109" s="255" t="s">
        <v>81</v>
      </c>
      <c r="AV109" s="14" t="s">
        <v>81</v>
      </c>
      <c r="AW109" s="14" t="s">
        <v>33</v>
      </c>
      <c r="AX109" s="14" t="s">
        <v>72</v>
      </c>
      <c r="AY109" s="255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232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5" customFormat="1">
      <c r="A111" s="15"/>
      <c r="B111" s="256"/>
      <c r="C111" s="257"/>
      <c r="D111" s="236" t="s">
        <v>226</v>
      </c>
      <c r="E111" s="258" t="s">
        <v>19</v>
      </c>
      <c r="F111" s="259" t="s">
        <v>233</v>
      </c>
      <c r="G111" s="257"/>
      <c r="H111" s="260">
        <v>480.35000000000002</v>
      </c>
      <c r="I111" s="261"/>
      <c r="J111" s="257"/>
      <c r="K111" s="257"/>
      <c r="L111" s="262"/>
      <c r="M111" s="263"/>
      <c r="N111" s="264"/>
      <c r="O111" s="264"/>
      <c r="P111" s="264"/>
      <c r="Q111" s="264"/>
      <c r="R111" s="264"/>
      <c r="S111" s="264"/>
      <c r="T111" s="26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6" t="s">
        <v>226</v>
      </c>
      <c r="AU111" s="266" t="s">
        <v>81</v>
      </c>
      <c r="AV111" s="15" t="s">
        <v>223</v>
      </c>
      <c r="AW111" s="15" t="s">
        <v>33</v>
      </c>
      <c r="AX111" s="15" t="s">
        <v>79</v>
      </c>
      <c r="AY111" s="266" t="s">
        <v>215</v>
      </c>
    </row>
    <row r="112" s="12" customFormat="1" ht="22.8" customHeight="1">
      <c r="A112" s="12"/>
      <c r="B112" s="200"/>
      <c r="C112" s="201"/>
      <c r="D112" s="202" t="s">
        <v>71</v>
      </c>
      <c r="E112" s="214" t="s">
        <v>335</v>
      </c>
      <c r="F112" s="214" t="s">
        <v>336</v>
      </c>
      <c r="G112" s="201"/>
      <c r="H112" s="201"/>
      <c r="I112" s="204"/>
      <c r="J112" s="215">
        <f>BK112</f>
        <v>0</v>
      </c>
      <c r="K112" s="201"/>
      <c r="L112" s="206"/>
      <c r="M112" s="207"/>
      <c r="N112" s="208"/>
      <c r="O112" s="208"/>
      <c r="P112" s="209">
        <f>SUM(P113:P125)</f>
        <v>0</v>
      </c>
      <c r="Q112" s="208"/>
      <c r="R112" s="209">
        <f>SUM(R113:R125)</f>
        <v>0</v>
      </c>
      <c r="S112" s="208"/>
      <c r="T112" s="210">
        <f>SUM(T113:T125)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1" t="s">
        <v>79</v>
      </c>
      <c r="AT112" s="212" t="s">
        <v>71</v>
      </c>
      <c r="AU112" s="212" t="s">
        <v>79</v>
      </c>
      <c r="AY112" s="211" t="s">
        <v>215</v>
      </c>
      <c r="BK112" s="213">
        <f>SUM(BK113:BK125)</f>
        <v>0</v>
      </c>
    </row>
    <row r="113" s="2" customFormat="1" ht="37.8" customHeight="1">
      <c r="A113" s="41"/>
      <c r="B113" s="42"/>
      <c r="C113" s="216" t="s">
        <v>81</v>
      </c>
      <c r="D113" s="216" t="s">
        <v>218</v>
      </c>
      <c r="E113" s="217" t="s">
        <v>338</v>
      </c>
      <c r="F113" s="218" t="s">
        <v>339</v>
      </c>
      <c r="G113" s="219" t="s">
        <v>331</v>
      </c>
      <c r="H113" s="220">
        <v>200.30600000000001</v>
      </c>
      <c r="I113" s="221"/>
      <c r="J113" s="222">
        <f>ROUND(I113*H113,2)</f>
        <v>0</v>
      </c>
      <c r="K113" s="218" t="s">
        <v>19</v>
      </c>
      <c r="L113" s="47"/>
      <c r="M113" s="223" t="s">
        <v>19</v>
      </c>
      <c r="N113" s="224" t="s">
        <v>43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223</v>
      </c>
      <c r="AT113" s="227" t="s">
        <v>218</v>
      </c>
      <c r="AU113" s="227" t="s">
        <v>81</v>
      </c>
      <c r="AY113" s="20" t="s">
        <v>215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223</v>
      </c>
      <c r="BM113" s="227" t="s">
        <v>753</v>
      </c>
    </row>
    <row r="114" s="2" customFormat="1" ht="49.05" customHeight="1">
      <c r="A114" s="41"/>
      <c r="B114" s="42"/>
      <c r="C114" s="216" t="s">
        <v>105</v>
      </c>
      <c r="D114" s="216" t="s">
        <v>218</v>
      </c>
      <c r="E114" s="217" t="s">
        <v>343</v>
      </c>
      <c r="F114" s="218" t="s">
        <v>344</v>
      </c>
      <c r="G114" s="219" t="s">
        <v>331</v>
      </c>
      <c r="H114" s="220">
        <v>5408.2619999999997</v>
      </c>
      <c r="I114" s="221"/>
      <c r="J114" s="222">
        <f>ROUND(I114*H114,2)</f>
        <v>0</v>
      </c>
      <c r="K114" s="218" t="s">
        <v>19</v>
      </c>
      <c r="L114" s="47"/>
      <c r="M114" s="223" t="s">
        <v>19</v>
      </c>
      <c r="N114" s="224" t="s">
        <v>43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223</v>
      </c>
      <c r="AT114" s="227" t="s">
        <v>218</v>
      </c>
      <c r="AU114" s="227" t="s">
        <v>81</v>
      </c>
      <c r="AY114" s="20" t="s">
        <v>215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223</v>
      </c>
      <c r="BM114" s="227" t="s">
        <v>754</v>
      </c>
    </row>
    <row r="115" s="14" customFormat="1">
      <c r="A115" s="14"/>
      <c r="B115" s="245"/>
      <c r="C115" s="246"/>
      <c r="D115" s="236" t="s">
        <v>226</v>
      </c>
      <c r="E115" s="247" t="s">
        <v>19</v>
      </c>
      <c r="F115" s="248" t="s">
        <v>755</v>
      </c>
      <c r="G115" s="246"/>
      <c r="H115" s="249">
        <v>5408.2619999999997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226</v>
      </c>
      <c r="AU115" s="255" t="s">
        <v>81</v>
      </c>
      <c r="AV115" s="14" t="s">
        <v>81</v>
      </c>
      <c r="AW115" s="14" t="s">
        <v>33</v>
      </c>
      <c r="AX115" s="14" t="s">
        <v>72</v>
      </c>
      <c r="AY115" s="255" t="s">
        <v>215</v>
      </c>
    </row>
    <row r="116" s="15" customFormat="1">
      <c r="A116" s="15"/>
      <c r="B116" s="256"/>
      <c r="C116" s="257"/>
      <c r="D116" s="236" t="s">
        <v>226</v>
      </c>
      <c r="E116" s="258" t="s">
        <v>19</v>
      </c>
      <c r="F116" s="259" t="s">
        <v>233</v>
      </c>
      <c r="G116" s="257"/>
      <c r="H116" s="260">
        <v>5408.2619999999997</v>
      </c>
      <c r="I116" s="261"/>
      <c r="J116" s="257"/>
      <c r="K116" s="257"/>
      <c r="L116" s="262"/>
      <c r="M116" s="263"/>
      <c r="N116" s="264"/>
      <c r="O116" s="264"/>
      <c r="P116" s="264"/>
      <c r="Q116" s="264"/>
      <c r="R116" s="264"/>
      <c r="S116" s="264"/>
      <c r="T116" s="26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6" t="s">
        <v>226</v>
      </c>
      <c r="AU116" s="266" t="s">
        <v>81</v>
      </c>
      <c r="AV116" s="15" t="s">
        <v>223</v>
      </c>
      <c r="AW116" s="15" t="s">
        <v>33</v>
      </c>
      <c r="AX116" s="15" t="s">
        <v>79</v>
      </c>
      <c r="AY116" s="266" t="s">
        <v>215</v>
      </c>
    </row>
    <row r="117" s="2" customFormat="1" ht="24.15" customHeight="1">
      <c r="A117" s="41"/>
      <c r="B117" s="42"/>
      <c r="C117" s="216" t="s">
        <v>223</v>
      </c>
      <c r="D117" s="216" t="s">
        <v>218</v>
      </c>
      <c r="E117" s="217" t="s">
        <v>348</v>
      </c>
      <c r="F117" s="218" t="s">
        <v>349</v>
      </c>
      <c r="G117" s="219" t="s">
        <v>331</v>
      </c>
      <c r="H117" s="220">
        <v>200.30600000000001</v>
      </c>
      <c r="I117" s="221"/>
      <c r="J117" s="222">
        <f>ROUND(I117*H117,2)</f>
        <v>0</v>
      </c>
      <c r="K117" s="218" t="s">
        <v>19</v>
      </c>
      <c r="L117" s="47"/>
      <c r="M117" s="223" t="s">
        <v>19</v>
      </c>
      <c r="N117" s="224" t="s">
        <v>43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223</v>
      </c>
      <c r="AT117" s="227" t="s">
        <v>218</v>
      </c>
      <c r="AU117" s="227" t="s">
        <v>81</v>
      </c>
      <c r="AY117" s="20" t="s">
        <v>215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223</v>
      </c>
      <c r="BM117" s="227" t="s">
        <v>756</v>
      </c>
    </row>
    <row r="118" s="2" customFormat="1" ht="44.25" customHeight="1">
      <c r="A118" s="41"/>
      <c r="B118" s="42"/>
      <c r="C118" s="216" t="s">
        <v>256</v>
      </c>
      <c r="D118" s="216" t="s">
        <v>218</v>
      </c>
      <c r="E118" s="217" t="s">
        <v>352</v>
      </c>
      <c r="F118" s="218" t="s">
        <v>353</v>
      </c>
      <c r="G118" s="219" t="s">
        <v>331</v>
      </c>
      <c r="H118" s="220">
        <v>60.091999999999999</v>
      </c>
      <c r="I118" s="221"/>
      <c r="J118" s="222">
        <f>ROUND(I118*H118,2)</f>
        <v>0</v>
      </c>
      <c r="K118" s="218" t="s">
        <v>19</v>
      </c>
      <c r="L118" s="47"/>
      <c r="M118" s="223" t="s">
        <v>19</v>
      </c>
      <c r="N118" s="224" t="s">
        <v>43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223</v>
      </c>
      <c r="AT118" s="227" t="s">
        <v>218</v>
      </c>
      <c r="AU118" s="227" t="s">
        <v>81</v>
      </c>
      <c r="AY118" s="20" t="s">
        <v>215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223</v>
      </c>
      <c r="BM118" s="227" t="s">
        <v>757</v>
      </c>
    </row>
    <row r="119" s="13" customFormat="1">
      <c r="A119" s="13"/>
      <c r="B119" s="234"/>
      <c r="C119" s="235"/>
      <c r="D119" s="236" t="s">
        <v>226</v>
      </c>
      <c r="E119" s="237" t="s">
        <v>19</v>
      </c>
      <c r="F119" s="238" t="s">
        <v>358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226</v>
      </c>
      <c r="AU119" s="244" t="s">
        <v>81</v>
      </c>
      <c r="AV119" s="13" t="s">
        <v>79</v>
      </c>
      <c r="AW119" s="13" t="s">
        <v>33</v>
      </c>
      <c r="AX119" s="13" t="s">
        <v>72</v>
      </c>
      <c r="AY119" s="244" t="s">
        <v>215</v>
      </c>
    </row>
    <row r="120" s="14" customFormat="1">
      <c r="A120" s="14"/>
      <c r="B120" s="245"/>
      <c r="C120" s="246"/>
      <c r="D120" s="236" t="s">
        <v>226</v>
      </c>
      <c r="E120" s="247" t="s">
        <v>19</v>
      </c>
      <c r="F120" s="248" t="s">
        <v>758</v>
      </c>
      <c r="G120" s="246"/>
      <c r="H120" s="249">
        <v>60.091999999999999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226</v>
      </c>
      <c r="AU120" s="255" t="s">
        <v>81</v>
      </c>
      <c r="AV120" s="14" t="s">
        <v>81</v>
      </c>
      <c r="AW120" s="14" t="s">
        <v>33</v>
      </c>
      <c r="AX120" s="14" t="s">
        <v>72</v>
      </c>
      <c r="AY120" s="255" t="s">
        <v>215</v>
      </c>
    </row>
    <row r="121" s="15" customFormat="1">
      <c r="A121" s="15"/>
      <c r="B121" s="256"/>
      <c r="C121" s="257"/>
      <c r="D121" s="236" t="s">
        <v>226</v>
      </c>
      <c r="E121" s="258" t="s">
        <v>19</v>
      </c>
      <c r="F121" s="259" t="s">
        <v>233</v>
      </c>
      <c r="G121" s="257"/>
      <c r="H121" s="260">
        <v>60.091999999999999</v>
      </c>
      <c r="I121" s="261"/>
      <c r="J121" s="257"/>
      <c r="K121" s="257"/>
      <c r="L121" s="262"/>
      <c r="M121" s="263"/>
      <c r="N121" s="264"/>
      <c r="O121" s="264"/>
      <c r="P121" s="264"/>
      <c r="Q121" s="264"/>
      <c r="R121" s="264"/>
      <c r="S121" s="264"/>
      <c r="T121" s="26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6" t="s">
        <v>226</v>
      </c>
      <c r="AU121" s="266" t="s">
        <v>81</v>
      </c>
      <c r="AV121" s="15" t="s">
        <v>223</v>
      </c>
      <c r="AW121" s="15" t="s">
        <v>33</v>
      </c>
      <c r="AX121" s="15" t="s">
        <v>79</v>
      </c>
      <c r="AY121" s="266" t="s">
        <v>215</v>
      </c>
    </row>
    <row r="122" s="2" customFormat="1" ht="44.25" customHeight="1">
      <c r="A122" s="41"/>
      <c r="B122" s="42"/>
      <c r="C122" s="216" t="s">
        <v>298</v>
      </c>
      <c r="D122" s="216" t="s">
        <v>218</v>
      </c>
      <c r="E122" s="217" t="s">
        <v>377</v>
      </c>
      <c r="F122" s="218" t="s">
        <v>378</v>
      </c>
      <c r="G122" s="219" t="s">
        <v>331</v>
      </c>
      <c r="H122" s="220">
        <v>140.214</v>
      </c>
      <c r="I122" s="221"/>
      <c r="J122" s="222">
        <f>ROUND(I122*H122,2)</f>
        <v>0</v>
      </c>
      <c r="K122" s="218" t="s">
        <v>19</v>
      </c>
      <c r="L122" s="47"/>
      <c r="M122" s="223" t="s">
        <v>19</v>
      </c>
      <c r="N122" s="224" t="s">
        <v>43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223</v>
      </c>
      <c r="AT122" s="227" t="s">
        <v>218</v>
      </c>
      <c r="AU122" s="227" t="s">
        <v>81</v>
      </c>
      <c r="AY122" s="20" t="s">
        <v>215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223</v>
      </c>
      <c r="BM122" s="227" t="s">
        <v>759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358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4" customFormat="1">
      <c r="A124" s="14"/>
      <c r="B124" s="245"/>
      <c r="C124" s="246"/>
      <c r="D124" s="236" t="s">
        <v>226</v>
      </c>
      <c r="E124" s="247" t="s">
        <v>19</v>
      </c>
      <c r="F124" s="248" t="s">
        <v>760</v>
      </c>
      <c r="G124" s="246"/>
      <c r="H124" s="249">
        <v>140.214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226</v>
      </c>
      <c r="AU124" s="255" t="s">
        <v>81</v>
      </c>
      <c r="AV124" s="14" t="s">
        <v>81</v>
      </c>
      <c r="AW124" s="14" t="s">
        <v>33</v>
      </c>
      <c r="AX124" s="14" t="s">
        <v>72</v>
      </c>
      <c r="AY124" s="255" t="s">
        <v>215</v>
      </c>
    </row>
    <row r="125" s="15" customFormat="1">
      <c r="A125" s="15"/>
      <c r="B125" s="256"/>
      <c r="C125" s="257"/>
      <c r="D125" s="236" t="s">
        <v>226</v>
      </c>
      <c r="E125" s="258" t="s">
        <v>19</v>
      </c>
      <c r="F125" s="259" t="s">
        <v>233</v>
      </c>
      <c r="G125" s="257"/>
      <c r="H125" s="260">
        <v>140.214</v>
      </c>
      <c r="I125" s="261"/>
      <c r="J125" s="257"/>
      <c r="K125" s="257"/>
      <c r="L125" s="262"/>
      <c r="M125" s="278"/>
      <c r="N125" s="279"/>
      <c r="O125" s="279"/>
      <c r="P125" s="279"/>
      <c r="Q125" s="279"/>
      <c r="R125" s="279"/>
      <c r="S125" s="279"/>
      <c r="T125" s="280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6" t="s">
        <v>226</v>
      </c>
      <c r="AU125" s="266" t="s">
        <v>81</v>
      </c>
      <c r="AV125" s="15" t="s">
        <v>223</v>
      </c>
      <c r="AW125" s="15" t="s">
        <v>33</v>
      </c>
      <c r="AX125" s="15" t="s">
        <v>79</v>
      </c>
      <c r="AY125" s="266" t="s">
        <v>215</v>
      </c>
    </row>
    <row r="126" s="2" customFormat="1" ht="6.96" customHeight="1">
      <c r="A126" s="41"/>
      <c r="B126" s="62"/>
      <c r="C126" s="63"/>
      <c r="D126" s="63"/>
      <c r="E126" s="63"/>
      <c r="F126" s="63"/>
      <c r="G126" s="63"/>
      <c r="H126" s="63"/>
      <c r="I126" s="63"/>
      <c r="J126" s="63"/>
      <c r="K126" s="63"/>
      <c r="L126" s="47"/>
      <c r="M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</sheetData>
  <sheetProtection sheet="1" autoFilter="0" formatColumns="0" formatRows="0" objects="1" scenarios="1" spinCount="100000" saltValue="PwfUCjxHsmje80syEBbevsV8fWuqrApGPDK7La7ddraoD7k/072ZqY3VCYOdL9ctLMCQsG+Y7MTz8+h0PVYq9g==" hashValue="55lfnpq4DWfwAcWkAsUrWDQk86R2CSnLMJsVyDvqGbMhDWa3Kqx/8qUR+vQj3e1p7eY86li8a3oCZwuJ7eJk5A==" algorithmName="SHA-512" password="CC35"/>
  <autoFilter ref="C93:K12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0:H80"/>
    <mergeCell ref="E84:H84"/>
    <mergeCell ref="E82:H82"/>
    <mergeCell ref="E86:H8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185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Vědomice - Úprava ulice Na Zavadilce</v>
      </c>
      <c r="F7" s="146"/>
      <c r="G7" s="146"/>
      <c r="H7" s="146"/>
      <c r="L7" s="23"/>
    </row>
    <row r="8">
      <c r="B8" s="23"/>
      <c r="D8" s="146" t="s">
        <v>186</v>
      </c>
      <c r="L8" s="23"/>
    </row>
    <row r="9" s="1" customFormat="1" ht="16.5" customHeight="1">
      <c r="B9" s="23"/>
      <c r="E9" s="147" t="s">
        <v>187</v>
      </c>
      <c r="F9" s="1"/>
      <c r="G9" s="1"/>
      <c r="H9" s="1"/>
      <c r="L9" s="23"/>
    </row>
    <row r="10" s="1" customFormat="1" ht="12" customHeight="1">
      <c r="B10" s="23"/>
      <c r="D10" s="146" t="s">
        <v>188</v>
      </c>
      <c r="L10" s="23"/>
    </row>
    <row r="11" s="2" customFormat="1" ht="16.5" customHeight="1">
      <c r="A11" s="41"/>
      <c r="B11" s="47"/>
      <c r="C11" s="41"/>
      <c r="D11" s="41"/>
      <c r="E11" s="159" t="s">
        <v>748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749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389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16. 4. 2024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27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35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71.25" customHeight="1">
      <c r="A31" s="151"/>
      <c r="B31" s="152"/>
      <c r="C31" s="151"/>
      <c r="D31" s="151"/>
      <c r="E31" s="153" t="s">
        <v>37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38</v>
      </c>
      <c r="E34" s="41"/>
      <c r="F34" s="41"/>
      <c r="G34" s="41"/>
      <c r="H34" s="41"/>
      <c r="I34" s="41"/>
      <c r="J34" s="157">
        <f>ROUND(J97,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40</v>
      </c>
      <c r="G36" s="41"/>
      <c r="H36" s="41"/>
      <c r="I36" s="158" t="s">
        <v>39</v>
      </c>
      <c r="J36" s="158" t="s">
        <v>41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42</v>
      </c>
      <c r="E37" s="146" t="s">
        <v>43</v>
      </c>
      <c r="F37" s="160">
        <f>ROUND((SUM(BE97:BE323)),  2)</f>
        <v>0</v>
      </c>
      <c r="G37" s="41"/>
      <c r="H37" s="41"/>
      <c r="I37" s="161">
        <v>0.20999999999999999</v>
      </c>
      <c r="J37" s="160">
        <f>ROUND(((SUM(BE97:BE323))*I37),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44</v>
      </c>
      <c r="F38" s="160">
        <f>ROUND((SUM(BF97:BF323)),  2)</f>
        <v>0</v>
      </c>
      <c r="G38" s="41"/>
      <c r="H38" s="41"/>
      <c r="I38" s="161">
        <v>0.12</v>
      </c>
      <c r="J38" s="160">
        <f>ROUND(((SUM(BF97:BF323))*I38),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45</v>
      </c>
      <c r="F39" s="160">
        <f>ROUND((SUM(BG97:BG323)),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46</v>
      </c>
      <c r="F40" s="160">
        <f>ROUND((SUM(BH97:BH323)),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47</v>
      </c>
      <c r="F41" s="160">
        <f>ROUND((SUM(BI97:BI323)),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48</v>
      </c>
      <c r="E43" s="164"/>
      <c r="F43" s="164"/>
      <c r="G43" s="165" t="s">
        <v>49</v>
      </c>
      <c r="H43" s="166" t="s">
        <v>50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190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Vědomice - Úprava ulice Na Zavadilce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186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187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188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5" t="s">
        <v>748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749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2023-065-01-02 - SO-01 - Dopravní řešení - nové kce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k.ú. Vědomice </v>
      </c>
      <c r="G60" s="43"/>
      <c r="H60" s="43"/>
      <c r="I60" s="35" t="s">
        <v>23</v>
      </c>
      <c r="J60" s="75" t="str">
        <f>IF(J16="","",J16)</f>
        <v>16. 4. 2024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40.05" customHeight="1">
      <c r="A62" s="41"/>
      <c r="B62" s="42"/>
      <c r="C62" s="35" t="s">
        <v>25</v>
      </c>
      <c r="D62" s="43"/>
      <c r="E62" s="43"/>
      <c r="F62" s="30" t="str">
        <f>E19</f>
        <v>Obec Vědomice, Na Průhonu 270, Roudnice nad Labem</v>
      </c>
      <c r="G62" s="43"/>
      <c r="H62" s="43"/>
      <c r="I62" s="35" t="s">
        <v>31</v>
      </c>
      <c r="J62" s="39" t="str">
        <f>E25</f>
        <v>Ing. arch. Pavel Šulc Ph.D.Krásného 351/8, Praha 6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>Ing. Dana Mlejnková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191</v>
      </c>
      <c r="D65" s="175"/>
      <c r="E65" s="175"/>
      <c r="F65" s="175"/>
      <c r="G65" s="175"/>
      <c r="H65" s="175"/>
      <c r="I65" s="175"/>
      <c r="J65" s="176" t="s">
        <v>192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70</v>
      </c>
      <c r="D67" s="43"/>
      <c r="E67" s="43"/>
      <c r="F67" s="43"/>
      <c r="G67" s="43"/>
      <c r="H67" s="43"/>
      <c r="I67" s="43"/>
      <c r="J67" s="105">
        <f>J97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193</v>
      </c>
    </row>
    <row r="68" s="9" customFormat="1" ht="24.96" customHeight="1">
      <c r="A68" s="9"/>
      <c r="B68" s="178"/>
      <c r="C68" s="179"/>
      <c r="D68" s="180" t="s">
        <v>194</v>
      </c>
      <c r="E68" s="181"/>
      <c r="F68" s="181"/>
      <c r="G68" s="181"/>
      <c r="H68" s="181"/>
      <c r="I68" s="181"/>
      <c r="J68" s="182">
        <f>J98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390</v>
      </c>
      <c r="E69" s="186"/>
      <c r="F69" s="186"/>
      <c r="G69" s="186"/>
      <c r="H69" s="186"/>
      <c r="I69" s="186"/>
      <c r="J69" s="187">
        <f>J99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761</v>
      </c>
      <c r="E70" s="186"/>
      <c r="F70" s="186"/>
      <c r="G70" s="186"/>
      <c r="H70" s="186"/>
      <c r="I70" s="186"/>
      <c r="J70" s="187">
        <f>J133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762</v>
      </c>
      <c r="E71" s="186"/>
      <c r="F71" s="186"/>
      <c r="G71" s="186"/>
      <c r="H71" s="186"/>
      <c r="I71" s="186"/>
      <c r="J71" s="187">
        <f>J168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763</v>
      </c>
      <c r="E72" s="186"/>
      <c r="F72" s="186"/>
      <c r="G72" s="186"/>
      <c r="H72" s="186"/>
      <c r="I72" s="186"/>
      <c r="J72" s="187">
        <f>J218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547</v>
      </c>
      <c r="E73" s="186"/>
      <c r="F73" s="186"/>
      <c r="G73" s="186"/>
      <c r="H73" s="186"/>
      <c r="I73" s="186"/>
      <c r="J73" s="187">
        <f>J296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200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Vědomice - Úprava ulice Na Zavadilce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186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3" t="s">
        <v>187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188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295" t="s">
        <v>748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749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E13</f>
        <v>2023-065-01-02 - SO-01 - Dopravní řešení - nové kce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F16</f>
        <v xml:space="preserve">k.ú. Vědomice </v>
      </c>
      <c r="G91" s="43"/>
      <c r="H91" s="43"/>
      <c r="I91" s="35" t="s">
        <v>23</v>
      </c>
      <c r="J91" s="75" t="str">
        <f>IF(J16="","",J16)</f>
        <v>16. 4. 2024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40.05" customHeight="1">
      <c r="A93" s="41"/>
      <c r="B93" s="42"/>
      <c r="C93" s="35" t="s">
        <v>25</v>
      </c>
      <c r="D93" s="43"/>
      <c r="E93" s="43"/>
      <c r="F93" s="30" t="str">
        <f>E19</f>
        <v>Obec Vědomice, Na Průhonu 270, Roudnice nad Labem</v>
      </c>
      <c r="G93" s="43"/>
      <c r="H93" s="43"/>
      <c r="I93" s="35" t="s">
        <v>31</v>
      </c>
      <c r="J93" s="39" t="str">
        <f>E25</f>
        <v>Ing. arch. Pavel Šulc Ph.D.Krásného 351/8, Praha 6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29</v>
      </c>
      <c r="D94" s="43"/>
      <c r="E94" s="43"/>
      <c r="F94" s="30" t="str">
        <f>IF(E22="","",E22)</f>
        <v>Vyplň údaj</v>
      </c>
      <c r="G94" s="43"/>
      <c r="H94" s="43"/>
      <c r="I94" s="35" t="s">
        <v>34</v>
      </c>
      <c r="J94" s="39" t="str">
        <f>E28</f>
        <v>Ing. Dana Mlejnková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201</v>
      </c>
      <c r="D96" s="192" t="s">
        <v>57</v>
      </c>
      <c r="E96" s="192" t="s">
        <v>53</v>
      </c>
      <c r="F96" s="192" t="s">
        <v>54</v>
      </c>
      <c r="G96" s="192" t="s">
        <v>202</v>
      </c>
      <c r="H96" s="192" t="s">
        <v>203</v>
      </c>
      <c r="I96" s="192" t="s">
        <v>204</v>
      </c>
      <c r="J96" s="192" t="s">
        <v>192</v>
      </c>
      <c r="K96" s="193" t="s">
        <v>205</v>
      </c>
      <c r="L96" s="194"/>
      <c r="M96" s="95" t="s">
        <v>19</v>
      </c>
      <c r="N96" s="96" t="s">
        <v>42</v>
      </c>
      <c r="O96" s="96" t="s">
        <v>206</v>
      </c>
      <c r="P96" s="96" t="s">
        <v>207</v>
      </c>
      <c r="Q96" s="96" t="s">
        <v>208</v>
      </c>
      <c r="R96" s="96" t="s">
        <v>209</v>
      </c>
      <c r="S96" s="96" t="s">
        <v>210</v>
      </c>
      <c r="T96" s="97" t="s">
        <v>211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212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</f>
        <v>0</v>
      </c>
      <c r="Q97" s="99"/>
      <c r="R97" s="197">
        <f>R98</f>
        <v>533.97574859999997</v>
      </c>
      <c r="S97" s="99"/>
      <c r="T97" s="198">
        <f>T98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71</v>
      </c>
      <c r="AU97" s="20" t="s">
        <v>193</v>
      </c>
      <c r="BK97" s="199">
        <f>BK98</f>
        <v>0</v>
      </c>
    </row>
    <row r="98" s="12" customFormat="1" ht="25.92" customHeight="1">
      <c r="A98" s="12"/>
      <c r="B98" s="200"/>
      <c r="C98" s="201"/>
      <c r="D98" s="202" t="s">
        <v>71</v>
      </c>
      <c r="E98" s="203" t="s">
        <v>213</v>
      </c>
      <c r="F98" s="203" t="s">
        <v>214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P99+P133+P168+P218+P296</f>
        <v>0</v>
      </c>
      <c r="Q98" s="208"/>
      <c r="R98" s="209">
        <f>R99+R133+R168+R218+R296</f>
        <v>533.97574859999997</v>
      </c>
      <c r="S98" s="208"/>
      <c r="T98" s="210">
        <f>T99+T133+T168+T218+T296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71</v>
      </c>
      <c r="AU98" s="212" t="s">
        <v>72</v>
      </c>
      <c r="AY98" s="211" t="s">
        <v>215</v>
      </c>
      <c r="BK98" s="213">
        <f>BK99+BK133+BK168+BK218+BK296</f>
        <v>0</v>
      </c>
    </row>
    <row r="99" s="12" customFormat="1" ht="22.8" customHeight="1">
      <c r="A99" s="12"/>
      <c r="B99" s="200"/>
      <c r="C99" s="201"/>
      <c r="D99" s="202" t="s">
        <v>71</v>
      </c>
      <c r="E99" s="214" t="s">
        <v>395</v>
      </c>
      <c r="F99" s="214" t="s">
        <v>396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SUM(P100:P132)</f>
        <v>0</v>
      </c>
      <c r="Q99" s="208"/>
      <c r="R99" s="209">
        <f>SUM(R100:R132)</f>
        <v>210.90014400000001</v>
      </c>
      <c r="S99" s="208"/>
      <c r="T99" s="210">
        <f>SUM(T100:T132)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71</v>
      </c>
      <c r="AU99" s="212" t="s">
        <v>79</v>
      </c>
      <c r="AY99" s="211" t="s">
        <v>215</v>
      </c>
      <c r="BK99" s="213">
        <f>SUM(BK100:BK132)</f>
        <v>0</v>
      </c>
    </row>
    <row r="100" s="2" customFormat="1" ht="37.8" customHeight="1">
      <c r="A100" s="41"/>
      <c r="B100" s="42"/>
      <c r="C100" s="216" t="s">
        <v>79</v>
      </c>
      <c r="D100" s="216" t="s">
        <v>218</v>
      </c>
      <c r="E100" s="217" t="s">
        <v>397</v>
      </c>
      <c r="F100" s="218" t="s">
        <v>398</v>
      </c>
      <c r="G100" s="219" t="s">
        <v>221</v>
      </c>
      <c r="H100" s="220">
        <v>275.60000000000002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43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223</v>
      </c>
      <c r="AT100" s="227" t="s">
        <v>218</v>
      </c>
      <c r="AU100" s="227" t="s">
        <v>81</v>
      </c>
      <c r="AY100" s="20" t="s">
        <v>215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223</v>
      </c>
      <c r="BM100" s="227" t="s">
        <v>764</v>
      </c>
    </row>
    <row r="101" s="13" customFormat="1">
      <c r="A101" s="13"/>
      <c r="B101" s="234"/>
      <c r="C101" s="235"/>
      <c r="D101" s="236" t="s">
        <v>226</v>
      </c>
      <c r="E101" s="237" t="s">
        <v>19</v>
      </c>
      <c r="F101" s="238" t="s">
        <v>400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226</v>
      </c>
      <c r="AU101" s="244" t="s">
        <v>81</v>
      </c>
      <c r="AV101" s="13" t="s">
        <v>79</v>
      </c>
      <c r="AW101" s="13" t="s">
        <v>33</v>
      </c>
      <c r="AX101" s="13" t="s">
        <v>72</v>
      </c>
      <c r="AY101" s="244" t="s">
        <v>215</v>
      </c>
    </row>
    <row r="102" s="13" customFormat="1">
      <c r="A102" s="13"/>
      <c r="B102" s="234"/>
      <c r="C102" s="235"/>
      <c r="D102" s="236" t="s">
        <v>226</v>
      </c>
      <c r="E102" s="237" t="s">
        <v>19</v>
      </c>
      <c r="F102" s="238" t="s">
        <v>401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226</v>
      </c>
      <c r="AU102" s="244" t="s">
        <v>81</v>
      </c>
      <c r="AV102" s="13" t="s">
        <v>79</v>
      </c>
      <c r="AW102" s="13" t="s">
        <v>33</v>
      </c>
      <c r="AX102" s="13" t="s">
        <v>72</v>
      </c>
      <c r="AY102" s="244" t="s">
        <v>215</v>
      </c>
    </row>
    <row r="103" s="14" customFormat="1">
      <c r="A103" s="14"/>
      <c r="B103" s="245"/>
      <c r="C103" s="246"/>
      <c r="D103" s="236" t="s">
        <v>226</v>
      </c>
      <c r="E103" s="247" t="s">
        <v>19</v>
      </c>
      <c r="F103" s="248" t="s">
        <v>765</v>
      </c>
      <c r="G103" s="246"/>
      <c r="H103" s="249">
        <v>427.89999999999998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226</v>
      </c>
      <c r="AU103" s="255" t="s">
        <v>81</v>
      </c>
      <c r="AV103" s="14" t="s">
        <v>81</v>
      </c>
      <c r="AW103" s="14" t="s">
        <v>33</v>
      </c>
      <c r="AX103" s="14" t="s">
        <v>72</v>
      </c>
      <c r="AY103" s="255" t="s">
        <v>215</v>
      </c>
    </row>
    <row r="104" s="14" customFormat="1">
      <c r="A104" s="14"/>
      <c r="B104" s="245"/>
      <c r="C104" s="246"/>
      <c r="D104" s="236" t="s">
        <v>226</v>
      </c>
      <c r="E104" s="247" t="s">
        <v>19</v>
      </c>
      <c r="F104" s="248" t="s">
        <v>766</v>
      </c>
      <c r="G104" s="246"/>
      <c r="H104" s="249">
        <v>-152.30000000000001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226</v>
      </c>
      <c r="AU104" s="255" t="s">
        <v>81</v>
      </c>
      <c r="AV104" s="14" t="s">
        <v>81</v>
      </c>
      <c r="AW104" s="14" t="s">
        <v>33</v>
      </c>
      <c r="AX104" s="14" t="s">
        <v>72</v>
      </c>
      <c r="AY104" s="255" t="s">
        <v>215</v>
      </c>
    </row>
    <row r="105" s="16" customFormat="1">
      <c r="A105" s="16"/>
      <c r="B105" s="267"/>
      <c r="C105" s="268"/>
      <c r="D105" s="236" t="s">
        <v>226</v>
      </c>
      <c r="E105" s="269" t="s">
        <v>19</v>
      </c>
      <c r="F105" s="270" t="s">
        <v>283</v>
      </c>
      <c r="G105" s="268"/>
      <c r="H105" s="271">
        <v>275.59999999999997</v>
      </c>
      <c r="I105" s="272"/>
      <c r="J105" s="268"/>
      <c r="K105" s="268"/>
      <c r="L105" s="273"/>
      <c r="M105" s="274"/>
      <c r="N105" s="275"/>
      <c r="O105" s="275"/>
      <c r="P105" s="275"/>
      <c r="Q105" s="275"/>
      <c r="R105" s="275"/>
      <c r="S105" s="275"/>
      <c r="T105" s="27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T105" s="277" t="s">
        <v>226</v>
      </c>
      <c r="AU105" s="277" t="s">
        <v>81</v>
      </c>
      <c r="AV105" s="16" t="s">
        <v>105</v>
      </c>
      <c r="AW105" s="16" t="s">
        <v>33</v>
      </c>
      <c r="AX105" s="16" t="s">
        <v>72</v>
      </c>
      <c r="AY105" s="277" t="s">
        <v>215</v>
      </c>
    </row>
    <row r="106" s="15" customFormat="1">
      <c r="A106" s="15"/>
      <c r="B106" s="256"/>
      <c r="C106" s="257"/>
      <c r="D106" s="236" t="s">
        <v>226</v>
      </c>
      <c r="E106" s="258" t="s">
        <v>19</v>
      </c>
      <c r="F106" s="259" t="s">
        <v>233</v>
      </c>
      <c r="G106" s="257"/>
      <c r="H106" s="260">
        <v>275.59999999999997</v>
      </c>
      <c r="I106" s="261"/>
      <c r="J106" s="257"/>
      <c r="K106" s="257"/>
      <c r="L106" s="262"/>
      <c r="M106" s="263"/>
      <c r="N106" s="264"/>
      <c r="O106" s="264"/>
      <c r="P106" s="264"/>
      <c r="Q106" s="264"/>
      <c r="R106" s="264"/>
      <c r="S106" s="264"/>
      <c r="T106" s="26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6" t="s">
        <v>226</v>
      </c>
      <c r="AU106" s="266" t="s">
        <v>81</v>
      </c>
      <c r="AV106" s="15" t="s">
        <v>223</v>
      </c>
      <c r="AW106" s="15" t="s">
        <v>33</v>
      </c>
      <c r="AX106" s="15" t="s">
        <v>79</v>
      </c>
      <c r="AY106" s="266" t="s">
        <v>215</v>
      </c>
    </row>
    <row r="107" s="2" customFormat="1" ht="33" customHeight="1">
      <c r="A107" s="41"/>
      <c r="B107" s="42"/>
      <c r="C107" s="216" t="s">
        <v>81</v>
      </c>
      <c r="D107" s="216" t="s">
        <v>218</v>
      </c>
      <c r="E107" s="217" t="s">
        <v>403</v>
      </c>
      <c r="F107" s="218" t="s">
        <v>404</v>
      </c>
      <c r="G107" s="219" t="s">
        <v>221</v>
      </c>
      <c r="H107" s="220">
        <v>275.60000000000002</v>
      </c>
      <c r="I107" s="221"/>
      <c r="J107" s="222">
        <f>ROUND(I107*H107,2)</f>
        <v>0</v>
      </c>
      <c r="K107" s="218" t="s">
        <v>19</v>
      </c>
      <c r="L107" s="47"/>
      <c r="M107" s="223" t="s">
        <v>19</v>
      </c>
      <c r="N107" s="224" t="s">
        <v>43</v>
      </c>
      <c r="O107" s="87"/>
      <c r="P107" s="225">
        <f>O107*H107</f>
        <v>0</v>
      </c>
      <c r="Q107" s="225">
        <v>0.46000000000000002</v>
      </c>
      <c r="R107" s="225">
        <f>Q107*H107</f>
        <v>126.77600000000001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223</v>
      </c>
      <c r="AT107" s="227" t="s">
        <v>218</v>
      </c>
      <c r="AU107" s="227" t="s">
        <v>81</v>
      </c>
      <c r="AY107" s="20" t="s">
        <v>215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223</v>
      </c>
      <c r="BM107" s="227" t="s">
        <v>767</v>
      </c>
    </row>
    <row r="108" s="13" customFormat="1">
      <c r="A108" s="13"/>
      <c r="B108" s="234"/>
      <c r="C108" s="235"/>
      <c r="D108" s="236" t="s">
        <v>226</v>
      </c>
      <c r="E108" s="237" t="s">
        <v>19</v>
      </c>
      <c r="F108" s="238" t="s">
        <v>400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226</v>
      </c>
      <c r="AU108" s="244" t="s">
        <v>81</v>
      </c>
      <c r="AV108" s="13" t="s">
        <v>79</v>
      </c>
      <c r="AW108" s="13" t="s">
        <v>33</v>
      </c>
      <c r="AX108" s="13" t="s">
        <v>72</v>
      </c>
      <c r="AY108" s="244" t="s">
        <v>215</v>
      </c>
    </row>
    <row r="109" s="13" customFormat="1">
      <c r="A109" s="13"/>
      <c r="B109" s="234"/>
      <c r="C109" s="235"/>
      <c r="D109" s="236" t="s">
        <v>226</v>
      </c>
      <c r="E109" s="237" t="s">
        <v>19</v>
      </c>
      <c r="F109" s="238" t="s">
        <v>406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226</v>
      </c>
      <c r="AU109" s="244" t="s">
        <v>81</v>
      </c>
      <c r="AV109" s="13" t="s">
        <v>79</v>
      </c>
      <c r="AW109" s="13" t="s">
        <v>33</v>
      </c>
      <c r="AX109" s="13" t="s">
        <v>72</v>
      </c>
      <c r="AY109" s="244" t="s">
        <v>215</v>
      </c>
    </row>
    <row r="110" s="13" customFormat="1">
      <c r="A110" s="13"/>
      <c r="B110" s="234"/>
      <c r="C110" s="235"/>
      <c r="D110" s="236" t="s">
        <v>226</v>
      </c>
      <c r="E110" s="237" t="s">
        <v>19</v>
      </c>
      <c r="F110" s="238" t="s">
        <v>407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226</v>
      </c>
      <c r="AU110" s="244" t="s">
        <v>81</v>
      </c>
      <c r="AV110" s="13" t="s">
        <v>79</v>
      </c>
      <c r="AW110" s="13" t="s">
        <v>33</v>
      </c>
      <c r="AX110" s="13" t="s">
        <v>72</v>
      </c>
      <c r="AY110" s="244" t="s">
        <v>215</v>
      </c>
    </row>
    <row r="111" s="14" customFormat="1">
      <c r="A111" s="14"/>
      <c r="B111" s="245"/>
      <c r="C111" s="246"/>
      <c r="D111" s="236" t="s">
        <v>226</v>
      </c>
      <c r="E111" s="247" t="s">
        <v>19</v>
      </c>
      <c r="F111" s="248" t="s">
        <v>765</v>
      </c>
      <c r="G111" s="246"/>
      <c r="H111" s="249">
        <v>427.89999999999998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226</v>
      </c>
      <c r="AU111" s="255" t="s">
        <v>81</v>
      </c>
      <c r="AV111" s="14" t="s">
        <v>81</v>
      </c>
      <c r="AW111" s="14" t="s">
        <v>33</v>
      </c>
      <c r="AX111" s="14" t="s">
        <v>72</v>
      </c>
      <c r="AY111" s="255" t="s">
        <v>215</v>
      </c>
    </row>
    <row r="112" s="14" customFormat="1">
      <c r="A112" s="14"/>
      <c r="B112" s="245"/>
      <c r="C112" s="246"/>
      <c r="D112" s="236" t="s">
        <v>226</v>
      </c>
      <c r="E112" s="247" t="s">
        <v>19</v>
      </c>
      <c r="F112" s="248" t="s">
        <v>766</v>
      </c>
      <c r="G112" s="246"/>
      <c r="H112" s="249">
        <v>-152.30000000000001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226</v>
      </c>
      <c r="AU112" s="255" t="s">
        <v>81</v>
      </c>
      <c r="AV112" s="14" t="s">
        <v>81</v>
      </c>
      <c r="AW112" s="14" t="s">
        <v>33</v>
      </c>
      <c r="AX112" s="14" t="s">
        <v>72</v>
      </c>
      <c r="AY112" s="255" t="s">
        <v>215</v>
      </c>
    </row>
    <row r="113" s="15" customFormat="1">
      <c r="A113" s="15"/>
      <c r="B113" s="256"/>
      <c r="C113" s="257"/>
      <c r="D113" s="236" t="s">
        <v>226</v>
      </c>
      <c r="E113" s="258" t="s">
        <v>19</v>
      </c>
      <c r="F113" s="259" t="s">
        <v>233</v>
      </c>
      <c r="G113" s="257"/>
      <c r="H113" s="260">
        <v>275.59999999999997</v>
      </c>
      <c r="I113" s="261"/>
      <c r="J113" s="257"/>
      <c r="K113" s="257"/>
      <c r="L113" s="262"/>
      <c r="M113" s="263"/>
      <c r="N113" s="264"/>
      <c r="O113" s="264"/>
      <c r="P113" s="264"/>
      <c r="Q113" s="264"/>
      <c r="R113" s="264"/>
      <c r="S113" s="264"/>
      <c r="T113" s="26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6" t="s">
        <v>226</v>
      </c>
      <c r="AU113" s="266" t="s">
        <v>81</v>
      </c>
      <c r="AV113" s="15" t="s">
        <v>223</v>
      </c>
      <c r="AW113" s="15" t="s">
        <v>33</v>
      </c>
      <c r="AX113" s="15" t="s">
        <v>79</v>
      </c>
      <c r="AY113" s="266" t="s">
        <v>215</v>
      </c>
    </row>
    <row r="114" s="2" customFormat="1" ht="55.5" customHeight="1">
      <c r="A114" s="41"/>
      <c r="B114" s="42"/>
      <c r="C114" s="216" t="s">
        <v>105</v>
      </c>
      <c r="D114" s="216" t="s">
        <v>218</v>
      </c>
      <c r="E114" s="217" t="s">
        <v>408</v>
      </c>
      <c r="F114" s="218" t="s">
        <v>409</v>
      </c>
      <c r="G114" s="219" t="s">
        <v>221</v>
      </c>
      <c r="H114" s="220">
        <v>275.60000000000002</v>
      </c>
      <c r="I114" s="221"/>
      <c r="J114" s="222">
        <f>ROUND(I114*H114,2)</f>
        <v>0</v>
      </c>
      <c r="K114" s="218" t="s">
        <v>19</v>
      </c>
      <c r="L114" s="47"/>
      <c r="M114" s="223" t="s">
        <v>19</v>
      </c>
      <c r="N114" s="224" t="s">
        <v>43</v>
      </c>
      <c r="O114" s="87"/>
      <c r="P114" s="225">
        <f>O114*H114</f>
        <v>0</v>
      </c>
      <c r="Q114" s="225">
        <v>0.1837</v>
      </c>
      <c r="R114" s="225">
        <f>Q114*H114</f>
        <v>50.627720000000004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223</v>
      </c>
      <c r="AT114" s="227" t="s">
        <v>218</v>
      </c>
      <c r="AU114" s="227" t="s">
        <v>81</v>
      </c>
      <c r="AY114" s="20" t="s">
        <v>215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223</v>
      </c>
      <c r="BM114" s="227" t="s">
        <v>768</v>
      </c>
    </row>
    <row r="115" s="13" customFormat="1">
      <c r="A115" s="13"/>
      <c r="B115" s="234"/>
      <c r="C115" s="235"/>
      <c r="D115" s="236" t="s">
        <v>226</v>
      </c>
      <c r="E115" s="237" t="s">
        <v>19</v>
      </c>
      <c r="F115" s="238" t="s">
        <v>400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226</v>
      </c>
      <c r="AU115" s="244" t="s">
        <v>81</v>
      </c>
      <c r="AV115" s="13" t="s">
        <v>79</v>
      </c>
      <c r="AW115" s="13" t="s">
        <v>33</v>
      </c>
      <c r="AX115" s="13" t="s">
        <v>72</v>
      </c>
      <c r="AY115" s="244" t="s">
        <v>215</v>
      </c>
    </row>
    <row r="116" s="13" customFormat="1">
      <c r="A116" s="13"/>
      <c r="B116" s="234"/>
      <c r="C116" s="235"/>
      <c r="D116" s="236" t="s">
        <v>226</v>
      </c>
      <c r="E116" s="237" t="s">
        <v>19</v>
      </c>
      <c r="F116" s="238" t="s">
        <v>411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226</v>
      </c>
      <c r="AU116" s="244" t="s">
        <v>81</v>
      </c>
      <c r="AV116" s="13" t="s">
        <v>79</v>
      </c>
      <c r="AW116" s="13" t="s">
        <v>33</v>
      </c>
      <c r="AX116" s="13" t="s">
        <v>72</v>
      </c>
      <c r="AY116" s="244" t="s">
        <v>215</v>
      </c>
    </row>
    <row r="117" s="13" customFormat="1">
      <c r="A117" s="13"/>
      <c r="B117" s="234"/>
      <c r="C117" s="235"/>
      <c r="D117" s="236" t="s">
        <v>226</v>
      </c>
      <c r="E117" s="237" t="s">
        <v>19</v>
      </c>
      <c r="F117" s="238" t="s">
        <v>407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226</v>
      </c>
      <c r="AU117" s="244" t="s">
        <v>81</v>
      </c>
      <c r="AV117" s="13" t="s">
        <v>79</v>
      </c>
      <c r="AW117" s="13" t="s">
        <v>33</v>
      </c>
      <c r="AX117" s="13" t="s">
        <v>72</v>
      </c>
      <c r="AY117" s="244" t="s">
        <v>215</v>
      </c>
    </row>
    <row r="118" s="14" customFormat="1">
      <c r="A118" s="14"/>
      <c r="B118" s="245"/>
      <c r="C118" s="246"/>
      <c r="D118" s="236" t="s">
        <v>226</v>
      </c>
      <c r="E118" s="247" t="s">
        <v>19</v>
      </c>
      <c r="F118" s="248" t="s">
        <v>765</v>
      </c>
      <c r="G118" s="246"/>
      <c r="H118" s="249">
        <v>427.89999999999998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226</v>
      </c>
      <c r="AU118" s="255" t="s">
        <v>81</v>
      </c>
      <c r="AV118" s="14" t="s">
        <v>81</v>
      </c>
      <c r="AW118" s="14" t="s">
        <v>33</v>
      </c>
      <c r="AX118" s="14" t="s">
        <v>72</v>
      </c>
      <c r="AY118" s="255" t="s">
        <v>215</v>
      </c>
    </row>
    <row r="119" s="14" customFormat="1">
      <c r="A119" s="14"/>
      <c r="B119" s="245"/>
      <c r="C119" s="246"/>
      <c r="D119" s="236" t="s">
        <v>226</v>
      </c>
      <c r="E119" s="247" t="s">
        <v>19</v>
      </c>
      <c r="F119" s="248" t="s">
        <v>766</v>
      </c>
      <c r="G119" s="246"/>
      <c r="H119" s="249">
        <v>-152.30000000000001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226</v>
      </c>
      <c r="AU119" s="255" t="s">
        <v>81</v>
      </c>
      <c r="AV119" s="14" t="s">
        <v>81</v>
      </c>
      <c r="AW119" s="14" t="s">
        <v>33</v>
      </c>
      <c r="AX119" s="14" t="s">
        <v>72</v>
      </c>
      <c r="AY119" s="255" t="s">
        <v>215</v>
      </c>
    </row>
    <row r="120" s="15" customFormat="1">
      <c r="A120" s="15"/>
      <c r="B120" s="256"/>
      <c r="C120" s="257"/>
      <c r="D120" s="236" t="s">
        <v>226</v>
      </c>
      <c r="E120" s="258" t="s">
        <v>19</v>
      </c>
      <c r="F120" s="259" t="s">
        <v>233</v>
      </c>
      <c r="G120" s="257"/>
      <c r="H120" s="260">
        <v>275.59999999999997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226</v>
      </c>
      <c r="AU120" s="266" t="s">
        <v>81</v>
      </c>
      <c r="AV120" s="15" t="s">
        <v>223</v>
      </c>
      <c r="AW120" s="15" t="s">
        <v>33</v>
      </c>
      <c r="AX120" s="15" t="s">
        <v>79</v>
      </c>
      <c r="AY120" s="266" t="s">
        <v>215</v>
      </c>
    </row>
    <row r="121" s="2" customFormat="1" ht="16.5" customHeight="1">
      <c r="A121" s="41"/>
      <c r="B121" s="42"/>
      <c r="C121" s="281" t="s">
        <v>223</v>
      </c>
      <c r="D121" s="281" t="s">
        <v>412</v>
      </c>
      <c r="E121" s="282" t="s">
        <v>413</v>
      </c>
      <c r="F121" s="283" t="s">
        <v>414</v>
      </c>
      <c r="G121" s="284" t="s">
        <v>221</v>
      </c>
      <c r="H121" s="285">
        <v>283.868</v>
      </c>
      <c r="I121" s="286"/>
      <c r="J121" s="287">
        <f>ROUND(I121*H121,2)</f>
        <v>0</v>
      </c>
      <c r="K121" s="283" t="s">
        <v>19</v>
      </c>
      <c r="L121" s="288"/>
      <c r="M121" s="289" t="s">
        <v>19</v>
      </c>
      <c r="N121" s="290" t="s">
        <v>43</v>
      </c>
      <c r="O121" s="87"/>
      <c r="P121" s="225">
        <f>O121*H121</f>
        <v>0</v>
      </c>
      <c r="Q121" s="225">
        <v>0.11799999999999999</v>
      </c>
      <c r="R121" s="225">
        <f>Q121*H121</f>
        <v>33.496423999999998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298</v>
      </c>
      <c r="AT121" s="227" t="s">
        <v>412</v>
      </c>
      <c r="AU121" s="227" t="s">
        <v>81</v>
      </c>
      <c r="AY121" s="20" t="s">
        <v>215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223</v>
      </c>
      <c r="BM121" s="227" t="s">
        <v>769</v>
      </c>
    </row>
    <row r="122" s="13" customFormat="1">
      <c r="A122" s="13"/>
      <c r="B122" s="234"/>
      <c r="C122" s="235"/>
      <c r="D122" s="236" t="s">
        <v>226</v>
      </c>
      <c r="E122" s="237" t="s">
        <v>19</v>
      </c>
      <c r="F122" s="238" t="s">
        <v>400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226</v>
      </c>
      <c r="AU122" s="244" t="s">
        <v>81</v>
      </c>
      <c r="AV122" s="13" t="s">
        <v>79</v>
      </c>
      <c r="AW122" s="13" t="s">
        <v>33</v>
      </c>
      <c r="AX122" s="13" t="s">
        <v>72</v>
      </c>
      <c r="AY122" s="244" t="s">
        <v>215</v>
      </c>
    </row>
    <row r="123" s="13" customFormat="1">
      <c r="A123" s="13"/>
      <c r="B123" s="234"/>
      <c r="C123" s="235"/>
      <c r="D123" s="236" t="s">
        <v>226</v>
      </c>
      <c r="E123" s="237" t="s">
        <v>19</v>
      </c>
      <c r="F123" s="238" t="s">
        <v>411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226</v>
      </c>
      <c r="AU123" s="244" t="s">
        <v>81</v>
      </c>
      <c r="AV123" s="13" t="s">
        <v>79</v>
      </c>
      <c r="AW123" s="13" t="s">
        <v>33</v>
      </c>
      <c r="AX123" s="13" t="s">
        <v>72</v>
      </c>
      <c r="AY123" s="244" t="s">
        <v>215</v>
      </c>
    </row>
    <row r="124" s="13" customFormat="1">
      <c r="A124" s="13"/>
      <c r="B124" s="234"/>
      <c r="C124" s="235"/>
      <c r="D124" s="236" t="s">
        <v>226</v>
      </c>
      <c r="E124" s="237" t="s">
        <v>19</v>
      </c>
      <c r="F124" s="238" t="s">
        <v>407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226</v>
      </c>
      <c r="AU124" s="244" t="s">
        <v>81</v>
      </c>
      <c r="AV124" s="13" t="s">
        <v>79</v>
      </c>
      <c r="AW124" s="13" t="s">
        <v>33</v>
      </c>
      <c r="AX124" s="13" t="s">
        <v>72</v>
      </c>
      <c r="AY124" s="244" t="s">
        <v>215</v>
      </c>
    </row>
    <row r="125" s="14" customFormat="1">
      <c r="A125" s="14"/>
      <c r="B125" s="245"/>
      <c r="C125" s="246"/>
      <c r="D125" s="236" t="s">
        <v>226</v>
      </c>
      <c r="E125" s="247" t="s">
        <v>19</v>
      </c>
      <c r="F125" s="248" t="s">
        <v>765</v>
      </c>
      <c r="G125" s="246"/>
      <c r="H125" s="249">
        <v>427.89999999999998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226</v>
      </c>
      <c r="AU125" s="255" t="s">
        <v>81</v>
      </c>
      <c r="AV125" s="14" t="s">
        <v>81</v>
      </c>
      <c r="AW125" s="14" t="s">
        <v>33</v>
      </c>
      <c r="AX125" s="14" t="s">
        <v>72</v>
      </c>
      <c r="AY125" s="255" t="s">
        <v>215</v>
      </c>
    </row>
    <row r="126" s="14" customFormat="1">
      <c r="A126" s="14"/>
      <c r="B126" s="245"/>
      <c r="C126" s="246"/>
      <c r="D126" s="236" t="s">
        <v>226</v>
      </c>
      <c r="E126" s="247" t="s">
        <v>19</v>
      </c>
      <c r="F126" s="248" t="s">
        <v>766</v>
      </c>
      <c r="G126" s="246"/>
      <c r="H126" s="249">
        <v>-152.30000000000001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226</v>
      </c>
      <c r="AU126" s="255" t="s">
        <v>81</v>
      </c>
      <c r="AV126" s="14" t="s">
        <v>81</v>
      </c>
      <c r="AW126" s="14" t="s">
        <v>33</v>
      </c>
      <c r="AX126" s="14" t="s">
        <v>72</v>
      </c>
      <c r="AY126" s="255" t="s">
        <v>215</v>
      </c>
    </row>
    <row r="127" s="15" customFormat="1">
      <c r="A127" s="15"/>
      <c r="B127" s="256"/>
      <c r="C127" s="257"/>
      <c r="D127" s="236" t="s">
        <v>226</v>
      </c>
      <c r="E127" s="258" t="s">
        <v>19</v>
      </c>
      <c r="F127" s="259" t="s">
        <v>233</v>
      </c>
      <c r="G127" s="257"/>
      <c r="H127" s="260">
        <v>275.59999999999997</v>
      </c>
      <c r="I127" s="261"/>
      <c r="J127" s="257"/>
      <c r="K127" s="257"/>
      <c r="L127" s="262"/>
      <c r="M127" s="263"/>
      <c r="N127" s="264"/>
      <c r="O127" s="264"/>
      <c r="P127" s="264"/>
      <c r="Q127" s="264"/>
      <c r="R127" s="264"/>
      <c r="S127" s="264"/>
      <c r="T127" s="26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6" t="s">
        <v>226</v>
      </c>
      <c r="AU127" s="266" t="s">
        <v>81</v>
      </c>
      <c r="AV127" s="15" t="s">
        <v>223</v>
      </c>
      <c r="AW127" s="15" t="s">
        <v>33</v>
      </c>
      <c r="AX127" s="15" t="s">
        <v>72</v>
      </c>
      <c r="AY127" s="266" t="s">
        <v>215</v>
      </c>
    </row>
    <row r="128" s="14" customFormat="1">
      <c r="A128" s="14"/>
      <c r="B128" s="245"/>
      <c r="C128" s="246"/>
      <c r="D128" s="236" t="s">
        <v>226</v>
      </c>
      <c r="E128" s="247" t="s">
        <v>19</v>
      </c>
      <c r="F128" s="248" t="s">
        <v>770</v>
      </c>
      <c r="G128" s="246"/>
      <c r="H128" s="249">
        <v>283.868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226</v>
      </c>
      <c r="AU128" s="255" t="s">
        <v>81</v>
      </c>
      <c r="AV128" s="14" t="s">
        <v>81</v>
      </c>
      <c r="AW128" s="14" t="s">
        <v>33</v>
      </c>
      <c r="AX128" s="14" t="s">
        <v>72</v>
      </c>
      <c r="AY128" s="255" t="s">
        <v>215</v>
      </c>
    </row>
    <row r="129" s="15" customFormat="1">
      <c r="A129" s="15"/>
      <c r="B129" s="256"/>
      <c r="C129" s="257"/>
      <c r="D129" s="236" t="s">
        <v>226</v>
      </c>
      <c r="E129" s="258" t="s">
        <v>19</v>
      </c>
      <c r="F129" s="259" t="s">
        <v>233</v>
      </c>
      <c r="G129" s="257"/>
      <c r="H129" s="260">
        <v>283.868</v>
      </c>
      <c r="I129" s="261"/>
      <c r="J129" s="257"/>
      <c r="K129" s="257"/>
      <c r="L129" s="262"/>
      <c r="M129" s="263"/>
      <c r="N129" s="264"/>
      <c r="O129" s="264"/>
      <c r="P129" s="264"/>
      <c r="Q129" s="264"/>
      <c r="R129" s="264"/>
      <c r="S129" s="264"/>
      <c r="T129" s="26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6" t="s">
        <v>226</v>
      </c>
      <c r="AU129" s="266" t="s">
        <v>81</v>
      </c>
      <c r="AV129" s="15" t="s">
        <v>223</v>
      </c>
      <c r="AW129" s="15" t="s">
        <v>33</v>
      </c>
      <c r="AX129" s="15" t="s">
        <v>79</v>
      </c>
      <c r="AY129" s="266" t="s">
        <v>215</v>
      </c>
    </row>
    <row r="130" s="2" customFormat="1" ht="37.8" customHeight="1">
      <c r="A130" s="41"/>
      <c r="B130" s="42"/>
      <c r="C130" s="216" t="s">
        <v>256</v>
      </c>
      <c r="D130" s="216" t="s">
        <v>218</v>
      </c>
      <c r="E130" s="217" t="s">
        <v>416</v>
      </c>
      <c r="F130" s="218" t="s">
        <v>417</v>
      </c>
      <c r="G130" s="219" t="s">
        <v>331</v>
      </c>
      <c r="H130" s="220">
        <v>210.90000000000001</v>
      </c>
      <c r="I130" s="221"/>
      <c r="J130" s="222">
        <f>ROUND(I130*H130,2)</f>
        <v>0</v>
      </c>
      <c r="K130" s="218" t="s">
        <v>19</v>
      </c>
      <c r="L130" s="47"/>
      <c r="M130" s="223" t="s">
        <v>19</v>
      </c>
      <c r="N130" s="224" t="s">
        <v>43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223</v>
      </c>
      <c r="AT130" s="227" t="s">
        <v>218</v>
      </c>
      <c r="AU130" s="227" t="s">
        <v>81</v>
      </c>
      <c r="AY130" s="20" t="s">
        <v>215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223</v>
      </c>
      <c r="BM130" s="227" t="s">
        <v>771</v>
      </c>
    </row>
    <row r="131" s="14" customFormat="1">
      <c r="A131" s="14"/>
      <c r="B131" s="245"/>
      <c r="C131" s="246"/>
      <c r="D131" s="236" t="s">
        <v>226</v>
      </c>
      <c r="E131" s="247" t="s">
        <v>19</v>
      </c>
      <c r="F131" s="248" t="s">
        <v>772</v>
      </c>
      <c r="G131" s="246"/>
      <c r="H131" s="249">
        <v>210.90000000000001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226</v>
      </c>
      <c r="AU131" s="255" t="s">
        <v>81</v>
      </c>
      <c r="AV131" s="14" t="s">
        <v>81</v>
      </c>
      <c r="AW131" s="14" t="s">
        <v>33</v>
      </c>
      <c r="AX131" s="14" t="s">
        <v>72</v>
      </c>
      <c r="AY131" s="255" t="s">
        <v>215</v>
      </c>
    </row>
    <row r="132" s="15" customFormat="1">
      <c r="A132" s="15"/>
      <c r="B132" s="256"/>
      <c r="C132" s="257"/>
      <c r="D132" s="236" t="s">
        <v>226</v>
      </c>
      <c r="E132" s="258" t="s">
        <v>19</v>
      </c>
      <c r="F132" s="259" t="s">
        <v>233</v>
      </c>
      <c r="G132" s="257"/>
      <c r="H132" s="260">
        <v>210.90000000000001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226</v>
      </c>
      <c r="AU132" s="266" t="s">
        <v>81</v>
      </c>
      <c r="AV132" s="15" t="s">
        <v>223</v>
      </c>
      <c r="AW132" s="15" t="s">
        <v>33</v>
      </c>
      <c r="AX132" s="15" t="s">
        <v>79</v>
      </c>
      <c r="AY132" s="266" t="s">
        <v>215</v>
      </c>
    </row>
    <row r="133" s="12" customFormat="1" ht="22.8" customHeight="1">
      <c r="A133" s="12"/>
      <c r="B133" s="200"/>
      <c r="C133" s="201"/>
      <c r="D133" s="202" t="s">
        <v>71</v>
      </c>
      <c r="E133" s="214" t="s">
        <v>773</v>
      </c>
      <c r="F133" s="214" t="s">
        <v>774</v>
      </c>
      <c r="G133" s="201"/>
      <c r="H133" s="201"/>
      <c r="I133" s="204"/>
      <c r="J133" s="215">
        <f>BK133</f>
        <v>0</v>
      </c>
      <c r="K133" s="201"/>
      <c r="L133" s="206"/>
      <c r="M133" s="207"/>
      <c r="N133" s="208"/>
      <c r="O133" s="208"/>
      <c r="P133" s="209">
        <f>SUM(P134:P167)</f>
        <v>0</v>
      </c>
      <c r="Q133" s="208"/>
      <c r="R133" s="209">
        <f>SUM(R134:R167)</f>
        <v>47.496279999999999</v>
      </c>
      <c r="S133" s="208"/>
      <c r="T133" s="210">
        <f>SUM(T134:T167)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79</v>
      </c>
      <c r="AT133" s="212" t="s">
        <v>71</v>
      </c>
      <c r="AU133" s="212" t="s">
        <v>79</v>
      </c>
      <c r="AY133" s="211" t="s">
        <v>215</v>
      </c>
      <c r="BK133" s="213">
        <f>SUM(BK134:BK167)</f>
        <v>0</v>
      </c>
    </row>
    <row r="134" s="2" customFormat="1" ht="37.8" customHeight="1">
      <c r="A134" s="41"/>
      <c r="B134" s="42"/>
      <c r="C134" s="216" t="s">
        <v>275</v>
      </c>
      <c r="D134" s="216" t="s">
        <v>218</v>
      </c>
      <c r="E134" s="217" t="s">
        <v>397</v>
      </c>
      <c r="F134" s="218" t="s">
        <v>398</v>
      </c>
      <c r="G134" s="219" t="s">
        <v>221</v>
      </c>
      <c r="H134" s="220">
        <v>26</v>
      </c>
      <c r="I134" s="221"/>
      <c r="J134" s="222">
        <f>ROUND(I134*H134,2)</f>
        <v>0</v>
      </c>
      <c r="K134" s="218" t="s">
        <v>19</v>
      </c>
      <c r="L134" s="47"/>
      <c r="M134" s="223" t="s">
        <v>19</v>
      </c>
      <c r="N134" s="224" t="s">
        <v>43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223</v>
      </c>
      <c r="AT134" s="227" t="s">
        <v>218</v>
      </c>
      <c r="AU134" s="227" t="s">
        <v>81</v>
      </c>
      <c r="AY134" s="20" t="s">
        <v>215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223</v>
      </c>
      <c r="BM134" s="227" t="s">
        <v>775</v>
      </c>
    </row>
    <row r="135" s="13" customFormat="1">
      <c r="A135" s="13"/>
      <c r="B135" s="234"/>
      <c r="C135" s="235"/>
      <c r="D135" s="236" t="s">
        <v>226</v>
      </c>
      <c r="E135" s="237" t="s">
        <v>19</v>
      </c>
      <c r="F135" s="238" t="s">
        <v>776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226</v>
      </c>
      <c r="AU135" s="244" t="s">
        <v>81</v>
      </c>
      <c r="AV135" s="13" t="s">
        <v>79</v>
      </c>
      <c r="AW135" s="13" t="s">
        <v>33</v>
      </c>
      <c r="AX135" s="13" t="s">
        <v>72</v>
      </c>
      <c r="AY135" s="244" t="s">
        <v>215</v>
      </c>
    </row>
    <row r="136" s="13" customFormat="1">
      <c r="A136" s="13"/>
      <c r="B136" s="234"/>
      <c r="C136" s="235"/>
      <c r="D136" s="236" t="s">
        <v>226</v>
      </c>
      <c r="E136" s="237" t="s">
        <v>19</v>
      </c>
      <c r="F136" s="238" t="s">
        <v>407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226</v>
      </c>
      <c r="AU136" s="244" t="s">
        <v>81</v>
      </c>
      <c r="AV136" s="13" t="s">
        <v>79</v>
      </c>
      <c r="AW136" s="13" t="s">
        <v>33</v>
      </c>
      <c r="AX136" s="13" t="s">
        <v>72</v>
      </c>
      <c r="AY136" s="244" t="s">
        <v>215</v>
      </c>
    </row>
    <row r="137" s="14" customFormat="1">
      <c r="A137" s="14"/>
      <c r="B137" s="245"/>
      <c r="C137" s="246"/>
      <c r="D137" s="236" t="s">
        <v>226</v>
      </c>
      <c r="E137" s="247" t="s">
        <v>19</v>
      </c>
      <c r="F137" s="248" t="s">
        <v>459</v>
      </c>
      <c r="G137" s="246"/>
      <c r="H137" s="249">
        <v>26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226</v>
      </c>
      <c r="AU137" s="255" t="s">
        <v>81</v>
      </c>
      <c r="AV137" s="14" t="s">
        <v>81</v>
      </c>
      <c r="AW137" s="14" t="s">
        <v>33</v>
      </c>
      <c r="AX137" s="14" t="s">
        <v>72</v>
      </c>
      <c r="AY137" s="255" t="s">
        <v>215</v>
      </c>
    </row>
    <row r="138" s="15" customFormat="1">
      <c r="A138" s="15"/>
      <c r="B138" s="256"/>
      <c r="C138" s="257"/>
      <c r="D138" s="236" t="s">
        <v>226</v>
      </c>
      <c r="E138" s="258" t="s">
        <v>19</v>
      </c>
      <c r="F138" s="259" t="s">
        <v>233</v>
      </c>
      <c r="G138" s="257"/>
      <c r="H138" s="260">
        <v>26</v>
      </c>
      <c r="I138" s="261"/>
      <c r="J138" s="257"/>
      <c r="K138" s="257"/>
      <c r="L138" s="262"/>
      <c r="M138" s="263"/>
      <c r="N138" s="264"/>
      <c r="O138" s="264"/>
      <c r="P138" s="264"/>
      <c r="Q138" s="264"/>
      <c r="R138" s="264"/>
      <c r="S138" s="264"/>
      <c r="T138" s="26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6" t="s">
        <v>226</v>
      </c>
      <c r="AU138" s="266" t="s">
        <v>81</v>
      </c>
      <c r="AV138" s="15" t="s">
        <v>223</v>
      </c>
      <c r="AW138" s="15" t="s">
        <v>33</v>
      </c>
      <c r="AX138" s="15" t="s">
        <v>79</v>
      </c>
      <c r="AY138" s="266" t="s">
        <v>215</v>
      </c>
    </row>
    <row r="139" s="2" customFormat="1" ht="33" customHeight="1">
      <c r="A139" s="41"/>
      <c r="B139" s="42"/>
      <c r="C139" s="216" t="s">
        <v>292</v>
      </c>
      <c r="D139" s="216" t="s">
        <v>218</v>
      </c>
      <c r="E139" s="217" t="s">
        <v>450</v>
      </c>
      <c r="F139" s="218" t="s">
        <v>451</v>
      </c>
      <c r="G139" s="219" t="s">
        <v>221</v>
      </c>
      <c r="H139" s="220">
        <v>26</v>
      </c>
      <c r="I139" s="221"/>
      <c r="J139" s="222">
        <f>ROUND(I139*H139,2)</f>
        <v>0</v>
      </c>
      <c r="K139" s="218" t="s">
        <v>19</v>
      </c>
      <c r="L139" s="47"/>
      <c r="M139" s="223" t="s">
        <v>19</v>
      </c>
      <c r="N139" s="224" t="s">
        <v>43</v>
      </c>
      <c r="O139" s="87"/>
      <c r="P139" s="225">
        <f>O139*H139</f>
        <v>0</v>
      </c>
      <c r="Q139" s="225">
        <v>0.57499999999999996</v>
      </c>
      <c r="R139" s="225">
        <f>Q139*H139</f>
        <v>14.949999999999999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223</v>
      </c>
      <c r="AT139" s="227" t="s">
        <v>218</v>
      </c>
      <c r="AU139" s="227" t="s">
        <v>81</v>
      </c>
      <c r="AY139" s="20" t="s">
        <v>215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223</v>
      </c>
      <c r="BM139" s="227" t="s">
        <v>777</v>
      </c>
    </row>
    <row r="140" s="13" customFormat="1">
      <c r="A140" s="13"/>
      <c r="B140" s="234"/>
      <c r="C140" s="235"/>
      <c r="D140" s="236" t="s">
        <v>226</v>
      </c>
      <c r="E140" s="237" t="s">
        <v>19</v>
      </c>
      <c r="F140" s="238" t="s">
        <v>776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226</v>
      </c>
      <c r="AU140" s="244" t="s">
        <v>81</v>
      </c>
      <c r="AV140" s="13" t="s">
        <v>79</v>
      </c>
      <c r="AW140" s="13" t="s">
        <v>33</v>
      </c>
      <c r="AX140" s="13" t="s">
        <v>72</v>
      </c>
      <c r="AY140" s="244" t="s">
        <v>215</v>
      </c>
    </row>
    <row r="141" s="13" customFormat="1">
      <c r="A141" s="13"/>
      <c r="B141" s="234"/>
      <c r="C141" s="235"/>
      <c r="D141" s="236" t="s">
        <v>226</v>
      </c>
      <c r="E141" s="237" t="s">
        <v>19</v>
      </c>
      <c r="F141" s="238" t="s">
        <v>778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226</v>
      </c>
      <c r="AU141" s="244" t="s">
        <v>81</v>
      </c>
      <c r="AV141" s="13" t="s">
        <v>79</v>
      </c>
      <c r="AW141" s="13" t="s">
        <v>33</v>
      </c>
      <c r="AX141" s="13" t="s">
        <v>72</v>
      </c>
      <c r="AY141" s="244" t="s">
        <v>215</v>
      </c>
    </row>
    <row r="142" s="13" customFormat="1">
      <c r="A142" s="13"/>
      <c r="B142" s="234"/>
      <c r="C142" s="235"/>
      <c r="D142" s="236" t="s">
        <v>226</v>
      </c>
      <c r="E142" s="237" t="s">
        <v>19</v>
      </c>
      <c r="F142" s="238" t="s">
        <v>407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226</v>
      </c>
      <c r="AU142" s="244" t="s">
        <v>81</v>
      </c>
      <c r="AV142" s="13" t="s">
        <v>79</v>
      </c>
      <c r="AW142" s="13" t="s">
        <v>33</v>
      </c>
      <c r="AX142" s="13" t="s">
        <v>72</v>
      </c>
      <c r="AY142" s="244" t="s">
        <v>215</v>
      </c>
    </row>
    <row r="143" s="14" customFormat="1">
      <c r="A143" s="14"/>
      <c r="B143" s="245"/>
      <c r="C143" s="246"/>
      <c r="D143" s="236" t="s">
        <v>226</v>
      </c>
      <c r="E143" s="247" t="s">
        <v>19</v>
      </c>
      <c r="F143" s="248" t="s">
        <v>459</v>
      </c>
      <c r="G143" s="246"/>
      <c r="H143" s="249">
        <v>26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226</v>
      </c>
      <c r="AU143" s="255" t="s">
        <v>81</v>
      </c>
      <c r="AV143" s="14" t="s">
        <v>81</v>
      </c>
      <c r="AW143" s="14" t="s">
        <v>33</v>
      </c>
      <c r="AX143" s="14" t="s">
        <v>72</v>
      </c>
      <c r="AY143" s="255" t="s">
        <v>215</v>
      </c>
    </row>
    <row r="144" s="15" customFormat="1">
      <c r="A144" s="15"/>
      <c r="B144" s="256"/>
      <c r="C144" s="257"/>
      <c r="D144" s="236" t="s">
        <v>226</v>
      </c>
      <c r="E144" s="258" t="s">
        <v>19</v>
      </c>
      <c r="F144" s="259" t="s">
        <v>233</v>
      </c>
      <c r="G144" s="257"/>
      <c r="H144" s="260">
        <v>26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226</v>
      </c>
      <c r="AU144" s="266" t="s">
        <v>81</v>
      </c>
      <c r="AV144" s="15" t="s">
        <v>223</v>
      </c>
      <c r="AW144" s="15" t="s">
        <v>33</v>
      </c>
      <c r="AX144" s="15" t="s">
        <v>79</v>
      </c>
      <c r="AY144" s="266" t="s">
        <v>215</v>
      </c>
    </row>
    <row r="145" s="2" customFormat="1" ht="37.8" customHeight="1">
      <c r="A145" s="41"/>
      <c r="B145" s="42"/>
      <c r="C145" s="216" t="s">
        <v>298</v>
      </c>
      <c r="D145" s="216" t="s">
        <v>218</v>
      </c>
      <c r="E145" s="217" t="s">
        <v>476</v>
      </c>
      <c r="F145" s="218" t="s">
        <v>477</v>
      </c>
      <c r="G145" s="219" t="s">
        <v>221</v>
      </c>
      <c r="H145" s="220">
        <v>26</v>
      </c>
      <c r="I145" s="221"/>
      <c r="J145" s="222">
        <f>ROUND(I145*H145,2)</f>
        <v>0</v>
      </c>
      <c r="K145" s="218" t="s">
        <v>19</v>
      </c>
      <c r="L145" s="47"/>
      <c r="M145" s="223" t="s">
        <v>19</v>
      </c>
      <c r="N145" s="224" t="s">
        <v>43</v>
      </c>
      <c r="O145" s="87"/>
      <c r="P145" s="225">
        <f>O145*H145</f>
        <v>0</v>
      </c>
      <c r="Q145" s="225">
        <v>0.63856999999999997</v>
      </c>
      <c r="R145" s="225">
        <f>Q145*H145</f>
        <v>16.602819999999998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223</v>
      </c>
      <c r="AT145" s="227" t="s">
        <v>218</v>
      </c>
      <c r="AU145" s="227" t="s">
        <v>81</v>
      </c>
      <c r="AY145" s="20" t="s">
        <v>215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223</v>
      </c>
      <c r="BM145" s="227" t="s">
        <v>779</v>
      </c>
    </row>
    <row r="146" s="13" customFormat="1">
      <c r="A146" s="13"/>
      <c r="B146" s="234"/>
      <c r="C146" s="235"/>
      <c r="D146" s="236" t="s">
        <v>226</v>
      </c>
      <c r="E146" s="237" t="s">
        <v>19</v>
      </c>
      <c r="F146" s="238" t="s">
        <v>776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226</v>
      </c>
      <c r="AU146" s="244" t="s">
        <v>81</v>
      </c>
      <c r="AV146" s="13" t="s">
        <v>79</v>
      </c>
      <c r="AW146" s="13" t="s">
        <v>33</v>
      </c>
      <c r="AX146" s="13" t="s">
        <v>72</v>
      </c>
      <c r="AY146" s="244" t="s">
        <v>215</v>
      </c>
    </row>
    <row r="147" s="13" customFormat="1">
      <c r="A147" s="13"/>
      <c r="B147" s="234"/>
      <c r="C147" s="235"/>
      <c r="D147" s="236" t="s">
        <v>226</v>
      </c>
      <c r="E147" s="237" t="s">
        <v>19</v>
      </c>
      <c r="F147" s="238" t="s">
        <v>780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226</v>
      </c>
      <c r="AU147" s="244" t="s">
        <v>81</v>
      </c>
      <c r="AV147" s="13" t="s">
        <v>79</v>
      </c>
      <c r="AW147" s="13" t="s">
        <v>33</v>
      </c>
      <c r="AX147" s="13" t="s">
        <v>72</v>
      </c>
      <c r="AY147" s="244" t="s">
        <v>215</v>
      </c>
    </row>
    <row r="148" s="13" customFormat="1">
      <c r="A148" s="13"/>
      <c r="B148" s="234"/>
      <c r="C148" s="235"/>
      <c r="D148" s="236" t="s">
        <v>226</v>
      </c>
      <c r="E148" s="237" t="s">
        <v>19</v>
      </c>
      <c r="F148" s="238" t="s">
        <v>407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226</v>
      </c>
      <c r="AU148" s="244" t="s">
        <v>81</v>
      </c>
      <c r="AV148" s="13" t="s">
        <v>79</v>
      </c>
      <c r="AW148" s="13" t="s">
        <v>33</v>
      </c>
      <c r="AX148" s="13" t="s">
        <v>72</v>
      </c>
      <c r="AY148" s="244" t="s">
        <v>215</v>
      </c>
    </row>
    <row r="149" s="14" customFormat="1">
      <c r="A149" s="14"/>
      <c r="B149" s="245"/>
      <c r="C149" s="246"/>
      <c r="D149" s="236" t="s">
        <v>226</v>
      </c>
      <c r="E149" s="247" t="s">
        <v>19</v>
      </c>
      <c r="F149" s="248" t="s">
        <v>459</v>
      </c>
      <c r="G149" s="246"/>
      <c r="H149" s="249">
        <v>26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226</v>
      </c>
      <c r="AU149" s="255" t="s">
        <v>81</v>
      </c>
      <c r="AV149" s="14" t="s">
        <v>81</v>
      </c>
      <c r="AW149" s="14" t="s">
        <v>33</v>
      </c>
      <c r="AX149" s="14" t="s">
        <v>72</v>
      </c>
      <c r="AY149" s="255" t="s">
        <v>215</v>
      </c>
    </row>
    <row r="150" s="15" customFormat="1">
      <c r="A150" s="15"/>
      <c r="B150" s="256"/>
      <c r="C150" s="257"/>
      <c r="D150" s="236" t="s">
        <v>226</v>
      </c>
      <c r="E150" s="258" t="s">
        <v>19</v>
      </c>
      <c r="F150" s="259" t="s">
        <v>233</v>
      </c>
      <c r="G150" s="257"/>
      <c r="H150" s="260">
        <v>26</v>
      </c>
      <c r="I150" s="261"/>
      <c r="J150" s="257"/>
      <c r="K150" s="257"/>
      <c r="L150" s="262"/>
      <c r="M150" s="263"/>
      <c r="N150" s="264"/>
      <c r="O150" s="264"/>
      <c r="P150" s="264"/>
      <c r="Q150" s="264"/>
      <c r="R150" s="264"/>
      <c r="S150" s="264"/>
      <c r="T150" s="26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6" t="s">
        <v>226</v>
      </c>
      <c r="AU150" s="266" t="s">
        <v>81</v>
      </c>
      <c r="AV150" s="15" t="s">
        <v>223</v>
      </c>
      <c r="AW150" s="15" t="s">
        <v>33</v>
      </c>
      <c r="AX150" s="15" t="s">
        <v>79</v>
      </c>
      <c r="AY150" s="266" t="s">
        <v>215</v>
      </c>
    </row>
    <row r="151" s="2" customFormat="1" ht="55.5" customHeight="1">
      <c r="A151" s="41"/>
      <c r="B151" s="42"/>
      <c r="C151" s="216" t="s">
        <v>308</v>
      </c>
      <c r="D151" s="216" t="s">
        <v>218</v>
      </c>
      <c r="E151" s="217" t="s">
        <v>455</v>
      </c>
      <c r="F151" s="218" t="s">
        <v>456</v>
      </c>
      <c r="G151" s="219" t="s">
        <v>221</v>
      </c>
      <c r="H151" s="220">
        <v>26</v>
      </c>
      <c r="I151" s="221"/>
      <c r="J151" s="222">
        <f>ROUND(I151*H151,2)</f>
        <v>0</v>
      </c>
      <c r="K151" s="218" t="s">
        <v>19</v>
      </c>
      <c r="L151" s="47"/>
      <c r="M151" s="223" t="s">
        <v>19</v>
      </c>
      <c r="N151" s="224" t="s">
        <v>43</v>
      </c>
      <c r="O151" s="87"/>
      <c r="P151" s="225">
        <f>O151*H151</f>
        <v>0</v>
      </c>
      <c r="Q151" s="225">
        <v>0.1837</v>
      </c>
      <c r="R151" s="225">
        <f>Q151*H151</f>
        <v>4.7762000000000002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223</v>
      </c>
      <c r="AT151" s="227" t="s">
        <v>218</v>
      </c>
      <c r="AU151" s="227" t="s">
        <v>81</v>
      </c>
      <c r="AY151" s="20" t="s">
        <v>215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223</v>
      </c>
      <c r="BM151" s="227" t="s">
        <v>781</v>
      </c>
    </row>
    <row r="152" s="13" customFormat="1">
      <c r="A152" s="13"/>
      <c r="B152" s="234"/>
      <c r="C152" s="235"/>
      <c r="D152" s="236" t="s">
        <v>226</v>
      </c>
      <c r="E152" s="237" t="s">
        <v>19</v>
      </c>
      <c r="F152" s="238" t="s">
        <v>776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226</v>
      </c>
      <c r="AU152" s="244" t="s">
        <v>81</v>
      </c>
      <c r="AV152" s="13" t="s">
        <v>79</v>
      </c>
      <c r="AW152" s="13" t="s">
        <v>33</v>
      </c>
      <c r="AX152" s="13" t="s">
        <v>72</v>
      </c>
      <c r="AY152" s="244" t="s">
        <v>215</v>
      </c>
    </row>
    <row r="153" s="13" customFormat="1">
      <c r="A153" s="13"/>
      <c r="B153" s="234"/>
      <c r="C153" s="235"/>
      <c r="D153" s="236" t="s">
        <v>226</v>
      </c>
      <c r="E153" s="237" t="s">
        <v>19</v>
      </c>
      <c r="F153" s="238" t="s">
        <v>782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226</v>
      </c>
      <c r="AU153" s="244" t="s">
        <v>81</v>
      </c>
      <c r="AV153" s="13" t="s">
        <v>79</v>
      </c>
      <c r="AW153" s="13" t="s">
        <v>33</v>
      </c>
      <c r="AX153" s="13" t="s">
        <v>72</v>
      </c>
      <c r="AY153" s="244" t="s">
        <v>215</v>
      </c>
    </row>
    <row r="154" s="13" customFormat="1">
      <c r="A154" s="13"/>
      <c r="B154" s="234"/>
      <c r="C154" s="235"/>
      <c r="D154" s="236" t="s">
        <v>226</v>
      </c>
      <c r="E154" s="237" t="s">
        <v>19</v>
      </c>
      <c r="F154" s="238" t="s">
        <v>407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226</v>
      </c>
      <c r="AU154" s="244" t="s">
        <v>81</v>
      </c>
      <c r="AV154" s="13" t="s">
        <v>79</v>
      </c>
      <c r="AW154" s="13" t="s">
        <v>33</v>
      </c>
      <c r="AX154" s="13" t="s">
        <v>72</v>
      </c>
      <c r="AY154" s="244" t="s">
        <v>215</v>
      </c>
    </row>
    <row r="155" s="14" customFormat="1">
      <c r="A155" s="14"/>
      <c r="B155" s="245"/>
      <c r="C155" s="246"/>
      <c r="D155" s="236" t="s">
        <v>226</v>
      </c>
      <c r="E155" s="247" t="s">
        <v>19</v>
      </c>
      <c r="F155" s="248" t="s">
        <v>459</v>
      </c>
      <c r="G155" s="246"/>
      <c r="H155" s="249">
        <v>26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226</v>
      </c>
      <c r="AU155" s="255" t="s">
        <v>81</v>
      </c>
      <c r="AV155" s="14" t="s">
        <v>81</v>
      </c>
      <c r="AW155" s="14" t="s">
        <v>33</v>
      </c>
      <c r="AX155" s="14" t="s">
        <v>72</v>
      </c>
      <c r="AY155" s="255" t="s">
        <v>215</v>
      </c>
    </row>
    <row r="156" s="15" customFormat="1">
      <c r="A156" s="15"/>
      <c r="B156" s="256"/>
      <c r="C156" s="257"/>
      <c r="D156" s="236" t="s">
        <v>226</v>
      </c>
      <c r="E156" s="258" t="s">
        <v>19</v>
      </c>
      <c r="F156" s="259" t="s">
        <v>233</v>
      </c>
      <c r="G156" s="257"/>
      <c r="H156" s="260">
        <v>26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226</v>
      </c>
      <c r="AU156" s="266" t="s">
        <v>81</v>
      </c>
      <c r="AV156" s="15" t="s">
        <v>223</v>
      </c>
      <c r="AW156" s="15" t="s">
        <v>33</v>
      </c>
      <c r="AX156" s="15" t="s">
        <v>79</v>
      </c>
      <c r="AY156" s="266" t="s">
        <v>215</v>
      </c>
    </row>
    <row r="157" s="2" customFormat="1" ht="16.5" customHeight="1">
      <c r="A157" s="41"/>
      <c r="B157" s="42"/>
      <c r="C157" s="281" t="s">
        <v>313</v>
      </c>
      <c r="D157" s="281" t="s">
        <v>412</v>
      </c>
      <c r="E157" s="282" t="s">
        <v>783</v>
      </c>
      <c r="F157" s="283" t="s">
        <v>784</v>
      </c>
      <c r="G157" s="284" t="s">
        <v>221</v>
      </c>
      <c r="H157" s="285">
        <v>26.780000000000001</v>
      </c>
      <c r="I157" s="286"/>
      <c r="J157" s="287">
        <f>ROUND(I157*H157,2)</f>
        <v>0</v>
      </c>
      <c r="K157" s="283" t="s">
        <v>19</v>
      </c>
      <c r="L157" s="288"/>
      <c r="M157" s="289" t="s">
        <v>19</v>
      </c>
      <c r="N157" s="290" t="s">
        <v>43</v>
      </c>
      <c r="O157" s="87"/>
      <c r="P157" s="225">
        <f>O157*H157</f>
        <v>0</v>
      </c>
      <c r="Q157" s="225">
        <v>0.41699999999999998</v>
      </c>
      <c r="R157" s="225">
        <f>Q157*H157</f>
        <v>11.167260000000001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298</v>
      </c>
      <c r="AT157" s="227" t="s">
        <v>412</v>
      </c>
      <c r="AU157" s="227" t="s">
        <v>81</v>
      </c>
      <c r="AY157" s="20" t="s">
        <v>215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223</v>
      </c>
      <c r="BM157" s="227" t="s">
        <v>785</v>
      </c>
    </row>
    <row r="158" s="13" customFormat="1">
      <c r="A158" s="13"/>
      <c r="B158" s="234"/>
      <c r="C158" s="235"/>
      <c r="D158" s="236" t="s">
        <v>226</v>
      </c>
      <c r="E158" s="237" t="s">
        <v>19</v>
      </c>
      <c r="F158" s="238" t="s">
        <v>776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226</v>
      </c>
      <c r="AU158" s="244" t="s">
        <v>81</v>
      </c>
      <c r="AV158" s="13" t="s">
        <v>79</v>
      </c>
      <c r="AW158" s="13" t="s">
        <v>33</v>
      </c>
      <c r="AX158" s="13" t="s">
        <v>72</v>
      </c>
      <c r="AY158" s="244" t="s">
        <v>215</v>
      </c>
    </row>
    <row r="159" s="13" customFormat="1">
      <c r="A159" s="13"/>
      <c r="B159" s="234"/>
      <c r="C159" s="235"/>
      <c r="D159" s="236" t="s">
        <v>226</v>
      </c>
      <c r="E159" s="237" t="s">
        <v>19</v>
      </c>
      <c r="F159" s="238" t="s">
        <v>782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226</v>
      </c>
      <c r="AU159" s="244" t="s">
        <v>81</v>
      </c>
      <c r="AV159" s="13" t="s">
        <v>79</v>
      </c>
      <c r="AW159" s="13" t="s">
        <v>33</v>
      </c>
      <c r="AX159" s="13" t="s">
        <v>72</v>
      </c>
      <c r="AY159" s="244" t="s">
        <v>215</v>
      </c>
    </row>
    <row r="160" s="13" customFormat="1">
      <c r="A160" s="13"/>
      <c r="B160" s="234"/>
      <c r="C160" s="235"/>
      <c r="D160" s="236" t="s">
        <v>226</v>
      </c>
      <c r="E160" s="237" t="s">
        <v>19</v>
      </c>
      <c r="F160" s="238" t="s">
        <v>407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226</v>
      </c>
      <c r="AU160" s="244" t="s">
        <v>81</v>
      </c>
      <c r="AV160" s="13" t="s">
        <v>79</v>
      </c>
      <c r="AW160" s="13" t="s">
        <v>33</v>
      </c>
      <c r="AX160" s="13" t="s">
        <v>72</v>
      </c>
      <c r="AY160" s="244" t="s">
        <v>215</v>
      </c>
    </row>
    <row r="161" s="14" customFormat="1">
      <c r="A161" s="14"/>
      <c r="B161" s="245"/>
      <c r="C161" s="246"/>
      <c r="D161" s="236" t="s">
        <v>226</v>
      </c>
      <c r="E161" s="247" t="s">
        <v>19</v>
      </c>
      <c r="F161" s="248" t="s">
        <v>459</v>
      </c>
      <c r="G161" s="246"/>
      <c r="H161" s="249">
        <v>26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226</v>
      </c>
      <c r="AU161" s="255" t="s">
        <v>81</v>
      </c>
      <c r="AV161" s="14" t="s">
        <v>81</v>
      </c>
      <c r="AW161" s="14" t="s">
        <v>33</v>
      </c>
      <c r="AX161" s="14" t="s">
        <v>72</v>
      </c>
      <c r="AY161" s="255" t="s">
        <v>215</v>
      </c>
    </row>
    <row r="162" s="15" customFormat="1">
      <c r="A162" s="15"/>
      <c r="B162" s="256"/>
      <c r="C162" s="257"/>
      <c r="D162" s="236" t="s">
        <v>226</v>
      </c>
      <c r="E162" s="258" t="s">
        <v>19</v>
      </c>
      <c r="F162" s="259" t="s">
        <v>233</v>
      </c>
      <c r="G162" s="257"/>
      <c r="H162" s="260">
        <v>26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226</v>
      </c>
      <c r="AU162" s="266" t="s">
        <v>81</v>
      </c>
      <c r="AV162" s="15" t="s">
        <v>223</v>
      </c>
      <c r="AW162" s="15" t="s">
        <v>33</v>
      </c>
      <c r="AX162" s="15" t="s">
        <v>72</v>
      </c>
      <c r="AY162" s="266" t="s">
        <v>215</v>
      </c>
    </row>
    <row r="163" s="14" customFormat="1">
      <c r="A163" s="14"/>
      <c r="B163" s="245"/>
      <c r="C163" s="246"/>
      <c r="D163" s="236" t="s">
        <v>226</v>
      </c>
      <c r="E163" s="247" t="s">
        <v>19</v>
      </c>
      <c r="F163" s="248" t="s">
        <v>786</v>
      </c>
      <c r="G163" s="246"/>
      <c r="H163" s="249">
        <v>26.780000000000001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226</v>
      </c>
      <c r="AU163" s="255" t="s">
        <v>81</v>
      </c>
      <c r="AV163" s="14" t="s">
        <v>81</v>
      </c>
      <c r="AW163" s="14" t="s">
        <v>33</v>
      </c>
      <c r="AX163" s="14" t="s">
        <v>72</v>
      </c>
      <c r="AY163" s="255" t="s">
        <v>215</v>
      </c>
    </row>
    <row r="164" s="15" customFormat="1">
      <c r="A164" s="15"/>
      <c r="B164" s="256"/>
      <c r="C164" s="257"/>
      <c r="D164" s="236" t="s">
        <v>226</v>
      </c>
      <c r="E164" s="258" t="s">
        <v>19</v>
      </c>
      <c r="F164" s="259" t="s">
        <v>233</v>
      </c>
      <c r="G164" s="257"/>
      <c r="H164" s="260">
        <v>26.780000000000001</v>
      </c>
      <c r="I164" s="261"/>
      <c r="J164" s="257"/>
      <c r="K164" s="257"/>
      <c r="L164" s="262"/>
      <c r="M164" s="263"/>
      <c r="N164" s="264"/>
      <c r="O164" s="264"/>
      <c r="P164" s="264"/>
      <c r="Q164" s="264"/>
      <c r="R164" s="264"/>
      <c r="S164" s="264"/>
      <c r="T164" s="26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6" t="s">
        <v>226</v>
      </c>
      <c r="AU164" s="266" t="s">
        <v>81</v>
      </c>
      <c r="AV164" s="15" t="s">
        <v>223</v>
      </c>
      <c r="AW164" s="15" t="s">
        <v>33</v>
      </c>
      <c r="AX164" s="15" t="s">
        <v>79</v>
      </c>
      <c r="AY164" s="266" t="s">
        <v>215</v>
      </c>
    </row>
    <row r="165" s="2" customFormat="1" ht="37.8" customHeight="1">
      <c r="A165" s="41"/>
      <c r="B165" s="42"/>
      <c r="C165" s="216" t="s">
        <v>216</v>
      </c>
      <c r="D165" s="216" t="s">
        <v>218</v>
      </c>
      <c r="E165" s="217" t="s">
        <v>416</v>
      </c>
      <c r="F165" s="218" t="s">
        <v>417</v>
      </c>
      <c r="G165" s="219" t="s">
        <v>331</v>
      </c>
      <c r="H165" s="220">
        <v>47.496000000000002</v>
      </c>
      <c r="I165" s="221"/>
      <c r="J165" s="222">
        <f>ROUND(I165*H165,2)</f>
        <v>0</v>
      </c>
      <c r="K165" s="218" t="s">
        <v>19</v>
      </c>
      <c r="L165" s="47"/>
      <c r="M165" s="223" t="s">
        <v>19</v>
      </c>
      <c r="N165" s="224" t="s">
        <v>43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223</v>
      </c>
      <c r="AT165" s="227" t="s">
        <v>218</v>
      </c>
      <c r="AU165" s="227" t="s">
        <v>81</v>
      </c>
      <c r="AY165" s="20" t="s">
        <v>215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223</v>
      </c>
      <c r="BM165" s="227" t="s">
        <v>787</v>
      </c>
    </row>
    <row r="166" s="14" customFormat="1">
      <c r="A166" s="14"/>
      <c r="B166" s="245"/>
      <c r="C166" s="246"/>
      <c r="D166" s="236" t="s">
        <v>226</v>
      </c>
      <c r="E166" s="247" t="s">
        <v>19</v>
      </c>
      <c r="F166" s="248" t="s">
        <v>788</v>
      </c>
      <c r="G166" s="246"/>
      <c r="H166" s="249">
        <v>47.496000000000002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226</v>
      </c>
      <c r="AU166" s="255" t="s">
        <v>81</v>
      </c>
      <c r="AV166" s="14" t="s">
        <v>81</v>
      </c>
      <c r="AW166" s="14" t="s">
        <v>33</v>
      </c>
      <c r="AX166" s="14" t="s">
        <v>72</v>
      </c>
      <c r="AY166" s="255" t="s">
        <v>215</v>
      </c>
    </row>
    <row r="167" s="15" customFormat="1">
      <c r="A167" s="15"/>
      <c r="B167" s="256"/>
      <c r="C167" s="257"/>
      <c r="D167" s="236" t="s">
        <v>226</v>
      </c>
      <c r="E167" s="258" t="s">
        <v>19</v>
      </c>
      <c r="F167" s="259" t="s">
        <v>233</v>
      </c>
      <c r="G167" s="257"/>
      <c r="H167" s="260">
        <v>47.496000000000002</v>
      </c>
      <c r="I167" s="261"/>
      <c r="J167" s="257"/>
      <c r="K167" s="257"/>
      <c r="L167" s="262"/>
      <c r="M167" s="263"/>
      <c r="N167" s="264"/>
      <c r="O167" s="264"/>
      <c r="P167" s="264"/>
      <c r="Q167" s="264"/>
      <c r="R167" s="264"/>
      <c r="S167" s="264"/>
      <c r="T167" s="26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6" t="s">
        <v>226</v>
      </c>
      <c r="AU167" s="266" t="s">
        <v>81</v>
      </c>
      <c r="AV167" s="15" t="s">
        <v>223</v>
      </c>
      <c r="AW167" s="15" t="s">
        <v>33</v>
      </c>
      <c r="AX167" s="15" t="s">
        <v>79</v>
      </c>
      <c r="AY167" s="266" t="s">
        <v>215</v>
      </c>
    </row>
    <row r="168" s="12" customFormat="1" ht="22.8" customHeight="1">
      <c r="A168" s="12"/>
      <c r="B168" s="200"/>
      <c r="C168" s="201"/>
      <c r="D168" s="202" t="s">
        <v>71</v>
      </c>
      <c r="E168" s="214" t="s">
        <v>789</v>
      </c>
      <c r="F168" s="214" t="s">
        <v>790</v>
      </c>
      <c r="G168" s="201"/>
      <c r="H168" s="201"/>
      <c r="I168" s="204"/>
      <c r="J168" s="215">
        <f>BK168</f>
        <v>0</v>
      </c>
      <c r="K168" s="201"/>
      <c r="L168" s="206"/>
      <c r="M168" s="207"/>
      <c r="N168" s="208"/>
      <c r="O168" s="208"/>
      <c r="P168" s="209">
        <f>SUM(P169:P217)</f>
        <v>0</v>
      </c>
      <c r="Q168" s="208"/>
      <c r="R168" s="209">
        <f>SUM(R169:R217)</f>
        <v>229.1544577</v>
      </c>
      <c r="S168" s="208"/>
      <c r="T168" s="210">
        <f>SUM(T169:T217)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1" t="s">
        <v>79</v>
      </c>
      <c r="AT168" s="212" t="s">
        <v>71</v>
      </c>
      <c r="AU168" s="212" t="s">
        <v>79</v>
      </c>
      <c r="AY168" s="211" t="s">
        <v>215</v>
      </c>
      <c r="BK168" s="213">
        <f>SUM(BK169:BK217)</f>
        <v>0</v>
      </c>
    </row>
    <row r="169" s="2" customFormat="1" ht="37.8" customHeight="1">
      <c r="A169" s="41"/>
      <c r="B169" s="42"/>
      <c r="C169" s="216" t="s">
        <v>8</v>
      </c>
      <c r="D169" s="216" t="s">
        <v>218</v>
      </c>
      <c r="E169" s="217" t="s">
        <v>397</v>
      </c>
      <c r="F169" s="218" t="s">
        <v>398</v>
      </c>
      <c r="G169" s="219" t="s">
        <v>221</v>
      </c>
      <c r="H169" s="220">
        <v>381.13</v>
      </c>
      <c r="I169" s="221"/>
      <c r="J169" s="222">
        <f>ROUND(I169*H169,2)</f>
        <v>0</v>
      </c>
      <c r="K169" s="218" t="s">
        <v>19</v>
      </c>
      <c r="L169" s="47"/>
      <c r="M169" s="223" t="s">
        <v>19</v>
      </c>
      <c r="N169" s="224" t="s">
        <v>43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223</v>
      </c>
      <c r="AT169" s="227" t="s">
        <v>218</v>
      </c>
      <c r="AU169" s="227" t="s">
        <v>81</v>
      </c>
      <c r="AY169" s="20" t="s">
        <v>215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223</v>
      </c>
      <c r="BM169" s="227" t="s">
        <v>791</v>
      </c>
    </row>
    <row r="170" s="13" customFormat="1">
      <c r="A170" s="13"/>
      <c r="B170" s="234"/>
      <c r="C170" s="235"/>
      <c r="D170" s="236" t="s">
        <v>226</v>
      </c>
      <c r="E170" s="237" t="s">
        <v>19</v>
      </c>
      <c r="F170" s="238" t="s">
        <v>792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226</v>
      </c>
      <c r="AU170" s="244" t="s">
        <v>81</v>
      </c>
      <c r="AV170" s="13" t="s">
        <v>79</v>
      </c>
      <c r="AW170" s="13" t="s">
        <v>33</v>
      </c>
      <c r="AX170" s="13" t="s">
        <v>72</v>
      </c>
      <c r="AY170" s="244" t="s">
        <v>215</v>
      </c>
    </row>
    <row r="171" s="13" customFormat="1">
      <c r="A171" s="13"/>
      <c r="B171" s="234"/>
      <c r="C171" s="235"/>
      <c r="D171" s="236" t="s">
        <v>226</v>
      </c>
      <c r="E171" s="237" t="s">
        <v>19</v>
      </c>
      <c r="F171" s="238" t="s">
        <v>793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226</v>
      </c>
      <c r="AU171" s="244" t="s">
        <v>81</v>
      </c>
      <c r="AV171" s="13" t="s">
        <v>79</v>
      </c>
      <c r="AW171" s="13" t="s">
        <v>33</v>
      </c>
      <c r="AX171" s="13" t="s">
        <v>72</v>
      </c>
      <c r="AY171" s="244" t="s">
        <v>215</v>
      </c>
    </row>
    <row r="172" s="13" customFormat="1">
      <c r="A172" s="13"/>
      <c r="B172" s="234"/>
      <c r="C172" s="235"/>
      <c r="D172" s="236" t="s">
        <v>226</v>
      </c>
      <c r="E172" s="237" t="s">
        <v>19</v>
      </c>
      <c r="F172" s="238" t="s">
        <v>446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226</v>
      </c>
      <c r="AU172" s="244" t="s">
        <v>81</v>
      </c>
      <c r="AV172" s="13" t="s">
        <v>79</v>
      </c>
      <c r="AW172" s="13" t="s">
        <v>33</v>
      </c>
      <c r="AX172" s="13" t="s">
        <v>72</v>
      </c>
      <c r="AY172" s="244" t="s">
        <v>215</v>
      </c>
    </row>
    <row r="173" s="14" customFormat="1">
      <c r="A173" s="14"/>
      <c r="B173" s="245"/>
      <c r="C173" s="246"/>
      <c r="D173" s="236" t="s">
        <v>226</v>
      </c>
      <c r="E173" s="247" t="s">
        <v>19</v>
      </c>
      <c r="F173" s="248" t="s">
        <v>794</v>
      </c>
      <c r="G173" s="246"/>
      <c r="H173" s="249">
        <v>224.28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226</v>
      </c>
      <c r="AU173" s="255" t="s">
        <v>81</v>
      </c>
      <c r="AV173" s="14" t="s">
        <v>81</v>
      </c>
      <c r="AW173" s="14" t="s">
        <v>33</v>
      </c>
      <c r="AX173" s="14" t="s">
        <v>72</v>
      </c>
      <c r="AY173" s="255" t="s">
        <v>215</v>
      </c>
    </row>
    <row r="174" s="13" customFormat="1">
      <c r="A174" s="13"/>
      <c r="B174" s="234"/>
      <c r="C174" s="235"/>
      <c r="D174" s="236" t="s">
        <v>226</v>
      </c>
      <c r="E174" s="237" t="s">
        <v>19</v>
      </c>
      <c r="F174" s="238" t="s">
        <v>792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226</v>
      </c>
      <c r="AU174" s="244" t="s">
        <v>81</v>
      </c>
      <c r="AV174" s="13" t="s">
        <v>79</v>
      </c>
      <c r="AW174" s="13" t="s">
        <v>33</v>
      </c>
      <c r="AX174" s="13" t="s">
        <v>72</v>
      </c>
      <c r="AY174" s="244" t="s">
        <v>215</v>
      </c>
    </row>
    <row r="175" s="13" customFormat="1">
      <c r="A175" s="13"/>
      <c r="B175" s="234"/>
      <c r="C175" s="235"/>
      <c r="D175" s="236" t="s">
        <v>226</v>
      </c>
      <c r="E175" s="237" t="s">
        <v>19</v>
      </c>
      <c r="F175" s="238" t="s">
        <v>793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226</v>
      </c>
      <c r="AU175" s="244" t="s">
        <v>81</v>
      </c>
      <c r="AV175" s="13" t="s">
        <v>79</v>
      </c>
      <c r="AW175" s="13" t="s">
        <v>33</v>
      </c>
      <c r="AX175" s="13" t="s">
        <v>72</v>
      </c>
      <c r="AY175" s="244" t="s">
        <v>215</v>
      </c>
    </row>
    <row r="176" s="13" customFormat="1">
      <c r="A176" s="13"/>
      <c r="B176" s="234"/>
      <c r="C176" s="235"/>
      <c r="D176" s="236" t="s">
        <v>226</v>
      </c>
      <c r="E176" s="237" t="s">
        <v>19</v>
      </c>
      <c r="F176" s="238" t="s">
        <v>448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226</v>
      </c>
      <c r="AU176" s="244" t="s">
        <v>81</v>
      </c>
      <c r="AV176" s="13" t="s">
        <v>79</v>
      </c>
      <c r="AW176" s="13" t="s">
        <v>33</v>
      </c>
      <c r="AX176" s="13" t="s">
        <v>72</v>
      </c>
      <c r="AY176" s="244" t="s">
        <v>215</v>
      </c>
    </row>
    <row r="177" s="14" customFormat="1">
      <c r="A177" s="14"/>
      <c r="B177" s="245"/>
      <c r="C177" s="246"/>
      <c r="D177" s="236" t="s">
        <v>226</v>
      </c>
      <c r="E177" s="247" t="s">
        <v>19</v>
      </c>
      <c r="F177" s="248" t="s">
        <v>795</v>
      </c>
      <c r="G177" s="246"/>
      <c r="H177" s="249">
        <v>156.84999999999999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226</v>
      </c>
      <c r="AU177" s="255" t="s">
        <v>81</v>
      </c>
      <c r="AV177" s="14" t="s">
        <v>81</v>
      </c>
      <c r="AW177" s="14" t="s">
        <v>33</v>
      </c>
      <c r="AX177" s="14" t="s">
        <v>72</v>
      </c>
      <c r="AY177" s="255" t="s">
        <v>215</v>
      </c>
    </row>
    <row r="178" s="15" customFormat="1">
      <c r="A178" s="15"/>
      <c r="B178" s="256"/>
      <c r="C178" s="257"/>
      <c r="D178" s="236" t="s">
        <v>226</v>
      </c>
      <c r="E178" s="258" t="s">
        <v>19</v>
      </c>
      <c r="F178" s="259" t="s">
        <v>233</v>
      </c>
      <c r="G178" s="257"/>
      <c r="H178" s="260">
        <v>381.13</v>
      </c>
      <c r="I178" s="261"/>
      <c r="J178" s="257"/>
      <c r="K178" s="257"/>
      <c r="L178" s="262"/>
      <c r="M178" s="263"/>
      <c r="N178" s="264"/>
      <c r="O178" s="264"/>
      <c r="P178" s="264"/>
      <c r="Q178" s="264"/>
      <c r="R178" s="264"/>
      <c r="S178" s="264"/>
      <c r="T178" s="26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6" t="s">
        <v>226</v>
      </c>
      <c r="AU178" s="266" t="s">
        <v>81</v>
      </c>
      <c r="AV178" s="15" t="s">
        <v>223</v>
      </c>
      <c r="AW178" s="15" t="s">
        <v>33</v>
      </c>
      <c r="AX178" s="15" t="s">
        <v>79</v>
      </c>
      <c r="AY178" s="266" t="s">
        <v>215</v>
      </c>
    </row>
    <row r="179" s="2" customFormat="1" ht="33" customHeight="1">
      <c r="A179" s="41"/>
      <c r="B179" s="42"/>
      <c r="C179" s="216" t="s">
        <v>328</v>
      </c>
      <c r="D179" s="216" t="s">
        <v>218</v>
      </c>
      <c r="E179" s="217" t="s">
        <v>796</v>
      </c>
      <c r="F179" s="218" t="s">
        <v>797</v>
      </c>
      <c r="G179" s="219" t="s">
        <v>221</v>
      </c>
      <c r="H179" s="220">
        <v>381.13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43</v>
      </c>
      <c r="O179" s="87"/>
      <c r="P179" s="225">
        <f>O179*H179</f>
        <v>0</v>
      </c>
      <c r="Q179" s="225">
        <v>0.34499999999999997</v>
      </c>
      <c r="R179" s="225">
        <f>Q179*H179</f>
        <v>131.48984999999999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223</v>
      </c>
      <c r="AT179" s="227" t="s">
        <v>218</v>
      </c>
      <c r="AU179" s="227" t="s">
        <v>81</v>
      </c>
      <c r="AY179" s="20" t="s">
        <v>215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223</v>
      </c>
      <c r="BM179" s="227" t="s">
        <v>798</v>
      </c>
    </row>
    <row r="180" s="13" customFormat="1">
      <c r="A180" s="13"/>
      <c r="B180" s="234"/>
      <c r="C180" s="235"/>
      <c r="D180" s="236" t="s">
        <v>226</v>
      </c>
      <c r="E180" s="237" t="s">
        <v>19</v>
      </c>
      <c r="F180" s="238" t="s">
        <v>792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226</v>
      </c>
      <c r="AU180" s="244" t="s">
        <v>81</v>
      </c>
      <c r="AV180" s="13" t="s">
        <v>79</v>
      </c>
      <c r="AW180" s="13" t="s">
        <v>33</v>
      </c>
      <c r="AX180" s="13" t="s">
        <v>72</v>
      </c>
      <c r="AY180" s="244" t="s">
        <v>215</v>
      </c>
    </row>
    <row r="181" s="13" customFormat="1">
      <c r="A181" s="13"/>
      <c r="B181" s="234"/>
      <c r="C181" s="235"/>
      <c r="D181" s="236" t="s">
        <v>226</v>
      </c>
      <c r="E181" s="237" t="s">
        <v>19</v>
      </c>
      <c r="F181" s="238" t="s">
        <v>799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226</v>
      </c>
      <c r="AU181" s="244" t="s">
        <v>81</v>
      </c>
      <c r="AV181" s="13" t="s">
        <v>79</v>
      </c>
      <c r="AW181" s="13" t="s">
        <v>33</v>
      </c>
      <c r="AX181" s="13" t="s">
        <v>72</v>
      </c>
      <c r="AY181" s="244" t="s">
        <v>215</v>
      </c>
    </row>
    <row r="182" s="13" customFormat="1">
      <c r="A182" s="13"/>
      <c r="B182" s="234"/>
      <c r="C182" s="235"/>
      <c r="D182" s="236" t="s">
        <v>226</v>
      </c>
      <c r="E182" s="237" t="s">
        <v>19</v>
      </c>
      <c r="F182" s="238" t="s">
        <v>446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226</v>
      </c>
      <c r="AU182" s="244" t="s">
        <v>81</v>
      </c>
      <c r="AV182" s="13" t="s">
        <v>79</v>
      </c>
      <c r="AW182" s="13" t="s">
        <v>33</v>
      </c>
      <c r="AX182" s="13" t="s">
        <v>72</v>
      </c>
      <c r="AY182" s="244" t="s">
        <v>215</v>
      </c>
    </row>
    <row r="183" s="14" customFormat="1">
      <c r="A183" s="14"/>
      <c r="B183" s="245"/>
      <c r="C183" s="246"/>
      <c r="D183" s="236" t="s">
        <v>226</v>
      </c>
      <c r="E183" s="247" t="s">
        <v>19</v>
      </c>
      <c r="F183" s="248" t="s">
        <v>794</v>
      </c>
      <c r="G183" s="246"/>
      <c r="H183" s="249">
        <v>224.28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226</v>
      </c>
      <c r="AU183" s="255" t="s">
        <v>81</v>
      </c>
      <c r="AV183" s="14" t="s">
        <v>81</v>
      </c>
      <c r="AW183" s="14" t="s">
        <v>33</v>
      </c>
      <c r="AX183" s="14" t="s">
        <v>72</v>
      </c>
      <c r="AY183" s="255" t="s">
        <v>215</v>
      </c>
    </row>
    <row r="184" s="13" customFormat="1">
      <c r="A184" s="13"/>
      <c r="B184" s="234"/>
      <c r="C184" s="235"/>
      <c r="D184" s="236" t="s">
        <v>226</v>
      </c>
      <c r="E184" s="237" t="s">
        <v>19</v>
      </c>
      <c r="F184" s="238" t="s">
        <v>792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226</v>
      </c>
      <c r="AU184" s="244" t="s">
        <v>81</v>
      </c>
      <c r="AV184" s="13" t="s">
        <v>79</v>
      </c>
      <c r="AW184" s="13" t="s">
        <v>33</v>
      </c>
      <c r="AX184" s="13" t="s">
        <v>72</v>
      </c>
      <c r="AY184" s="244" t="s">
        <v>215</v>
      </c>
    </row>
    <row r="185" s="13" customFormat="1">
      <c r="A185" s="13"/>
      <c r="B185" s="234"/>
      <c r="C185" s="235"/>
      <c r="D185" s="236" t="s">
        <v>226</v>
      </c>
      <c r="E185" s="237" t="s">
        <v>19</v>
      </c>
      <c r="F185" s="238" t="s">
        <v>799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226</v>
      </c>
      <c r="AU185" s="244" t="s">
        <v>81</v>
      </c>
      <c r="AV185" s="13" t="s">
        <v>79</v>
      </c>
      <c r="AW185" s="13" t="s">
        <v>33</v>
      </c>
      <c r="AX185" s="13" t="s">
        <v>72</v>
      </c>
      <c r="AY185" s="244" t="s">
        <v>215</v>
      </c>
    </row>
    <row r="186" s="13" customFormat="1">
      <c r="A186" s="13"/>
      <c r="B186" s="234"/>
      <c r="C186" s="235"/>
      <c r="D186" s="236" t="s">
        <v>226</v>
      </c>
      <c r="E186" s="237" t="s">
        <v>19</v>
      </c>
      <c r="F186" s="238" t="s">
        <v>448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226</v>
      </c>
      <c r="AU186" s="244" t="s">
        <v>81</v>
      </c>
      <c r="AV186" s="13" t="s">
        <v>79</v>
      </c>
      <c r="AW186" s="13" t="s">
        <v>33</v>
      </c>
      <c r="AX186" s="13" t="s">
        <v>72</v>
      </c>
      <c r="AY186" s="244" t="s">
        <v>215</v>
      </c>
    </row>
    <row r="187" s="14" customFormat="1">
      <c r="A187" s="14"/>
      <c r="B187" s="245"/>
      <c r="C187" s="246"/>
      <c r="D187" s="236" t="s">
        <v>226</v>
      </c>
      <c r="E187" s="247" t="s">
        <v>19</v>
      </c>
      <c r="F187" s="248" t="s">
        <v>795</v>
      </c>
      <c r="G187" s="246"/>
      <c r="H187" s="249">
        <v>156.84999999999999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226</v>
      </c>
      <c r="AU187" s="255" t="s">
        <v>81</v>
      </c>
      <c r="AV187" s="14" t="s">
        <v>81</v>
      </c>
      <c r="AW187" s="14" t="s">
        <v>33</v>
      </c>
      <c r="AX187" s="14" t="s">
        <v>72</v>
      </c>
      <c r="AY187" s="255" t="s">
        <v>215</v>
      </c>
    </row>
    <row r="188" s="15" customFormat="1">
      <c r="A188" s="15"/>
      <c r="B188" s="256"/>
      <c r="C188" s="257"/>
      <c r="D188" s="236" t="s">
        <v>226</v>
      </c>
      <c r="E188" s="258" t="s">
        <v>19</v>
      </c>
      <c r="F188" s="259" t="s">
        <v>233</v>
      </c>
      <c r="G188" s="257"/>
      <c r="H188" s="260">
        <v>381.13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226</v>
      </c>
      <c r="AU188" s="266" t="s">
        <v>81</v>
      </c>
      <c r="AV188" s="15" t="s">
        <v>223</v>
      </c>
      <c r="AW188" s="15" t="s">
        <v>33</v>
      </c>
      <c r="AX188" s="15" t="s">
        <v>79</v>
      </c>
      <c r="AY188" s="266" t="s">
        <v>215</v>
      </c>
    </row>
    <row r="189" s="2" customFormat="1" ht="78" customHeight="1">
      <c r="A189" s="41"/>
      <c r="B189" s="42"/>
      <c r="C189" s="216" t="s">
        <v>337</v>
      </c>
      <c r="D189" s="216" t="s">
        <v>218</v>
      </c>
      <c r="E189" s="217" t="s">
        <v>800</v>
      </c>
      <c r="F189" s="218" t="s">
        <v>801</v>
      </c>
      <c r="G189" s="219" t="s">
        <v>221</v>
      </c>
      <c r="H189" s="220">
        <v>381.13</v>
      </c>
      <c r="I189" s="221"/>
      <c r="J189" s="222">
        <f>ROUND(I189*H189,2)</f>
        <v>0</v>
      </c>
      <c r="K189" s="218" t="s">
        <v>19</v>
      </c>
      <c r="L189" s="47"/>
      <c r="M189" s="223" t="s">
        <v>19</v>
      </c>
      <c r="N189" s="224" t="s">
        <v>43</v>
      </c>
      <c r="O189" s="87"/>
      <c r="P189" s="225">
        <f>O189*H189</f>
        <v>0</v>
      </c>
      <c r="Q189" s="225">
        <v>0.089219999999999994</v>
      </c>
      <c r="R189" s="225">
        <f>Q189*H189</f>
        <v>34.004418599999994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223</v>
      </c>
      <c r="AT189" s="227" t="s">
        <v>218</v>
      </c>
      <c r="AU189" s="227" t="s">
        <v>81</v>
      </c>
      <c r="AY189" s="20" t="s">
        <v>215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223</v>
      </c>
      <c r="BM189" s="227" t="s">
        <v>802</v>
      </c>
    </row>
    <row r="190" s="13" customFormat="1">
      <c r="A190" s="13"/>
      <c r="B190" s="234"/>
      <c r="C190" s="235"/>
      <c r="D190" s="236" t="s">
        <v>226</v>
      </c>
      <c r="E190" s="237" t="s">
        <v>19</v>
      </c>
      <c r="F190" s="238" t="s">
        <v>792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226</v>
      </c>
      <c r="AU190" s="244" t="s">
        <v>81</v>
      </c>
      <c r="AV190" s="13" t="s">
        <v>79</v>
      </c>
      <c r="AW190" s="13" t="s">
        <v>33</v>
      </c>
      <c r="AX190" s="13" t="s">
        <v>72</v>
      </c>
      <c r="AY190" s="244" t="s">
        <v>215</v>
      </c>
    </row>
    <row r="191" s="13" customFormat="1">
      <c r="A191" s="13"/>
      <c r="B191" s="234"/>
      <c r="C191" s="235"/>
      <c r="D191" s="236" t="s">
        <v>226</v>
      </c>
      <c r="E191" s="237" t="s">
        <v>19</v>
      </c>
      <c r="F191" s="238" t="s">
        <v>446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226</v>
      </c>
      <c r="AU191" s="244" t="s">
        <v>81</v>
      </c>
      <c r="AV191" s="13" t="s">
        <v>79</v>
      </c>
      <c r="AW191" s="13" t="s">
        <v>33</v>
      </c>
      <c r="AX191" s="13" t="s">
        <v>72</v>
      </c>
      <c r="AY191" s="244" t="s">
        <v>215</v>
      </c>
    </row>
    <row r="192" s="14" customFormat="1">
      <c r="A192" s="14"/>
      <c r="B192" s="245"/>
      <c r="C192" s="246"/>
      <c r="D192" s="236" t="s">
        <v>226</v>
      </c>
      <c r="E192" s="247" t="s">
        <v>19</v>
      </c>
      <c r="F192" s="248" t="s">
        <v>794</v>
      </c>
      <c r="G192" s="246"/>
      <c r="H192" s="249">
        <v>224.28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226</v>
      </c>
      <c r="AU192" s="255" t="s">
        <v>81</v>
      </c>
      <c r="AV192" s="14" t="s">
        <v>81</v>
      </c>
      <c r="AW192" s="14" t="s">
        <v>33</v>
      </c>
      <c r="AX192" s="14" t="s">
        <v>72</v>
      </c>
      <c r="AY192" s="255" t="s">
        <v>215</v>
      </c>
    </row>
    <row r="193" s="13" customFormat="1">
      <c r="A193" s="13"/>
      <c r="B193" s="234"/>
      <c r="C193" s="235"/>
      <c r="D193" s="236" t="s">
        <v>226</v>
      </c>
      <c r="E193" s="237" t="s">
        <v>19</v>
      </c>
      <c r="F193" s="238" t="s">
        <v>792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226</v>
      </c>
      <c r="AU193" s="244" t="s">
        <v>81</v>
      </c>
      <c r="AV193" s="13" t="s">
        <v>79</v>
      </c>
      <c r="AW193" s="13" t="s">
        <v>33</v>
      </c>
      <c r="AX193" s="13" t="s">
        <v>72</v>
      </c>
      <c r="AY193" s="244" t="s">
        <v>215</v>
      </c>
    </row>
    <row r="194" s="13" customFormat="1">
      <c r="A194" s="13"/>
      <c r="B194" s="234"/>
      <c r="C194" s="235"/>
      <c r="D194" s="236" t="s">
        <v>226</v>
      </c>
      <c r="E194" s="237" t="s">
        <v>19</v>
      </c>
      <c r="F194" s="238" t="s">
        <v>448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226</v>
      </c>
      <c r="AU194" s="244" t="s">
        <v>81</v>
      </c>
      <c r="AV194" s="13" t="s">
        <v>79</v>
      </c>
      <c r="AW194" s="13" t="s">
        <v>33</v>
      </c>
      <c r="AX194" s="13" t="s">
        <v>72</v>
      </c>
      <c r="AY194" s="244" t="s">
        <v>215</v>
      </c>
    </row>
    <row r="195" s="14" customFormat="1">
      <c r="A195" s="14"/>
      <c r="B195" s="245"/>
      <c r="C195" s="246"/>
      <c r="D195" s="236" t="s">
        <v>226</v>
      </c>
      <c r="E195" s="247" t="s">
        <v>19</v>
      </c>
      <c r="F195" s="248" t="s">
        <v>795</v>
      </c>
      <c r="G195" s="246"/>
      <c r="H195" s="249">
        <v>156.84999999999999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226</v>
      </c>
      <c r="AU195" s="255" t="s">
        <v>81</v>
      </c>
      <c r="AV195" s="14" t="s">
        <v>81</v>
      </c>
      <c r="AW195" s="14" t="s">
        <v>33</v>
      </c>
      <c r="AX195" s="14" t="s">
        <v>72</v>
      </c>
      <c r="AY195" s="255" t="s">
        <v>215</v>
      </c>
    </row>
    <row r="196" s="15" customFormat="1">
      <c r="A196" s="15"/>
      <c r="B196" s="256"/>
      <c r="C196" s="257"/>
      <c r="D196" s="236" t="s">
        <v>226</v>
      </c>
      <c r="E196" s="258" t="s">
        <v>19</v>
      </c>
      <c r="F196" s="259" t="s">
        <v>233</v>
      </c>
      <c r="G196" s="257"/>
      <c r="H196" s="260">
        <v>381.13</v>
      </c>
      <c r="I196" s="261"/>
      <c r="J196" s="257"/>
      <c r="K196" s="257"/>
      <c r="L196" s="262"/>
      <c r="M196" s="263"/>
      <c r="N196" s="264"/>
      <c r="O196" s="264"/>
      <c r="P196" s="264"/>
      <c r="Q196" s="264"/>
      <c r="R196" s="264"/>
      <c r="S196" s="264"/>
      <c r="T196" s="26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6" t="s">
        <v>226</v>
      </c>
      <c r="AU196" s="266" t="s">
        <v>81</v>
      </c>
      <c r="AV196" s="15" t="s">
        <v>223</v>
      </c>
      <c r="AW196" s="15" t="s">
        <v>33</v>
      </c>
      <c r="AX196" s="15" t="s">
        <v>79</v>
      </c>
      <c r="AY196" s="266" t="s">
        <v>215</v>
      </c>
    </row>
    <row r="197" s="2" customFormat="1" ht="16.5" customHeight="1">
      <c r="A197" s="41"/>
      <c r="B197" s="42"/>
      <c r="C197" s="281" t="s">
        <v>342</v>
      </c>
      <c r="D197" s="281" t="s">
        <v>412</v>
      </c>
      <c r="E197" s="282" t="s">
        <v>803</v>
      </c>
      <c r="F197" s="283" t="s">
        <v>804</v>
      </c>
      <c r="G197" s="284" t="s">
        <v>221</v>
      </c>
      <c r="H197" s="285">
        <v>388.75299999999999</v>
      </c>
      <c r="I197" s="286"/>
      <c r="J197" s="287">
        <f>ROUND(I197*H197,2)</f>
        <v>0</v>
      </c>
      <c r="K197" s="283" t="s">
        <v>19</v>
      </c>
      <c r="L197" s="288"/>
      <c r="M197" s="289" t="s">
        <v>19</v>
      </c>
      <c r="N197" s="290" t="s">
        <v>43</v>
      </c>
      <c r="O197" s="87"/>
      <c r="P197" s="225">
        <f>O197*H197</f>
        <v>0</v>
      </c>
      <c r="Q197" s="225">
        <v>0.113</v>
      </c>
      <c r="R197" s="225">
        <f>Q197*H197</f>
        <v>43.929088999999998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298</v>
      </c>
      <c r="AT197" s="227" t="s">
        <v>412</v>
      </c>
      <c r="AU197" s="227" t="s">
        <v>81</v>
      </c>
      <c r="AY197" s="20" t="s">
        <v>215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223</v>
      </c>
      <c r="BM197" s="227" t="s">
        <v>805</v>
      </c>
    </row>
    <row r="198" s="13" customFormat="1">
      <c r="A198" s="13"/>
      <c r="B198" s="234"/>
      <c r="C198" s="235"/>
      <c r="D198" s="236" t="s">
        <v>226</v>
      </c>
      <c r="E198" s="237" t="s">
        <v>19</v>
      </c>
      <c r="F198" s="238" t="s">
        <v>792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226</v>
      </c>
      <c r="AU198" s="244" t="s">
        <v>81</v>
      </c>
      <c r="AV198" s="13" t="s">
        <v>79</v>
      </c>
      <c r="AW198" s="13" t="s">
        <v>33</v>
      </c>
      <c r="AX198" s="13" t="s">
        <v>72</v>
      </c>
      <c r="AY198" s="244" t="s">
        <v>215</v>
      </c>
    </row>
    <row r="199" s="13" customFormat="1">
      <c r="A199" s="13"/>
      <c r="B199" s="234"/>
      <c r="C199" s="235"/>
      <c r="D199" s="236" t="s">
        <v>226</v>
      </c>
      <c r="E199" s="237" t="s">
        <v>19</v>
      </c>
      <c r="F199" s="238" t="s">
        <v>446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226</v>
      </c>
      <c r="AU199" s="244" t="s">
        <v>81</v>
      </c>
      <c r="AV199" s="13" t="s">
        <v>79</v>
      </c>
      <c r="AW199" s="13" t="s">
        <v>33</v>
      </c>
      <c r="AX199" s="13" t="s">
        <v>72</v>
      </c>
      <c r="AY199" s="244" t="s">
        <v>215</v>
      </c>
    </row>
    <row r="200" s="14" customFormat="1">
      <c r="A200" s="14"/>
      <c r="B200" s="245"/>
      <c r="C200" s="246"/>
      <c r="D200" s="236" t="s">
        <v>226</v>
      </c>
      <c r="E200" s="247" t="s">
        <v>19</v>
      </c>
      <c r="F200" s="248" t="s">
        <v>794</v>
      </c>
      <c r="G200" s="246"/>
      <c r="H200" s="249">
        <v>224.28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226</v>
      </c>
      <c r="AU200" s="255" t="s">
        <v>81</v>
      </c>
      <c r="AV200" s="14" t="s">
        <v>81</v>
      </c>
      <c r="AW200" s="14" t="s">
        <v>33</v>
      </c>
      <c r="AX200" s="14" t="s">
        <v>72</v>
      </c>
      <c r="AY200" s="255" t="s">
        <v>215</v>
      </c>
    </row>
    <row r="201" s="13" customFormat="1">
      <c r="A201" s="13"/>
      <c r="B201" s="234"/>
      <c r="C201" s="235"/>
      <c r="D201" s="236" t="s">
        <v>226</v>
      </c>
      <c r="E201" s="237" t="s">
        <v>19</v>
      </c>
      <c r="F201" s="238" t="s">
        <v>792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226</v>
      </c>
      <c r="AU201" s="244" t="s">
        <v>81</v>
      </c>
      <c r="AV201" s="13" t="s">
        <v>79</v>
      </c>
      <c r="AW201" s="13" t="s">
        <v>33</v>
      </c>
      <c r="AX201" s="13" t="s">
        <v>72</v>
      </c>
      <c r="AY201" s="244" t="s">
        <v>215</v>
      </c>
    </row>
    <row r="202" s="13" customFormat="1">
      <c r="A202" s="13"/>
      <c r="B202" s="234"/>
      <c r="C202" s="235"/>
      <c r="D202" s="236" t="s">
        <v>226</v>
      </c>
      <c r="E202" s="237" t="s">
        <v>19</v>
      </c>
      <c r="F202" s="238" t="s">
        <v>448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226</v>
      </c>
      <c r="AU202" s="244" t="s">
        <v>81</v>
      </c>
      <c r="AV202" s="13" t="s">
        <v>79</v>
      </c>
      <c r="AW202" s="13" t="s">
        <v>33</v>
      </c>
      <c r="AX202" s="13" t="s">
        <v>72</v>
      </c>
      <c r="AY202" s="244" t="s">
        <v>215</v>
      </c>
    </row>
    <row r="203" s="14" customFormat="1">
      <c r="A203" s="14"/>
      <c r="B203" s="245"/>
      <c r="C203" s="246"/>
      <c r="D203" s="236" t="s">
        <v>226</v>
      </c>
      <c r="E203" s="247" t="s">
        <v>19</v>
      </c>
      <c r="F203" s="248" t="s">
        <v>795</v>
      </c>
      <c r="G203" s="246"/>
      <c r="H203" s="249">
        <v>156.84999999999999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226</v>
      </c>
      <c r="AU203" s="255" t="s">
        <v>81</v>
      </c>
      <c r="AV203" s="14" t="s">
        <v>81</v>
      </c>
      <c r="AW203" s="14" t="s">
        <v>33</v>
      </c>
      <c r="AX203" s="14" t="s">
        <v>72</v>
      </c>
      <c r="AY203" s="255" t="s">
        <v>215</v>
      </c>
    </row>
    <row r="204" s="15" customFormat="1">
      <c r="A204" s="15"/>
      <c r="B204" s="256"/>
      <c r="C204" s="257"/>
      <c r="D204" s="236" t="s">
        <v>226</v>
      </c>
      <c r="E204" s="258" t="s">
        <v>19</v>
      </c>
      <c r="F204" s="259" t="s">
        <v>233</v>
      </c>
      <c r="G204" s="257"/>
      <c r="H204" s="260">
        <v>381.13</v>
      </c>
      <c r="I204" s="261"/>
      <c r="J204" s="257"/>
      <c r="K204" s="257"/>
      <c r="L204" s="262"/>
      <c r="M204" s="263"/>
      <c r="N204" s="264"/>
      <c r="O204" s="264"/>
      <c r="P204" s="264"/>
      <c r="Q204" s="264"/>
      <c r="R204" s="264"/>
      <c r="S204" s="264"/>
      <c r="T204" s="26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6" t="s">
        <v>226</v>
      </c>
      <c r="AU204" s="266" t="s">
        <v>81</v>
      </c>
      <c r="AV204" s="15" t="s">
        <v>223</v>
      </c>
      <c r="AW204" s="15" t="s">
        <v>33</v>
      </c>
      <c r="AX204" s="15" t="s">
        <v>72</v>
      </c>
      <c r="AY204" s="266" t="s">
        <v>215</v>
      </c>
    </row>
    <row r="205" s="14" customFormat="1">
      <c r="A205" s="14"/>
      <c r="B205" s="245"/>
      <c r="C205" s="246"/>
      <c r="D205" s="236" t="s">
        <v>226</v>
      </c>
      <c r="E205" s="247" t="s">
        <v>19</v>
      </c>
      <c r="F205" s="248" t="s">
        <v>806</v>
      </c>
      <c r="G205" s="246"/>
      <c r="H205" s="249">
        <v>388.75299999999999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226</v>
      </c>
      <c r="AU205" s="255" t="s">
        <v>81</v>
      </c>
      <c r="AV205" s="14" t="s">
        <v>81</v>
      </c>
      <c r="AW205" s="14" t="s">
        <v>33</v>
      </c>
      <c r="AX205" s="14" t="s">
        <v>72</v>
      </c>
      <c r="AY205" s="255" t="s">
        <v>215</v>
      </c>
    </row>
    <row r="206" s="15" customFormat="1">
      <c r="A206" s="15"/>
      <c r="B206" s="256"/>
      <c r="C206" s="257"/>
      <c r="D206" s="236" t="s">
        <v>226</v>
      </c>
      <c r="E206" s="258" t="s">
        <v>19</v>
      </c>
      <c r="F206" s="259" t="s">
        <v>233</v>
      </c>
      <c r="G206" s="257"/>
      <c r="H206" s="260">
        <v>388.75299999999999</v>
      </c>
      <c r="I206" s="261"/>
      <c r="J206" s="257"/>
      <c r="K206" s="257"/>
      <c r="L206" s="262"/>
      <c r="M206" s="263"/>
      <c r="N206" s="264"/>
      <c r="O206" s="264"/>
      <c r="P206" s="264"/>
      <c r="Q206" s="264"/>
      <c r="R206" s="264"/>
      <c r="S206" s="264"/>
      <c r="T206" s="26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6" t="s">
        <v>226</v>
      </c>
      <c r="AU206" s="266" t="s">
        <v>81</v>
      </c>
      <c r="AV206" s="15" t="s">
        <v>223</v>
      </c>
      <c r="AW206" s="15" t="s">
        <v>33</v>
      </c>
      <c r="AX206" s="15" t="s">
        <v>79</v>
      </c>
      <c r="AY206" s="266" t="s">
        <v>215</v>
      </c>
    </row>
    <row r="207" s="2" customFormat="1" ht="37.8" customHeight="1">
      <c r="A207" s="41"/>
      <c r="B207" s="42"/>
      <c r="C207" s="216" t="s">
        <v>306</v>
      </c>
      <c r="D207" s="216" t="s">
        <v>218</v>
      </c>
      <c r="E207" s="217" t="s">
        <v>807</v>
      </c>
      <c r="F207" s="218" t="s">
        <v>808</v>
      </c>
      <c r="G207" s="219" t="s">
        <v>221</v>
      </c>
      <c r="H207" s="220">
        <v>381.13</v>
      </c>
      <c r="I207" s="221"/>
      <c r="J207" s="222">
        <f>ROUND(I207*H207,2)</f>
        <v>0</v>
      </c>
      <c r="K207" s="218" t="s">
        <v>19</v>
      </c>
      <c r="L207" s="47"/>
      <c r="M207" s="223" t="s">
        <v>19</v>
      </c>
      <c r="N207" s="224" t="s">
        <v>43</v>
      </c>
      <c r="O207" s="87"/>
      <c r="P207" s="225">
        <f>O207*H207</f>
        <v>0</v>
      </c>
      <c r="Q207" s="225">
        <v>0.051769999999999997</v>
      </c>
      <c r="R207" s="225">
        <f>Q207*H207</f>
        <v>19.731100099999999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223</v>
      </c>
      <c r="AT207" s="227" t="s">
        <v>218</v>
      </c>
      <c r="AU207" s="227" t="s">
        <v>81</v>
      </c>
      <c r="AY207" s="20" t="s">
        <v>215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79</v>
      </c>
      <c r="BK207" s="228">
        <f>ROUND(I207*H207,2)</f>
        <v>0</v>
      </c>
      <c r="BL207" s="20" t="s">
        <v>223</v>
      </c>
      <c r="BM207" s="227" t="s">
        <v>809</v>
      </c>
    </row>
    <row r="208" s="13" customFormat="1">
      <c r="A208" s="13"/>
      <c r="B208" s="234"/>
      <c r="C208" s="235"/>
      <c r="D208" s="236" t="s">
        <v>226</v>
      </c>
      <c r="E208" s="237" t="s">
        <v>19</v>
      </c>
      <c r="F208" s="238" t="s">
        <v>792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226</v>
      </c>
      <c r="AU208" s="244" t="s">
        <v>81</v>
      </c>
      <c r="AV208" s="13" t="s">
        <v>79</v>
      </c>
      <c r="AW208" s="13" t="s">
        <v>33</v>
      </c>
      <c r="AX208" s="13" t="s">
        <v>72</v>
      </c>
      <c r="AY208" s="244" t="s">
        <v>215</v>
      </c>
    </row>
    <row r="209" s="13" customFormat="1">
      <c r="A209" s="13"/>
      <c r="B209" s="234"/>
      <c r="C209" s="235"/>
      <c r="D209" s="236" t="s">
        <v>226</v>
      </c>
      <c r="E209" s="237" t="s">
        <v>19</v>
      </c>
      <c r="F209" s="238" t="s">
        <v>446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226</v>
      </c>
      <c r="AU209" s="244" t="s">
        <v>81</v>
      </c>
      <c r="AV209" s="13" t="s">
        <v>79</v>
      </c>
      <c r="AW209" s="13" t="s">
        <v>33</v>
      </c>
      <c r="AX209" s="13" t="s">
        <v>72</v>
      </c>
      <c r="AY209" s="244" t="s">
        <v>215</v>
      </c>
    </row>
    <row r="210" s="14" customFormat="1">
      <c r="A210" s="14"/>
      <c r="B210" s="245"/>
      <c r="C210" s="246"/>
      <c r="D210" s="236" t="s">
        <v>226</v>
      </c>
      <c r="E210" s="247" t="s">
        <v>19</v>
      </c>
      <c r="F210" s="248" t="s">
        <v>794</v>
      </c>
      <c r="G210" s="246"/>
      <c r="H210" s="249">
        <v>224.28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226</v>
      </c>
      <c r="AU210" s="255" t="s">
        <v>81</v>
      </c>
      <c r="AV210" s="14" t="s">
        <v>81</v>
      </c>
      <c r="AW210" s="14" t="s">
        <v>33</v>
      </c>
      <c r="AX210" s="14" t="s">
        <v>72</v>
      </c>
      <c r="AY210" s="255" t="s">
        <v>215</v>
      </c>
    </row>
    <row r="211" s="13" customFormat="1">
      <c r="A211" s="13"/>
      <c r="B211" s="234"/>
      <c r="C211" s="235"/>
      <c r="D211" s="236" t="s">
        <v>226</v>
      </c>
      <c r="E211" s="237" t="s">
        <v>19</v>
      </c>
      <c r="F211" s="238" t="s">
        <v>792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226</v>
      </c>
      <c r="AU211" s="244" t="s">
        <v>81</v>
      </c>
      <c r="AV211" s="13" t="s">
        <v>79</v>
      </c>
      <c r="AW211" s="13" t="s">
        <v>33</v>
      </c>
      <c r="AX211" s="13" t="s">
        <v>72</v>
      </c>
      <c r="AY211" s="244" t="s">
        <v>215</v>
      </c>
    </row>
    <row r="212" s="13" customFormat="1">
      <c r="A212" s="13"/>
      <c r="B212" s="234"/>
      <c r="C212" s="235"/>
      <c r="D212" s="236" t="s">
        <v>226</v>
      </c>
      <c r="E212" s="237" t="s">
        <v>19</v>
      </c>
      <c r="F212" s="238" t="s">
        <v>448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226</v>
      </c>
      <c r="AU212" s="244" t="s">
        <v>81</v>
      </c>
      <c r="AV212" s="13" t="s">
        <v>79</v>
      </c>
      <c r="AW212" s="13" t="s">
        <v>33</v>
      </c>
      <c r="AX212" s="13" t="s">
        <v>72</v>
      </c>
      <c r="AY212" s="244" t="s">
        <v>215</v>
      </c>
    </row>
    <row r="213" s="14" customFormat="1">
      <c r="A213" s="14"/>
      <c r="B213" s="245"/>
      <c r="C213" s="246"/>
      <c r="D213" s="236" t="s">
        <v>226</v>
      </c>
      <c r="E213" s="247" t="s">
        <v>19</v>
      </c>
      <c r="F213" s="248" t="s">
        <v>795</v>
      </c>
      <c r="G213" s="246"/>
      <c r="H213" s="249">
        <v>156.84999999999999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226</v>
      </c>
      <c r="AU213" s="255" t="s">
        <v>81</v>
      </c>
      <c r="AV213" s="14" t="s">
        <v>81</v>
      </c>
      <c r="AW213" s="14" t="s">
        <v>33</v>
      </c>
      <c r="AX213" s="14" t="s">
        <v>72</v>
      </c>
      <c r="AY213" s="255" t="s">
        <v>215</v>
      </c>
    </row>
    <row r="214" s="15" customFormat="1">
      <c r="A214" s="15"/>
      <c r="B214" s="256"/>
      <c r="C214" s="257"/>
      <c r="D214" s="236" t="s">
        <v>226</v>
      </c>
      <c r="E214" s="258" t="s">
        <v>19</v>
      </c>
      <c r="F214" s="259" t="s">
        <v>233</v>
      </c>
      <c r="G214" s="257"/>
      <c r="H214" s="260">
        <v>381.13</v>
      </c>
      <c r="I214" s="261"/>
      <c r="J214" s="257"/>
      <c r="K214" s="257"/>
      <c r="L214" s="262"/>
      <c r="M214" s="263"/>
      <c r="N214" s="264"/>
      <c r="O214" s="264"/>
      <c r="P214" s="264"/>
      <c r="Q214" s="264"/>
      <c r="R214" s="264"/>
      <c r="S214" s="264"/>
      <c r="T214" s="26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6" t="s">
        <v>226</v>
      </c>
      <c r="AU214" s="266" t="s">
        <v>81</v>
      </c>
      <c r="AV214" s="15" t="s">
        <v>223</v>
      </c>
      <c r="AW214" s="15" t="s">
        <v>33</v>
      </c>
      <c r="AX214" s="15" t="s">
        <v>79</v>
      </c>
      <c r="AY214" s="266" t="s">
        <v>215</v>
      </c>
    </row>
    <row r="215" s="2" customFormat="1" ht="37.8" customHeight="1">
      <c r="A215" s="41"/>
      <c r="B215" s="42"/>
      <c r="C215" s="216" t="s">
        <v>322</v>
      </c>
      <c r="D215" s="216" t="s">
        <v>218</v>
      </c>
      <c r="E215" s="217" t="s">
        <v>416</v>
      </c>
      <c r="F215" s="218" t="s">
        <v>417</v>
      </c>
      <c r="G215" s="219" t="s">
        <v>331</v>
      </c>
      <c r="H215" s="220">
        <v>229.154</v>
      </c>
      <c r="I215" s="221"/>
      <c r="J215" s="222">
        <f>ROUND(I215*H215,2)</f>
        <v>0</v>
      </c>
      <c r="K215" s="218" t="s">
        <v>19</v>
      </c>
      <c r="L215" s="47"/>
      <c r="M215" s="223" t="s">
        <v>19</v>
      </c>
      <c r="N215" s="224" t="s">
        <v>43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223</v>
      </c>
      <c r="AT215" s="227" t="s">
        <v>218</v>
      </c>
      <c r="AU215" s="227" t="s">
        <v>81</v>
      </c>
      <c r="AY215" s="20" t="s">
        <v>215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223</v>
      </c>
      <c r="BM215" s="227" t="s">
        <v>810</v>
      </c>
    </row>
    <row r="216" s="14" customFormat="1">
      <c r="A216" s="14"/>
      <c r="B216" s="245"/>
      <c r="C216" s="246"/>
      <c r="D216" s="236" t="s">
        <v>226</v>
      </c>
      <c r="E216" s="247" t="s">
        <v>19</v>
      </c>
      <c r="F216" s="248" t="s">
        <v>811</v>
      </c>
      <c r="G216" s="246"/>
      <c r="H216" s="249">
        <v>229.154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226</v>
      </c>
      <c r="AU216" s="255" t="s">
        <v>81</v>
      </c>
      <c r="AV216" s="14" t="s">
        <v>81</v>
      </c>
      <c r="AW216" s="14" t="s">
        <v>33</v>
      </c>
      <c r="AX216" s="14" t="s">
        <v>72</v>
      </c>
      <c r="AY216" s="255" t="s">
        <v>215</v>
      </c>
    </row>
    <row r="217" s="15" customFormat="1">
      <c r="A217" s="15"/>
      <c r="B217" s="256"/>
      <c r="C217" s="257"/>
      <c r="D217" s="236" t="s">
        <v>226</v>
      </c>
      <c r="E217" s="258" t="s">
        <v>19</v>
      </c>
      <c r="F217" s="259" t="s">
        <v>233</v>
      </c>
      <c r="G217" s="257"/>
      <c r="H217" s="260">
        <v>229.154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226</v>
      </c>
      <c r="AU217" s="266" t="s">
        <v>81</v>
      </c>
      <c r="AV217" s="15" t="s">
        <v>223</v>
      </c>
      <c r="AW217" s="15" t="s">
        <v>33</v>
      </c>
      <c r="AX217" s="15" t="s">
        <v>79</v>
      </c>
      <c r="AY217" s="266" t="s">
        <v>215</v>
      </c>
    </row>
    <row r="218" s="12" customFormat="1" ht="22.8" customHeight="1">
      <c r="A218" s="12"/>
      <c r="B218" s="200"/>
      <c r="C218" s="201"/>
      <c r="D218" s="202" t="s">
        <v>71</v>
      </c>
      <c r="E218" s="214" t="s">
        <v>812</v>
      </c>
      <c r="F218" s="214" t="s">
        <v>813</v>
      </c>
      <c r="G218" s="201"/>
      <c r="H218" s="201"/>
      <c r="I218" s="204"/>
      <c r="J218" s="215">
        <f>BK218</f>
        <v>0</v>
      </c>
      <c r="K218" s="201"/>
      <c r="L218" s="206"/>
      <c r="M218" s="207"/>
      <c r="N218" s="208"/>
      <c r="O218" s="208"/>
      <c r="P218" s="209">
        <f>SUM(P219:P295)</f>
        <v>0</v>
      </c>
      <c r="Q218" s="208"/>
      <c r="R218" s="209">
        <f>SUM(R219:R295)</f>
        <v>46.200414700000003</v>
      </c>
      <c r="S218" s="208"/>
      <c r="T218" s="210">
        <f>SUM(T219:T295)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1" t="s">
        <v>79</v>
      </c>
      <c r="AT218" s="212" t="s">
        <v>71</v>
      </c>
      <c r="AU218" s="212" t="s">
        <v>79</v>
      </c>
      <c r="AY218" s="211" t="s">
        <v>215</v>
      </c>
      <c r="BK218" s="213">
        <f>SUM(BK219:BK295)</f>
        <v>0</v>
      </c>
    </row>
    <row r="219" s="2" customFormat="1" ht="37.8" customHeight="1">
      <c r="A219" s="41"/>
      <c r="B219" s="42"/>
      <c r="C219" s="216" t="s">
        <v>360</v>
      </c>
      <c r="D219" s="216" t="s">
        <v>218</v>
      </c>
      <c r="E219" s="217" t="s">
        <v>397</v>
      </c>
      <c r="F219" s="218" t="s">
        <v>398</v>
      </c>
      <c r="G219" s="219" t="s">
        <v>221</v>
      </c>
      <c r="H219" s="220">
        <v>74.530000000000001</v>
      </c>
      <c r="I219" s="221"/>
      <c r="J219" s="222">
        <f>ROUND(I219*H219,2)</f>
        <v>0</v>
      </c>
      <c r="K219" s="218" t="s">
        <v>19</v>
      </c>
      <c r="L219" s="47"/>
      <c r="M219" s="223" t="s">
        <v>19</v>
      </c>
      <c r="N219" s="224" t="s">
        <v>43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223</v>
      </c>
      <c r="AT219" s="227" t="s">
        <v>218</v>
      </c>
      <c r="AU219" s="227" t="s">
        <v>81</v>
      </c>
      <c r="AY219" s="20" t="s">
        <v>215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223</v>
      </c>
      <c r="BM219" s="227" t="s">
        <v>814</v>
      </c>
    </row>
    <row r="220" s="13" customFormat="1">
      <c r="A220" s="13"/>
      <c r="B220" s="234"/>
      <c r="C220" s="235"/>
      <c r="D220" s="236" t="s">
        <v>226</v>
      </c>
      <c r="E220" s="237" t="s">
        <v>19</v>
      </c>
      <c r="F220" s="238" t="s">
        <v>793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226</v>
      </c>
      <c r="AU220" s="244" t="s">
        <v>81</v>
      </c>
      <c r="AV220" s="13" t="s">
        <v>79</v>
      </c>
      <c r="AW220" s="13" t="s">
        <v>33</v>
      </c>
      <c r="AX220" s="13" t="s">
        <v>72</v>
      </c>
      <c r="AY220" s="244" t="s">
        <v>215</v>
      </c>
    </row>
    <row r="221" s="13" customFormat="1">
      <c r="A221" s="13"/>
      <c r="B221" s="234"/>
      <c r="C221" s="235"/>
      <c r="D221" s="236" t="s">
        <v>226</v>
      </c>
      <c r="E221" s="237" t="s">
        <v>19</v>
      </c>
      <c r="F221" s="238" t="s">
        <v>815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226</v>
      </c>
      <c r="AU221" s="244" t="s">
        <v>81</v>
      </c>
      <c r="AV221" s="13" t="s">
        <v>79</v>
      </c>
      <c r="AW221" s="13" t="s">
        <v>33</v>
      </c>
      <c r="AX221" s="13" t="s">
        <v>72</v>
      </c>
      <c r="AY221" s="244" t="s">
        <v>215</v>
      </c>
    </row>
    <row r="222" s="13" customFormat="1">
      <c r="A222" s="13"/>
      <c r="B222" s="234"/>
      <c r="C222" s="235"/>
      <c r="D222" s="236" t="s">
        <v>226</v>
      </c>
      <c r="E222" s="237" t="s">
        <v>19</v>
      </c>
      <c r="F222" s="238" t="s">
        <v>816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226</v>
      </c>
      <c r="AU222" s="244" t="s">
        <v>81</v>
      </c>
      <c r="AV222" s="13" t="s">
        <v>79</v>
      </c>
      <c r="AW222" s="13" t="s">
        <v>33</v>
      </c>
      <c r="AX222" s="13" t="s">
        <v>72</v>
      </c>
      <c r="AY222" s="244" t="s">
        <v>215</v>
      </c>
    </row>
    <row r="223" s="13" customFormat="1">
      <c r="A223" s="13"/>
      <c r="B223" s="234"/>
      <c r="C223" s="235"/>
      <c r="D223" s="236" t="s">
        <v>226</v>
      </c>
      <c r="E223" s="237" t="s">
        <v>19</v>
      </c>
      <c r="F223" s="238" t="s">
        <v>446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226</v>
      </c>
      <c r="AU223" s="244" t="s">
        <v>81</v>
      </c>
      <c r="AV223" s="13" t="s">
        <v>79</v>
      </c>
      <c r="AW223" s="13" t="s">
        <v>33</v>
      </c>
      <c r="AX223" s="13" t="s">
        <v>72</v>
      </c>
      <c r="AY223" s="244" t="s">
        <v>215</v>
      </c>
    </row>
    <row r="224" s="14" customFormat="1">
      <c r="A224" s="14"/>
      <c r="B224" s="245"/>
      <c r="C224" s="246"/>
      <c r="D224" s="236" t="s">
        <v>226</v>
      </c>
      <c r="E224" s="247" t="s">
        <v>19</v>
      </c>
      <c r="F224" s="248" t="s">
        <v>817</v>
      </c>
      <c r="G224" s="246"/>
      <c r="H224" s="249">
        <v>19.149999999999999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226</v>
      </c>
      <c r="AU224" s="255" t="s">
        <v>81</v>
      </c>
      <c r="AV224" s="14" t="s">
        <v>81</v>
      </c>
      <c r="AW224" s="14" t="s">
        <v>33</v>
      </c>
      <c r="AX224" s="14" t="s">
        <v>72</v>
      </c>
      <c r="AY224" s="255" t="s">
        <v>215</v>
      </c>
    </row>
    <row r="225" s="13" customFormat="1">
      <c r="A225" s="13"/>
      <c r="B225" s="234"/>
      <c r="C225" s="235"/>
      <c r="D225" s="236" t="s">
        <v>226</v>
      </c>
      <c r="E225" s="237" t="s">
        <v>19</v>
      </c>
      <c r="F225" s="238" t="s">
        <v>815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226</v>
      </c>
      <c r="AU225" s="244" t="s">
        <v>81</v>
      </c>
      <c r="AV225" s="13" t="s">
        <v>79</v>
      </c>
      <c r="AW225" s="13" t="s">
        <v>33</v>
      </c>
      <c r="AX225" s="13" t="s">
        <v>72</v>
      </c>
      <c r="AY225" s="244" t="s">
        <v>215</v>
      </c>
    </row>
    <row r="226" s="13" customFormat="1">
      <c r="A226" s="13"/>
      <c r="B226" s="234"/>
      <c r="C226" s="235"/>
      <c r="D226" s="236" t="s">
        <v>226</v>
      </c>
      <c r="E226" s="237" t="s">
        <v>19</v>
      </c>
      <c r="F226" s="238" t="s">
        <v>816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226</v>
      </c>
      <c r="AU226" s="244" t="s">
        <v>81</v>
      </c>
      <c r="AV226" s="13" t="s">
        <v>79</v>
      </c>
      <c r="AW226" s="13" t="s">
        <v>33</v>
      </c>
      <c r="AX226" s="13" t="s">
        <v>72</v>
      </c>
      <c r="AY226" s="244" t="s">
        <v>215</v>
      </c>
    </row>
    <row r="227" s="13" customFormat="1">
      <c r="A227" s="13"/>
      <c r="B227" s="234"/>
      <c r="C227" s="235"/>
      <c r="D227" s="236" t="s">
        <v>226</v>
      </c>
      <c r="E227" s="237" t="s">
        <v>19</v>
      </c>
      <c r="F227" s="238" t="s">
        <v>448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226</v>
      </c>
      <c r="AU227" s="244" t="s">
        <v>81</v>
      </c>
      <c r="AV227" s="13" t="s">
        <v>79</v>
      </c>
      <c r="AW227" s="13" t="s">
        <v>33</v>
      </c>
      <c r="AX227" s="13" t="s">
        <v>72</v>
      </c>
      <c r="AY227" s="244" t="s">
        <v>215</v>
      </c>
    </row>
    <row r="228" s="14" customFormat="1">
      <c r="A228" s="14"/>
      <c r="B228" s="245"/>
      <c r="C228" s="246"/>
      <c r="D228" s="236" t="s">
        <v>226</v>
      </c>
      <c r="E228" s="247" t="s">
        <v>19</v>
      </c>
      <c r="F228" s="248" t="s">
        <v>818</v>
      </c>
      <c r="G228" s="246"/>
      <c r="H228" s="249">
        <v>25.850000000000001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226</v>
      </c>
      <c r="AU228" s="255" t="s">
        <v>81</v>
      </c>
      <c r="AV228" s="14" t="s">
        <v>81</v>
      </c>
      <c r="AW228" s="14" t="s">
        <v>33</v>
      </c>
      <c r="AX228" s="14" t="s">
        <v>72</v>
      </c>
      <c r="AY228" s="255" t="s">
        <v>215</v>
      </c>
    </row>
    <row r="229" s="13" customFormat="1">
      <c r="A229" s="13"/>
      <c r="B229" s="234"/>
      <c r="C229" s="235"/>
      <c r="D229" s="236" t="s">
        <v>226</v>
      </c>
      <c r="E229" s="237" t="s">
        <v>19</v>
      </c>
      <c r="F229" s="238" t="s">
        <v>815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226</v>
      </c>
      <c r="AU229" s="244" t="s">
        <v>81</v>
      </c>
      <c r="AV229" s="13" t="s">
        <v>79</v>
      </c>
      <c r="AW229" s="13" t="s">
        <v>33</v>
      </c>
      <c r="AX229" s="13" t="s">
        <v>72</v>
      </c>
      <c r="AY229" s="244" t="s">
        <v>215</v>
      </c>
    </row>
    <row r="230" s="13" customFormat="1">
      <c r="A230" s="13"/>
      <c r="B230" s="234"/>
      <c r="C230" s="235"/>
      <c r="D230" s="236" t="s">
        <v>226</v>
      </c>
      <c r="E230" s="237" t="s">
        <v>19</v>
      </c>
      <c r="F230" s="238" t="s">
        <v>816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226</v>
      </c>
      <c r="AU230" s="244" t="s">
        <v>81</v>
      </c>
      <c r="AV230" s="13" t="s">
        <v>79</v>
      </c>
      <c r="AW230" s="13" t="s">
        <v>33</v>
      </c>
      <c r="AX230" s="13" t="s">
        <v>72</v>
      </c>
      <c r="AY230" s="244" t="s">
        <v>215</v>
      </c>
    </row>
    <row r="231" s="13" customFormat="1">
      <c r="A231" s="13"/>
      <c r="B231" s="234"/>
      <c r="C231" s="235"/>
      <c r="D231" s="236" t="s">
        <v>226</v>
      </c>
      <c r="E231" s="237" t="s">
        <v>19</v>
      </c>
      <c r="F231" s="238" t="s">
        <v>407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226</v>
      </c>
      <c r="AU231" s="244" t="s">
        <v>81</v>
      </c>
      <c r="AV231" s="13" t="s">
        <v>79</v>
      </c>
      <c r="AW231" s="13" t="s">
        <v>33</v>
      </c>
      <c r="AX231" s="13" t="s">
        <v>72</v>
      </c>
      <c r="AY231" s="244" t="s">
        <v>215</v>
      </c>
    </row>
    <row r="232" s="14" customFormat="1">
      <c r="A232" s="14"/>
      <c r="B232" s="245"/>
      <c r="C232" s="246"/>
      <c r="D232" s="236" t="s">
        <v>226</v>
      </c>
      <c r="E232" s="247" t="s">
        <v>19</v>
      </c>
      <c r="F232" s="248" t="s">
        <v>819</v>
      </c>
      <c r="G232" s="246"/>
      <c r="H232" s="249">
        <v>29.530000000000001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226</v>
      </c>
      <c r="AU232" s="255" t="s">
        <v>81</v>
      </c>
      <c r="AV232" s="14" t="s">
        <v>81</v>
      </c>
      <c r="AW232" s="14" t="s">
        <v>33</v>
      </c>
      <c r="AX232" s="14" t="s">
        <v>72</v>
      </c>
      <c r="AY232" s="255" t="s">
        <v>215</v>
      </c>
    </row>
    <row r="233" s="15" customFormat="1">
      <c r="A233" s="15"/>
      <c r="B233" s="256"/>
      <c r="C233" s="257"/>
      <c r="D233" s="236" t="s">
        <v>226</v>
      </c>
      <c r="E233" s="258" t="s">
        <v>19</v>
      </c>
      <c r="F233" s="259" t="s">
        <v>233</v>
      </c>
      <c r="G233" s="257"/>
      <c r="H233" s="260">
        <v>74.530000000000001</v>
      </c>
      <c r="I233" s="261"/>
      <c r="J233" s="257"/>
      <c r="K233" s="257"/>
      <c r="L233" s="262"/>
      <c r="M233" s="263"/>
      <c r="N233" s="264"/>
      <c r="O233" s="264"/>
      <c r="P233" s="264"/>
      <c r="Q233" s="264"/>
      <c r="R233" s="264"/>
      <c r="S233" s="264"/>
      <c r="T233" s="26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6" t="s">
        <v>226</v>
      </c>
      <c r="AU233" s="266" t="s">
        <v>81</v>
      </c>
      <c r="AV233" s="15" t="s">
        <v>223</v>
      </c>
      <c r="AW233" s="15" t="s">
        <v>33</v>
      </c>
      <c r="AX233" s="15" t="s">
        <v>79</v>
      </c>
      <c r="AY233" s="266" t="s">
        <v>215</v>
      </c>
    </row>
    <row r="234" s="2" customFormat="1" ht="33" customHeight="1">
      <c r="A234" s="41"/>
      <c r="B234" s="42"/>
      <c r="C234" s="216" t="s">
        <v>368</v>
      </c>
      <c r="D234" s="216" t="s">
        <v>218</v>
      </c>
      <c r="E234" s="217" t="s">
        <v>796</v>
      </c>
      <c r="F234" s="218" t="s">
        <v>797</v>
      </c>
      <c r="G234" s="219" t="s">
        <v>221</v>
      </c>
      <c r="H234" s="220">
        <v>74.530000000000001</v>
      </c>
      <c r="I234" s="221"/>
      <c r="J234" s="222">
        <f>ROUND(I234*H234,2)</f>
        <v>0</v>
      </c>
      <c r="K234" s="218" t="s">
        <v>19</v>
      </c>
      <c r="L234" s="47"/>
      <c r="M234" s="223" t="s">
        <v>19</v>
      </c>
      <c r="N234" s="224" t="s">
        <v>43</v>
      </c>
      <c r="O234" s="87"/>
      <c r="P234" s="225">
        <f>O234*H234</f>
        <v>0</v>
      </c>
      <c r="Q234" s="225">
        <v>0.34499999999999997</v>
      </c>
      <c r="R234" s="225">
        <f>Q234*H234</f>
        <v>25.71285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223</v>
      </c>
      <c r="AT234" s="227" t="s">
        <v>218</v>
      </c>
      <c r="AU234" s="227" t="s">
        <v>81</v>
      </c>
      <c r="AY234" s="20" t="s">
        <v>215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223</v>
      </c>
      <c r="BM234" s="227" t="s">
        <v>820</v>
      </c>
    </row>
    <row r="235" s="13" customFormat="1">
      <c r="A235" s="13"/>
      <c r="B235" s="234"/>
      <c r="C235" s="235"/>
      <c r="D235" s="236" t="s">
        <v>226</v>
      </c>
      <c r="E235" s="237" t="s">
        <v>19</v>
      </c>
      <c r="F235" s="238" t="s">
        <v>799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226</v>
      </c>
      <c r="AU235" s="244" t="s">
        <v>81</v>
      </c>
      <c r="AV235" s="13" t="s">
        <v>79</v>
      </c>
      <c r="AW235" s="13" t="s">
        <v>33</v>
      </c>
      <c r="AX235" s="13" t="s">
        <v>72</v>
      </c>
      <c r="AY235" s="244" t="s">
        <v>215</v>
      </c>
    </row>
    <row r="236" s="13" customFormat="1">
      <c r="A236" s="13"/>
      <c r="B236" s="234"/>
      <c r="C236" s="235"/>
      <c r="D236" s="236" t="s">
        <v>226</v>
      </c>
      <c r="E236" s="237" t="s">
        <v>19</v>
      </c>
      <c r="F236" s="238" t="s">
        <v>815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226</v>
      </c>
      <c r="AU236" s="244" t="s">
        <v>81</v>
      </c>
      <c r="AV236" s="13" t="s">
        <v>79</v>
      </c>
      <c r="AW236" s="13" t="s">
        <v>33</v>
      </c>
      <c r="AX236" s="13" t="s">
        <v>72</v>
      </c>
      <c r="AY236" s="244" t="s">
        <v>215</v>
      </c>
    </row>
    <row r="237" s="13" customFormat="1">
      <c r="A237" s="13"/>
      <c r="B237" s="234"/>
      <c r="C237" s="235"/>
      <c r="D237" s="236" t="s">
        <v>226</v>
      </c>
      <c r="E237" s="237" t="s">
        <v>19</v>
      </c>
      <c r="F237" s="238" t="s">
        <v>816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226</v>
      </c>
      <c r="AU237" s="244" t="s">
        <v>81</v>
      </c>
      <c r="AV237" s="13" t="s">
        <v>79</v>
      </c>
      <c r="AW237" s="13" t="s">
        <v>33</v>
      </c>
      <c r="AX237" s="13" t="s">
        <v>72</v>
      </c>
      <c r="AY237" s="244" t="s">
        <v>215</v>
      </c>
    </row>
    <row r="238" s="13" customFormat="1">
      <c r="A238" s="13"/>
      <c r="B238" s="234"/>
      <c r="C238" s="235"/>
      <c r="D238" s="236" t="s">
        <v>226</v>
      </c>
      <c r="E238" s="237" t="s">
        <v>19</v>
      </c>
      <c r="F238" s="238" t="s">
        <v>446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226</v>
      </c>
      <c r="AU238" s="244" t="s">
        <v>81</v>
      </c>
      <c r="AV238" s="13" t="s">
        <v>79</v>
      </c>
      <c r="AW238" s="13" t="s">
        <v>33</v>
      </c>
      <c r="AX238" s="13" t="s">
        <v>72</v>
      </c>
      <c r="AY238" s="244" t="s">
        <v>215</v>
      </c>
    </row>
    <row r="239" s="14" customFormat="1">
      <c r="A239" s="14"/>
      <c r="B239" s="245"/>
      <c r="C239" s="246"/>
      <c r="D239" s="236" t="s">
        <v>226</v>
      </c>
      <c r="E239" s="247" t="s">
        <v>19</v>
      </c>
      <c r="F239" s="248" t="s">
        <v>817</v>
      </c>
      <c r="G239" s="246"/>
      <c r="H239" s="249">
        <v>19.149999999999999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226</v>
      </c>
      <c r="AU239" s="255" t="s">
        <v>81</v>
      </c>
      <c r="AV239" s="14" t="s">
        <v>81</v>
      </c>
      <c r="AW239" s="14" t="s">
        <v>33</v>
      </c>
      <c r="AX239" s="14" t="s">
        <v>72</v>
      </c>
      <c r="AY239" s="255" t="s">
        <v>215</v>
      </c>
    </row>
    <row r="240" s="13" customFormat="1">
      <c r="A240" s="13"/>
      <c r="B240" s="234"/>
      <c r="C240" s="235"/>
      <c r="D240" s="236" t="s">
        <v>226</v>
      </c>
      <c r="E240" s="237" t="s">
        <v>19</v>
      </c>
      <c r="F240" s="238" t="s">
        <v>815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226</v>
      </c>
      <c r="AU240" s="244" t="s">
        <v>81</v>
      </c>
      <c r="AV240" s="13" t="s">
        <v>79</v>
      </c>
      <c r="AW240" s="13" t="s">
        <v>33</v>
      </c>
      <c r="AX240" s="13" t="s">
        <v>72</v>
      </c>
      <c r="AY240" s="244" t="s">
        <v>215</v>
      </c>
    </row>
    <row r="241" s="13" customFormat="1">
      <c r="A241" s="13"/>
      <c r="B241" s="234"/>
      <c r="C241" s="235"/>
      <c r="D241" s="236" t="s">
        <v>226</v>
      </c>
      <c r="E241" s="237" t="s">
        <v>19</v>
      </c>
      <c r="F241" s="238" t="s">
        <v>816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226</v>
      </c>
      <c r="AU241" s="244" t="s">
        <v>81</v>
      </c>
      <c r="AV241" s="13" t="s">
        <v>79</v>
      </c>
      <c r="AW241" s="13" t="s">
        <v>33</v>
      </c>
      <c r="AX241" s="13" t="s">
        <v>72</v>
      </c>
      <c r="AY241" s="244" t="s">
        <v>215</v>
      </c>
    </row>
    <row r="242" s="13" customFormat="1">
      <c r="A242" s="13"/>
      <c r="B242" s="234"/>
      <c r="C242" s="235"/>
      <c r="D242" s="236" t="s">
        <v>226</v>
      </c>
      <c r="E242" s="237" t="s">
        <v>19</v>
      </c>
      <c r="F242" s="238" t="s">
        <v>448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226</v>
      </c>
      <c r="AU242" s="244" t="s">
        <v>81</v>
      </c>
      <c r="AV242" s="13" t="s">
        <v>79</v>
      </c>
      <c r="AW242" s="13" t="s">
        <v>33</v>
      </c>
      <c r="AX242" s="13" t="s">
        <v>72</v>
      </c>
      <c r="AY242" s="244" t="s">
        <v>215</v>
      </c>
    </row>
    <row r="243" s="14" customFormat="1">
      <c r="A243" s="14"/>
      <c r="B243" s="245"/>
      <c r="C243" s="246"/>
      <c r="D243" s="236" t="s">
        <v>226</v>
      </c>
      <c r="E243" s="247" t="s">
        <v>19</v>
      </c>
      <c r="F243" s="248" t="s">
        <v>818</v>
      </c>
      <c r="G243" s="246"/>
      <c r="H243" s="249">
        <v>25.850000000000001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226</v>
      </c>
      <c r="AU243" s="255" t="s">
        <v>81</v>
      </c>
      <c r="AV243" s="14" t="s">
        <v>81</v>
      </c>
      <c r="AW243" s="14" t="s">
        <v>33</v>
      </c>
      <c r="AX243" s="14" t="s">
        <v>72</v>
      </c>
      <c r="AY243" s="255" t="s">
        <v>215</v>
      </c>
    </row>
    <row r="244" s="13" customFormat="1">
      <c r="A244" s="13"/>
      <c r="B244" s="234"/>
      <c r="C244" s="235"/>
      <c r="D244" s="236" t="s">
        <v>226</v>
      </c>
      <c r="E244" s="237" t="s">
        <v>19</v>
      </c>
      <c r="F244" s="238" t="s">
        <v>815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226</v>
      </c>
      <c r="AU244" s="244" t="s">
        <v>81</v>
      </c>
      <c r="AV244" s="13" t="s">
        <v>79</v>
      </c>
      <c r="AW244" s="13" t="s">
        <v>33</v>
      </c>
      <c r="AX244" s="13" t="s">
        <v>72</v>
      </c>
      <c r="AY244" s="244" t="s">
        <v>215</v>
      </c>
    </row>
    <row r="245" s="13" customFormat="1">
      <c r="A245" s="13"/>
      <c r="B245" s="234"/>
      <c r="C245" s="235"/>
      <c r="D245" s="236" t="s">
        <v>226</v>
      </c>
      <c r="E245" s="237" t="s">
        <v>19</v>
      </c>
      <c r="F245" s="238" t="s">
        <v>816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226</v>
      </c>
      <c r="AU245" s="244" t="s">
        <v>81</v>
      </c>
      <c r="AV245" s="13" t="s">
        <v>79</v>
      </c>
      <c r="AW245" s="13" t="s">
        <v>33</v>
      </c>
      <c r="AX245" s="13" t="s">
        <v>72</v>
      </c>
      <c r="AY245" s="244" t="s">
        <v>215</v>
      </c>
    </row>
    <row r="246" s="13" customFormat="1">
      <c r="A246" s="13"/>
      <c r="B246" s="234"/>
      <c r="C246" s="235"/>
      <c r="D246" s="236" t="s">
        <v>226</v>
      </c>
      <c r="E246" s="237" t="s">
        <v>19</v>
      </c>
      <c r="F246" s="238" t="s">
        <v>407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226</v>
      </c>
      <c r="AU246" s="244" t="s">
        <v>81</v>
      </c>
      <c r="AV246" s="13" t="s">
        <v>79</v>
      </c>
      <c r="AW246" s="13" t="s">
        <v>33</v>
      </c>
      <c r="AX246" s="13" t="s">
        <v>72</v>
      </c>
      <c r="AY246" s="244" t="s">
        <v>215</v>
      </c>
    </row>
    <row r="247" s="14" customFormat="1">
      <c r="A247" s="14"/>
      <c r="B247" s="245"/>
      <c r="C247" s="246"/>
      <c r="D247" s="236" t="s">
        <v>226</v>
      </c>
      <c r="E247" s="247" t="s">
        <v>19</v>
      </c>
      <c r="F247" s="248" t="s">
        <v>819</v>
      </c>
      <c r="G247" s="246"/>
      <c r="H247" s="249">
        <v>29.530000000000001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226</v>
      </c>
      <c r="AU247" s="255" t="s">
        <v>81</v>
      </c>
      <c r="AV247" s="14" t="s">
        <v>81</v>
      </c>
      <c r="AW247" s="14" t="s">
        <v>33</v>
      </c>
      <c r="AX247" s="14" t="s">
        <v>72</v>
      </c>
      <c r="AY247" s="255" t="s">
        <v>215</v>
      </c>
    </row>
    <row r="248" s="15" customFormat="1">
      <c r="A248" s="15"/>
      <c r="B248" s="256"/>
      <c r="C248" s="257"/>
      <c r="D248" s="236" t="s">
        <v>226</v>
      </c>
      <c r="E248" s="258" t="s">
        <v>19</v>
      </c>
      <c r="F248" s="259" t="s">
        <v>233</v>
      </c>
      <c r="G248" s="257"/>
      <c r="H248" s="260">
        <v>74.530000000000001</v>
      </c>
      <c r="I248" s="261"/>
      <c r="J248" s="257"/>
      <c r="K248" s="257"/>
      <c r="L248" s="262"/>
      <c r="M248" s="263"/>
      <c r="N248" s="264"/>
      <c r="O248" s="264"/>
      <c r="P248" s="264"/>
      <c r="Q248" s="264"/>
      <c r="R248" s="264"/>
      <c r="S248" s="264"/>
      <c r="T248" s="26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6" t="s">
        <v>226</v>
      </c>
      <c r="AU248" s="266" t="s">
        <v>81</v>
      </c>
      <c r="AV248" s="15" t="s">
        <v>223</v>
      </c>
      <c r="AW248" s="15" t="s">
        <v>33</v>
      </c>
      <c r="AX248" s="15" t="s">
        <v>79</v>
      </c>
      <c r="AY248" s="266" t="s">
        <v>215</v>
      </c>
    </row>
    <row r="249" s="2" customFormat="1" ht="78" customHeight="1">
      <c r="A249" s="41"/>
      <c r="B249" s="42"/>
      <c r="C249" s="216" t="s">
        <v>376</v>
      </c>
      <c r="D249" s="216" t="s">
        <v>218</v>
      </c>
      <c r="E249" s="217" t="s">
        <v>821</v>
      </c>
      <c r="F249" s="218" t="s">
        <v>822</v>
      </c>
      <c r="G249" s="219" t="s">
        <v>221</v>
      </c>
      <c r="H249" s="220">
        <v>74.530000000000001</v>
      </c>
      <c r="I249" s="221"/>
      <c r="J249" s="222">
        <f>ROUND(I249*H249,2)</f>
        <v>0</v>
      </c>
      <c r="K249" s="218" t="s">
        <v>19</v>
      </c>
      <c r="L249" s="47"/>
      <c r="M249" s="223" t="s">
        <v>19</v>
      </c>
      <c r="N249" s="224" t="s">
        <v>43</v>
      </c>
      <c r="O249" s="87"/>
      <c r="P249" s="225">
        <f>O249*H249</f>
        <v>0</v>
      </c>
      <c r="Q249" s="225">
        <v>0.089219999999999994</v>
      </c>
      <c r="R249" s="225">
        <f>Q249*H249</f>
        <v>6.6495666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223</v>
      </c>
      <c r="AT249" s="227" t="s">
        <v>218</v>
      </c>
      <c r="AU249" s="227" t="s">
        <v>81</v>
      </c>
      <c r="AY249" s="20" t="s">
        <v>215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223</v>
      </c>
      <c r="BM249" s="227" t="s">
        <v>823</v>
      </c>
    </row>
    <row r="250" s="13" customFormat="1">
      <c r="A250" s="13"/>
      <c r="B250" s="234"/>
      <c r="C250" s="235"/>
      <c r="D250" s="236" t="s">
        <v>226</v>
      </c>
      <c r="E250" s="237" t="s">
        <v>19</v>
      </c>
      <c r="F250" s="238" t="s">
        <v>815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226</v>
      </c>
      <c r="AU250" s="244" t="s">
        <v>81</v>
      </c>
      <c r="AV250" s="13" t="s">
        <v>79</v>
      </c>
      <c r="AW250" s="13" t="s">
        <v>33</v>
      </c>
      <c r="AX250" s="13" t="s">
        <v>72</v>
      </c>
      <c r="AY250" s="244" t="s">
        <v>215</v>
      </c>
    </row>
    <row r="251" s="13" customFormat="1">
      <c r="A251" s="13"/>
      <c r="B251" s="234"/>
      <c r="C251" s="235"/>
      <c r="D251" s="236" t="s">
        <v>226</v>
      </c>
      <c r="E251" s="237" t="s">
        <v>19</v>
      </c>
      <c r="F251" s="238" t="s">
        <v>816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226</v>
      </c>
      <c r="AU251" s="244" t="s">
        <v>81</v>
      </c>
      <c r="AV251" s="13" t="s">
        <v>79</v>
      </c>
      <c r="AW251" s="13" t="s">
        <v>33</v>
      </c>
      <c r="AX251" s="13" t="s">
        <v>72</v>
      </c>
      <c r="AY251" s="244" t="s">
        <v>215</v>
      </c>
    </row>
    <row r="252" s="13" customFormat="1">
      <c r="A252" s="13"/>
      <c r="B252" s="234"/>
      <c r="C252" s="235"/>
      <c r="D252" s="236" t="s">
        <v>226</v>
      </c>
      <c r="E252" s="237" t="s">
        <v>19</v>
      </c>
      <c r="F252" s="238" t="s">
        <v>446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226</v>
      </c>
      <c r="AU252" s="244" t="s">
        <v>81</v>
      </c>
      <c r="AV252" s="13" t="s">
        <v>79</v>
      </c>
      <c r="AW252" s="13" t="s">
        <v>33</v>
      </c>
      <c r="AX252" s="13" t="s">
        <v>72</v>
      </c>
      <c r="AY252" s="244" t="s">
        <v>215</v>
      </c>
    </row>
    <row r="253" s="14" customFormat="1">
      <c r="A253" s="14"/>
      <c r="B253" s="245"/>
      <c r="C253" s="246"/>
      <c r="D253" s="236" t="s">
        <v>226</v>
      </c>
      <c r="E253" s="247" t="s">
        <v>19</v>
      </c>
      <c r="F253" s="248" t="s">
        <v>817</v>
      </c>
      <c r="G253" s="246"/>
      <c r="H253" s="249">
        <v>19.149999999999999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226</v>
      </c>
      <c r="AU253" s="255" t="s">
        <v>81</v>
      </c>
      <c r="AV253" s="14" t="s">
        <v>81</v>
      </c>
      <c r="AW253" s="14" t="s">
        <v>33</v>
      </c>
      <c r="AX253" s="14" t="s">
        <v>72</v>
      </c>
      <c r="AY253" s="255" t="s">
        <v>215</v>
      </c>
    </row>
    <row r="254" s="13" customFormat="1">
      <c r="A254" s="13"/>
      <c r="B254" s="234"/>
      <c r="C254" s="235"/>
      <c r="D254" s="236" t="s">
        <v>226</v>
      </c>
      <c r="E254" s="237" t="s">
        <v>19</v>
      </c>
      <c r="F254" s="238" t="s">
        <v>815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226</v>
      </c>
      <c r="AU254" s="244" t="s">
        <v>81</v>
      </c>
      <c r="AV254" s="13" t="s">
        <v>79</v>
      </c>
      <c r="AW254" s="13" t="s">
        <v>33</v>
      </c>
      <c r="AX254" s="13" t="s">
        <v>72</v>
      </c>
      <c r="AY254" s="244" t="s">
        <v>215</v>
      </c>
    </row>
    <row r="255" s="13" customFormat="1">
      <c r="A255" s="13"/>
      <c r="B255" s="234"/>
      <c r="C255" s="235"/>
      <c r="D255" s="236" t="s">
        <v>226</v>
      </c>
      <c r="E255" s="237" t="s">
        <v>19</v>
      </c>
      <c r="F255" s="238" t="s">
        <v>816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226</v>
      </c>
      <c r="AU255" s="244" t="s">
        <v>81</v>
      </c>
      <c r="AV255" s="13" t="s">
        <v>79</v>
      </c>
      <c r="AW255" s="13" t="s">
        <v>33</v>
      </c>
      <c r="AX255" s="13" t="s">
        <v>72</v>
      </c>
      <c r="AY255" s="244" t="s">
        <v>215</v>
      </c>
    </row>
    <row r="256" s="13" customFormat="1">
      <c r="A256" s="13"/>
      <c r="B256" s="234"/>
      <c r="C256" s="235"/>
      <c r="D256" s="236" t="s">
        <v>226</v>
      </c>
      <c r="E256" s="237" t="s">
        <v>19</v>
      </c>
      <c r="F256" s="238" t="s">
        <v>448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226</v>
      </c>
      <c r="AU256" s="244" t="s">
        <v>81</v>
      </c>
      <c r="AV256" s="13" t="s">
        <v>79</v>
      </c>
      <c r="AW256" s="13" t="s">
        <v>33</v>
      </c>
      <c r="AX256" s="13" t="s">
        <v>72</v>
      </c>
      <c r="AY256" s="244" t="s">
        <v>215</v>
      </c>
    </row>
    <row r="257" s="14" customFormat="1">
      <c r="A257" s="14"/>
      <c r="B257" s="245"/>
      <c r="C257" s="246"/>
      <c r="D257" s="236" t="s">
        <v>226</v>
      </c>
      <c r="E257" s="247" t="s">
        <v>19</v>
      </c>
      <c r="F257" s="248" t="s">
        <v>818</v>
      </c>
      <c r="G257" s="246"/>
      <c r="H257" s="249">
        <v>25.850000000000001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226</v>
      </c>
      <c r="AU257" s="255" t="s">
        <v>81</v>
      </c>
      <c r="AV257" s="14" t="s">
        <v>81</v>
      </c>
      <c r="AW257" s="14" t="s">
        <v>33</v>
      </c>
      <c r="AX257" s="14" t="s">
        <v>72</v>
      </c>
      <c r="AY257" s="255" t="s">
        <v>215</v>
      </c>
    </row>
    <row r="258" s="13" customFormat="1">
      <c r="A258" s="13"/>
      <c r="B258" s="234"/>
      <c r="C258" s="235"/>
      <c r="D258" s="236" t="s">
        <v>226</v>
      </c>
      <c r="E258" s="237" t="s">
        <v>19</v>
      </c>
      <c r="F258" s="238" t="s">
        <v>815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226</v>
      </c>
      <c r="AU258" s="244" t="s">
        <v>81</v>
      </c>
      <c r="AV258" s="13" t="s">
        <v>79</v>
      </c>
      <c r="AW258" s="13" t="s">
        <v>33</v>
      </c>
      <c r="AX258" s="13" t="s">
        <v>72</v>
      </c>
      <c r="AY258" s="244" t="s">
        <v>215</v>
      </c>
    </row>
    <row r="259" s="13" customFormat="1">
      <c r="A259" s="13"/>
      <c r="B259" s="234"/>
      <c r="C259" s="235"/>
      <c r="D259" s="236" t="s">
        <v>226</v>
      </c>
      <c r="E259" s="237" t="s">
        <v>19</v>
      </c>
      <c r="F259" s="238" t="s">
        <v>816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226</v>
      </c>
      <c r="AU259" s="244" t="s">
        <v>81</v>
      </c>
      <c r="AV259" s="13" t="s">
        <v>79</v>
      </c>
      <c r="AW259" s="13" t="s">
        <v>33</v>
      </c>
      <c r="AX259" s="13" t="s">
        <v>72</v>
      </c>
      <c r="AY259" s="244" t="s">
        <v>215</v>
      </c>
    </row>
    <row r="260" s="13" customFormat="1">
      <c r="A260" s="13"/>
      <c r="B260" s="234"/>
      <c r="C260" s="235"/>
      <c r="D260" s="236" t="s">
        <v>226</v>
      </c>
      <c r="E260" s="237" t="s">
        <v>19</v>
      </c>
      <c r="F260" s="238" t="s">
        <v>407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226</v>
      </c>
      <c r="AU260" s="244" t="s">
        <v>81</v>
      </c>
      <c r="AV260" s="13" t="s">
        <v>79</v>
      </c>
      <c r="AW260" s="13" t="s">
        <v>33</v>
      </c>
      <c r="AX260" s="13" t="s">
        <v>72</v>
      </c>
      <c r="AY260" s="244" t="s">
        <v>215</v>
      </c>
    </row>
    <row r="261" s="14" customFormat="1">
      <c r="A261" s="14"/>
      <c r="B261" s="245"/>
      <c r="C261" s="246"/>
      <c r="D261" s="236" t="s">
        <v>226</v>
      </c>
      <c r="E261" s="247" t="s">
        <v>19</v>
      </c>
      <c r="F261" s="248" t="s">
        <v>819</v>
      </c>
      <c r="G261" s="246"/>
      <c r="H261" s="249">
        <v>29.530000000000001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226</v>
      </c>
      <c r="AU261" s="255" t="s">
        <v>81</v>
      </c>
      <c r="AV261" s="14" t="s">
        <v>81</v>
      </c>
      <c r="AW261" s="14" t="s">
        <v>33</v>
      </c>
      <c r="AX261" s="14" t="s">
        <v>72</v>
      </c>
      <c r="AY261" s="255" t="s">
        <v>215</v>
      </c>
    </row>
    <row r="262" s="15" customFormat="1">
      <c r="A262" s="15"/>
      <c r="B262" s="256"/>
      <c r="C262" s="257"/>
      <c r="D262" s="236" t="s">
        <v>226</v>
      </c>
      <c r="E262" s="258" t="s">
        <v>19</v>
      </c>
      <c r="F262" s="259" t="s">
        <v>233</v>
      </c>
      <c r="G262" s="257"/>
      <c r="H262" s="260">
        <v>74.530000000000001</v>
      </c>
      <c r="I262" s="261"/>
      <c r="J262" s="257"/>
      <c r="K262" s="257"/>
      <c r="L262" s="262"/>
      <c r="M262" s="263"/>
      <c r="N262" s="264"/>
      <c r="O262" s="264"/>
      <c r="P262" s="264"/>
      <c r="Q262" s="264"/>
      <c r="R262" s="264"/>
      <c r="S262" s="264"/>
      <c r="T262" s="26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6" t="s">
        <v>226</v>
      </c>
      <c r="AU262" s="266" t="s">
        <v>81</v>
      </c>
      <c r="AV262" s="15" t="s">
        <v>223</v>
      </c>
      <c r="AW262" s="15" t="s">
        <v>33</v>
      </c>
      <c r="AX262" s="15" t="s">
        <v>79</v>
      </c>
      <c r="AY262" s="266" t="s">
        <v>215</v>
      </c>
    </row>
    <row r="263" s="2" customFormat="1" ht="24.15" customHeight="1">
      <c r="A263" s="41"/>
      <c r="B263" s="42"/>
      <c r="C263" s="281" t="s">
        <v>7</v>
      </c>
      <c r="D263" s="281" t="s">
        <v>412</v>
      </c>
      <c r="E263" s="282" t="s">
        <v>824</v>
      </c>
      <c r="F263" s="283" t="s">
        <v>825</v>
      </c>
      <c r="G263" s="284" t="s">
        <v>221</v>
      </c>
      <c r="H263" s="285">
        <v>76.766000000000005</v>
      </c>
      <c r="I263" s="286"/>
      <c r="J263" s="287">
        <f>ROUND(I263*H263,2)</f>
        <v>0</v>
      </c>
      <c r="K263" s="283" t="s">
        <v>19</v>
      </c>
      <c r="L263" s="288"/>
      <c r="M263" s="289" t="s">
        <v>19</v>
      </c>
      <c r="N263" s="290" t="s">
        <v>43</v>
      </c>
      <c r="O263" s="87"/>
      <c r="P263" s="225">
        <f>O263*H263</f>
        <v>0</v>
      </c>
      <c r="Q263" s="225">
        <v>0.13</v>
      </c>
      <c r="R263" s="225">
        <f>Q263*H263</f>
        <v>9.9795800000000003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298</v>
      </c>
      <c r="AT263" s="227" t="s">
        <v>412</v>
      </c>
      <c r="AU263" s="227" t="s">
        <v>81</v>
      </c>
      <c r="AY263" s="20" t="s">
        <v>215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223</v>
      </c>
      <c r="BM263" s="227" t="s">
        <v>826</v>
      </c>
    </row>
    <row r="264" s="13" customFormat="1">
      <c r="A264" s="13"/>
      <c r="B264" s="234"/>
      <c r="C264" s="235"/>
      <c r="D264" s="236" t="s">
        <v>226</v>
      </c>
      <c r="E264" s="237" t="s">
        <v>19</v>
      </c>
      <c r="F264" s="238" t="s">
        <v>815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226</v>
      </c>
      <c r="AU264" s="244" t="s">
        <v>81</v>
      </c>
      <c r="AV264" s="13" t="s">
        <v>79</v>
      </c>
      <c r="AW264" s="13" t="s">
        <v>33</v>
      </c>
      <c r="AX264" s="13" t="s">
        <v>72</v>
      </c>
      <c r="AY264" s="244" t="s">
        <v>215</v>
      </c>
    </row>
    <row r="265" s="13" customFormat="1">
      <c r="A265" s="13"/>
      <c r="B265" s="234"/>
      <c r="C265" s="235"/>
      <c r="D265" s="236" t="s">
        <v>226</v>
      </c>
      <c r="E265" s="237" t="s">
        <v>19</v>
      </c>
      <c r="F265" s="238" t="s">
        <v>816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226</v>
      </c>
      <c r="AU265" s="244" t="s">
        <v>81</v>
      </c>
      <c r="AV265" s="13" t="s">
        <v>79</v>
      </c>
      <c r="AW265" s="13" t="s">
        <v>33</v>
      </c>
      <c r="AX265" s="13" t="s">
        <v>72</v>
      </c>
      <c r="AY265" s="244" t="s">
        <v>215</v>
      </c>
    </row>
    <row r="266" s="13" customFormat="1">
      <c r="A266" s="13"/>
      <c r="B266" s="234"/>
      <c r="C266" s="235"/>
      <c r="D266" s="236" t="s">
        <v>226</v>
      </c>
      <c r="E266" s="237" t="s">
        <v>19</v>
      </c>
      <c r="F266" s="238" t="s">
        <v>446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226</v>
      </c>
      <c r="AU266" s="244" t="s">
        <v>81</v>
      </c>
      <c r="AV266" s="13" t="s">
        <v>79</v>
      </c>
      <c r="AW266" s="13" t="s">
        <v>33</v>
      </c>
      <c r="AX266" s="13" t="s">
        <v>72</v>
      </c>
      <c r="AY266" s="244" t="s">
        <v>215</v>
      </c>
    </row>
    <row r="267" s="14" customFormat="1">
      <c r="A267" s="14"/>
      <c r="B267" s="245"/>
      <c r="C267" s="246"/>
      <c r="D267" s="236" t="s">
        <v>226</v>
      </c>
      <c r="E267" s="247" t="s">
        <v>19</v>
      </c>
      <c r="F267" s="248" t="s">
        <v>817</v>
      </c>
      <c r="G267" s="246"/>
      <c r="H267" s="249">
        <v>19.149999999999999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226</v>
      </c>
      <c r="AU267" s="255" t="s">
        <v>81</v>
      </c>
      <c r="AV267" s="14" t="s">
        <v>81</v>
      </c>
      <c r="AW267" s="14" t="s">
        <v>33</v>
      </c>
      <c r="AX267" s="14" t="s">
        <v>72</v>
      </c>
      <c r="AY267" s="255" t="s">
        <v>215</v>
      </c>
    </row>
    <row r="268" s="13" customFormat="1">
      <c r="A268" s="13"/>
      <c r="B268" s="234"/>
      <c r="C268" s="235"/>
      <c r="D268" s="236" t="s">
        <v>226</v>
      </c>
      <c r="E268" s="237" t="s">
        <v>19</v>
      </c>
      <c r="F268" s="238" t="s">
        <v>815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226</v>
      </c>
      <c r="AU268" s="244" t="s">
        <v>81</v>
      </c>
      <c r="AV268" s="13" t="s">
        <v>79</v>
      </c>
      <c r="AW268" s="13" t="s">
        <v>33</v>
      </c>
      <c r="AX268" s="13" t="s">
        <v>72</v>
      </c>
      <c r="AY268" s="244" t="s">
        <v>215</v>
      </c>
    </row>
    <row r="269" s="13" customFormat="1">
      <c r="A269" s="13"/>
      <c r="B269" s="234"/>
      <c r="C269" s="235"/>
      <c r="D269" s="236" t="s">
        <v>226</v>
      </c>
      <c r="E269" s="237" t="s">
        <v>19</v>
      </c>
      <c r="F269" s="238" t="s">
        <v>816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226</v>
      </c>
      <c r="AU269" s="244" t="s">
        <v>81</v>
      </c>
      <c r="AV269" s="13" t="s">
        <v>79</v>
      </c>
      <c r="AW269" s="13" t="s">
        <v>33</v>
      </c>
      <c r="AX269" s="13" t="s">
        <v>72</v>
      </c>
      <c r="AY269" s="244" t="s">
        <v>215</v>
      </c>
    </row>
    <row r="270" s="13" customFormat="1">
      <c r="A270" s="13"/>
      <c r="B270" s="234"/>
      <c r="C270" s="235"/>
      <c r="D270" s="236" t="s">
        <v>226</v>
      </c>
      <c r="E270" s="237" t="s">
        <v>19</v>
      </c>
      <c r="F270" s="238" t="s">
        <v>448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226</v>
      </c>
      <c r="AU270" s="244" t="s">
        <v>81</v>
      </c>
      <c r="AV270" s="13" t="s">
        <v>79</v>
      </c>
      <c r="AW270" s="13" t="s">
        <v>33</v>
      </c>
      <c r="AX270" s="13" t="s">
        <v>72</v>
      </c>
      <c r="AY270" s="244" t="s">
        <v>215</v>
      </c>
    </row>
    <row r="271" s="14" customFormat="1">
      <c r="A271" s="14"/>
      <c r="B271" s="245"/>
      <c r="C271" s="246"/>
      <c r="D271" s="236" t="s">
        <v>226</v>
      </c>
      <c r="E271" s="247" t="s">
        <v>19</v>
      </c>
      <c r="F271" s="248" t="s">
        <v>818</v>
      </c>
      <c r="G271" s="246"/>
      <c r="H271" s="249">
        <v>25.850000000000001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226</v>
      </c>
      <c r="AU271" s="255" t="s">
        <v>81</v>
      </c>
      <c r="AV271" s="14" t="s">
        <v>81</v>
      </c>
      <c r="AW271" s="14" t="s">
        <v>33</v>
      </c>
      <c r="AX271" s="14" t="s">
        <v>72</v>
      </c>
      <c r="AY271" s="255" t="s">
        <v>215</v>
      </c>
    </row>
    <row r="272" s="13" customFormat="1">
      <c r="A272" s="13"/>
      <c r="B272" s="234"/>
      <c r="C272" s="235"/>
      <c r="D272" s="236" t="s">
        <v>226</v>
      </c>
      <c r="E272" s="237" t="s">
        <v>19</v>
      </c>
      <c r="F272" s="238" t="s">
        <v>815</v>
      </c>
      <c r="G272" s="235"/>
      <c r="H272" s="237" t="s">
        <v>19</v>
      </c>
      <c r="I272" s="239"/>
      <c r="J272" s="235"/>
      <c r="K272" s="235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226</v>
      </c>
      <c r="AU272" s="244" t="s">
        <v>81</v>
      </c>
      <c r="AV272" s="13" t="s">
        <v>79</v>
      </c>
      <c r="AW272" s="13" t="s">
        <v>33</v>
      </c>
      <c r="AX272" s="13" t="s">
        <v>72</v>
      </c>
      <c r="AY272" s="244" t="s">
        <v>215</v>
      </c>
    </row>
    <row r="273" s="13" customFormat="1">
      <c r="A273" s="13"/>
      <c r="B273" s="234"/>
      <c r="C273" s="235"/>
      <c r="D273" s="236" t="s">
        <v>226</v>
      </c>
      <c r="E273" s="237" t="s">
        <v>19</v>
      </c>
      <c r="F273" s="238" t="s">
        <v>816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226</v>
      </c>
      <c r="AU273" s="244" t="s">
        <v>81</v>
      </c>
      <c r="AV273" s="13" t="s">
        <v>79</v>
      </c>
      <c r="AW273" s="13" t="s">
        <v>33</v>
      </c>
      <c r="AX273" s="13" t="s">
        <v>72</v>
      </c>
      <c r="AY273" s="244" t="s">
        <v>215</v>
      </c>
    </row>
    <row r="274" s="13" customFormat="1">
      <c r="A274" s="13"/>
      <c r="B274" s="234"/>
      <c r="C274" s="235"/>
      <c r="D274" s="236" t="s">
        <v>226</v>
      </c>
      <c r="E274" s="237" t="s">
        <v>19</v>
      </c>
      <c r="F274" s="238" t="s">
        <v>407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226</v>
      </c>
      <c r="AU274" s="244" t="s">
        <v>81</v>
      </c>
      <c r="AV274" s="13" t="s">
        <v>79</v>
      </c>
      <c r="AW274" s="13" t="s">
        <v>33</v>
      </c>
      <c r="AX274" s="13" t="s">
        <v>72</v>
      </c>
      <c r="AY274" s="244" t="s">
        <v>215</v>
      </c>
    </row>
    <row r="275" s="14" customFormat="1">
      <c r="A275" s="14"/>
      <c r="B275" s="245"/>
      <c r="C275" s="246"/>
      <c r="D275" s="236" t="s">
        <v>226</v>
      </c>
      <c r="E275" s="247" t="s">
        <v>19</v>
      </c>
      <c r="F275" s="248" t="s">
        <v>819</v>
      </c>
      <c r="G275" s="246"/>
      <c r="H275" s="249">
        <v>29.530000000000001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226</v>
      </c>
      <c r="AU275" s="255" t="s">
        <v>81</v>
      </c>
      <c r="AV275" s="14" t="s">
        <v>81</v>
      </c>
      <c r="AW275" s="14" t="s">
        <v>33</v>
      </c>
      <c r="AX275" s="14" t="s">
        <v>72</v>
      </c>
      <c r="AY275" s="255" t="s">
        <v>215</v>
      </c>
    </row>
    <row r="276" s="15" customFormat="1">
      <c r="A276" s="15"/>
      <c r="B276" s="256"/>
      <c r="C276" s="257"/>
      <c r="D276" s="236" t="s">
        <v>226</v>
      </c>
      <c r="E276" s="258" t="s">
        <v>19</v>
      </c>
      <c r="F276" s="259" t="s">
        <v>233</v>
      </c>
      <c r="G276" s="257"/>
      <c r="H276" s="260">
        <v>74.530000000000001</v>
      </c>
      <c r="I276" s="261"/>
      <c r="J276" s="257"/>
      <c r="K276" s="257"/>
      <c r="L276" s="262"/>
      <c r="M276" s="263"/>
      <c r="N276" s="264"/>
      <c r="O276" s="264"/>
      <c r="P276" s="264"/>
      <c r="Q276" s="264"/>
      <c r="R276" s="264"/>
      <c r="S276" s="264"/>
      <c r="T276" s="26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6" t="s">
        <v>226</v>
      </c>
      <c r="AU276" s="266" t="s">
        <v>81</v>
      </c>
      <c r="AV276" s="15" t="s">
        <v>223</v>
      </c>
      <c r="AW276" s="15" t="s">
        <v>33</v>
      </c>
      <c r="AX276" s="15" t="s">
        <v>72</v>
      </c>
      <c r="AY276" s="266" t="s">
        <v>215</v>
      </c>
    </row>
    <row r="277" s="14" customFormat="1">
      <c r="A277" s="14"/>
      <c r="B277" s="245"/>
      <c r="C277" s="246"/>
      <c r="D277" s="236" t="s">
        <v>226</v>
      </c>
      <c r="E277" s="247" t="s">
        <v>19</v>
      </c>
      <c r="F277" s="248" t="s">
        <v>827</v>
      </c>
      <c r="G277" s="246"/>
      <c r="H277" s="249">
        <v>76.766000000000005</v>
      </c>
      <c r="I277" s="250"/>
      <c r="J277" s="246"/>
      <c r="K277" s="246"/>
      <c r="L277" s="251"/>
      <c r="M277" s="252"/>
      <c r="N277" s="253"/>
      <c r="O277" s="253"/>
      <c r="P277" s="253"/>
      <c r="Q277" s="253"/>
      <c r="R277" s="253"/>
      <c r="S277" s="253"/>
      <c r="T277" s="25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5" t="s">
        <v>226</v>
      </c>
      <c r="AU277" s="255" t="s">
        <v>81</v>
      </c>
      <c r="AV277" s="14" t="s">
        <v>81</v>
      </c>
      <c r="AW277" s="14" t="s">
        <v>33</v>
      </c>
      <c r="AX277" s="14" t="s">
        <v>72</v>
      </c>
      <c r="AY277" s="255" t="s">
        <v>215</v>
      </c>
    </row>
    <row r="278" s="15" customFormat="1">
      <c r="A278" s="15"/>
      <c r="B278" s="256"/>
      <c r="C278" s="257"/>
      <c r="D278" s="236" t="s">
        <v>226</v>
      </c>
      <c r="E278" s="258" t="s">
        <v>19</v>
      </c>
      <c r="F278" s="259" t="s">
        <v>233</v>
      </c>
      <c r="G278" s="257"/>
      <c r="H278" s="260">
        <v>76.766000000000005</v>
      </c>
      <c r="I278" s="261"/>
      <c r="J278" s="257"/>
      <c r="K278" s="257"/>
      <c r="L278" s="262"/>
      <c r="M278" s="263"/>
      <c r="N278" s="264"/>
      <c r="O278" s="264"/>
      <c r="P278" s="264"/>
      <c r="Q278" s="264"/>
      <c r="R278" s="264"/>
      <c r="S278" s="264"/>
      <c r="T278" s="26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6" t="s">
        <v>226</v>
      </c>
      <c r="AU278" s="266" t="s">
        <v>81</v>
      </c>
      <c r="AV278" s="15" t="s">
        <v>223</v>
      </c>
      <c r="AW278" s="15" t="s">
        <v>33</v>
      </c>
      <c r="AX278" s="15" t="s">
        <v>79</v>
      </c>
      <c r="AY278" s="266" t="s">
        <v>215</v>
      </c>
    </row>
    <row r="279" s="2" customFormat="1" ht="37.8" customHeight="1">
      <c r="A279" s="41"/>
      <c r="B279" s="42"/>
      <c r="C279" s="216" t="s">
        <v>596</v>
      </c>
      <c r="D279" s="216" t="s">
        <v>218</v>
      </c>
      <c r="E279" s="217" t="s">
        <v>807</v>
      </c>
      <c r="F279" s="218" t="s">
        <v>808</v>
      </c>
      <c r="G279" s="219" t="s">
        <v>221</v>
      </c>
      <c r="H279" s="220">
        <v>74.530000000000001</v>
      </c>
      <c r="I279" s="221"/>
      <c r="J279" s="222">
        <f>ROUND(I279*H279,2)</f>
        <v>0</v>
      </c>
      <c r="K279" s="218" t="s">
        <v>19</v>
      </c>
      <c r="L279" s="47"/>
      <c r="M279" s="223" t="s">
        <v>19</v>
      </c>
      <c r="N279" s="224" t="s">
        <v>43</v>
      </c>
      <c r="O279" s="87"/>
      <c r="P279" s="225">
        <f>O279*H279</f>
        <v>0</v>
      </c>
      <c r="Q279" s="225">
        <v>0.051769999999999997</v>
      </c>
      <c r="R279" s="225">
        <f>Q279*H279</f>
        <v>3.8584180999999997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223</v>
      </c>
      <c r="AT279" s="227" t="s">
        <v>218</v>
      </c>
      <c r="AU279" s="227" t="s">
        <v>81</v>
      </c>
      <c r="AY279" s="20" t="s">
        <v>215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223</v>
      </c>
      <c r="BM279" s="227" t="s">
        <v>828</v>
      </c>
    </row>
    <row r="280" s="13" customFormat="1">
      <c r="A280" s="13"/>
      <c r="B280" s="234"/>
      <c r="C280" s="235"/>
      <c r="D280" s="236" t="s">
        <v>226</v>
      </c>
      <c r="E280" s="237" t="s">
        <v>19</v>
      </c>
      <c r="F280" s="238" t="s">
        <v>815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226</v>
      </c>
      <c r="AU280" s="244" t="s">
        <v>81</v>
      </c>
      <c r="AV280" s="13" t="s">
        <v>79</v>
      </c>
      <c r="AW280" s="13" t="s">
        <v>33</v>
      </c>
      <c r="AX280" s="13" t="s">
        <v>72</v>
      </c>
      <c r="AY280" s="244" t="s">
        <v>215</v>
      </c>
    </row>
    <row r="281" s="13" customFormat="1">
      <c r="A281" s="13"/>
      <c r="B281" s="234"/>
      <c r="C281" s="235"/>
      <c r="D281" s="236" t="s">
        <v>226</v>
      </c>
      <c r="E281" s="237" t="s">
        <v>19</v>
      </c>
      <c r="F281" s="238" t="s">
        <v>816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226</v>
      </c>
      <c r="AU281" s="244" t="s">
        <v>81</v>
      </c>
      <c r="AV281" s="13" t="s">
        <v>79</v>
      </c>
      <c r="AW281" s="13" t="s">
        <v>33</v>
      </c>
      <c r="AX281" s="13" t="s">
        <v>72</v>
      </c>
      <c r="AY281" s="244" t="s">
        <v>215</v>
      </c>
    </row>
    <row r="282" s="13" customFormat="1">
      <c r="A282" s="13"/>
      <c r="B282" s="234"/>
      <c r="C282" s="235"/>
      <c r="D282" s="236" t="s">
        <v>226</v>
      </c>
      <c r="E282" s="237" t="s">
        <v>19</v>
      </c>
      <c r="F282" s="238" t="s">
        <v>446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226</v>
      </c>
      <c r="AU282" s="244" t="s">
        <v>81</v>
      </c>
      <c r="AV282" s="13" t="s">
        <v>79</v>
      </c>
      <c r="AW282" s="13" t="s">
        <v>33</v>
      </c>
      <c r="AX282" s="13" t="s">
        <v>72</v>
      </c>
      <c r="AY282" s="244" t="s">
        <v>215</v>
      </c>
    </row>
    <row r="283" s="14" customFormat="1">
      <c r="A283" s="14"/>
      <c r="B283" s="245"/>
      <c r="C283" s="246"/>
      <c r="D283" s="236" t="s">
        <v>226</v>
      </c>
      <c r="E283" s="247" t="s">
        <v>19</v>
      </c>
      <c r="F283" s="248" t="s">
        <v>817</v>
      </c>
      <c r="G283" s="246"/>
      <c r="H283" s="249">
        <v>19.149999999999999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226</v>
      </c>
      <c r="AU283" s="255" t="s">
        <v>81</v>
      </c>
      <c r="AV283" s="14" t="s">
        <v>81</v>
      </c>
      <c r="AW283" s="14" t="s">
        <v>33</v>
      </c>
      <c r="AX283" s="14" t="s">
        <v>72</v>
      </c>
      <c r="AY283" s="255" t="s">
        <v>215</v>
      </c>
    </row>
    <row r="284" s="13" customFormat="1">
      <c r="A284" s="13"/>
      <c r="B284" s="234"/>
      <c r="C284" s="235"/>
      <c r="D284" s="236" t="s">
        <v>226</v>
      </c>
      <c r="E284" s="237" t="s">
        <v>19</v>
      </c>
      <c r="F284" s="238" t="s">
        <v>815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226</v>
      </c>
      <c r="AU284" s="244" t="s">
        <v>81</v>
      </c>
      <c r="AV284" s="13" t="s">
        <v>79</v>
      </c>
      <c r="AW284" s="13" t="s">
        <v>33</v>
      </c>
      <c r="AX284" s="13" t="s">
        <v>72</v>
      </c>
      <c r="AY284" s="244" t="s">
        <v>215</v>
      </c>
    </row>
    <row r="285" s="13" customFormat="1">
      <c r="A285" s="13"/>
      <c r="B285" s="234"/>
      <c r="C285" s="235"/>
      <c r="D285" s="236" t="s">
        <v>226</v>
      </c>
      <c r="E285" s="237" t="s">
        <v>19</v>
      </c>
      <c r="F285" s="238" t="s">
        <v>816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226</v>
      </c>
      <c r="AU285" s="244" t="s">
        <v>81</v>
      </c>
      <c r="AV285" s="13" t="s">
        <v>79</v>
      </c>
      <c r="AW285" s="13" t="s">
        <v>33</v>
      </c>
      <c r="AX285" s="13" t="s">
        <v>72</v>
      </c>
      <c r="AY285" s="244" t="s">
        <v>215</v>
      </c>
    </row>
    <row r="286" s="13" customFormat="1">
      <c r="A286" s="13"/>
      <c r="B286" s="234"/>
      <c r="C286" s="235"/>
      <c r="D286" s="236" t="s">
        <v>226</v>
      </c>
      <c r="E286" s="237" t="s">
        <v>19</v>
      </c>
      <c r="F286" s="238" t="s">
        <v>448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226</v>
      </c>
      <c r="AU286" s="244" t="s">
        <v>81</v>
      </c>
      <c r="AV286" s="13" t="s">
        <v>79</v>
      </c>
      <c r="AW286" s="13" t="s">
        <v>33</v>
      </c>
      <c r="AX286" s="13" t="s">
        <v>72</v>
      </c>
      <c r="AY286" s="244" t="s">
        <v>215</v>
      </c>
    </row>
    <row r="287" s="14" customFormat="1">
      <c r="A287" s="14"/>
      <c r="B287" s="245"/>
      <c r="C287" s="246"/>
      <c r="D287" s="236" t="s">
        <v>226</v>
      </c>
      <c r="E287" s="247" t="s">
        <v>19</v>
      </c>
      <c r="F287" s="248" t="s">
        <v>818</v>
      </c>
      <c r="G287" s="246"/>
      <c r="H287" s="249">
        <v>25.850000000000001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226</v>
      </c>
      <c r="AU287" s="255" t="s">
        <v>81</v>
      </c>
      <c r="AV287" s="14" t="s">
        <v>81</v>
      </c>
      <c r="AW287" s="14" t="s">
        <v>33</v>
      </c>
      <c r="AX287" s="14" t="s">
        <v>72</v>
      </c>
      <c r="AY287" s="255" t="s">
        <v>215</v>
      </c>
    </row>
    <row r="288" s="13" customFormat="1">
      <c r="A288" s="13"/>
      <c r="B288" s="234"/>
      <c r="C288" s="235"/>
      <c r="D288" s="236" t="s">
        <v>226</v>
      </c>
      <c r="E288" s="237" t="s">
        <v>19</v>
      </c>
      <c r="F288" s="238" t="s">
        <v>815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226</v>
      </c>
      <c r="AU288" s="244" t="s">
        <v>81</v>
      </c>
      <c r="AV288" s="13" t="s">
        <v>79</v>
      </c>
      <c r="AW288" s="13" t="s">
        <v>33</v>
      </c>
      <c r="AX288" s="13" t="s">
        <v>72</v>
      </c>
      <c r="AY288" s="244" t="s">
        <v>215</v>
      </c>
    </row>
    <row r="289" s="13" customFormat="1">
      <c r="A289" s="13"/>
      <c r="B289" s="234"/>
      <c r="C289" s="235"/>
      <c r="D289" s="236" t="s">
        <v>226</v>
      </c>
      <c r="E289" s="237" t="s">
        <v>19</v>
      </c>
      <c r="F289" s="238" t="s">
        <v>816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226</v>
      </c>
      <c r="AU289" s="244" t="s">
        <v>81</v>
      </c>
      <c r="AV289" s="13" t="s">
        <v>79</v>
      </c>
      <c r="AW289" s="13" t="s">
        <v>33</v>
      </c>
      <c r="AX289" s="13" t="s">
        <v>72</v>
      </c>
      <c r="AY289" s="244" t="s">
        <v>215</v>
      </c>
    </row>
    <row r="290" s="13" customFormat="1">
      <c r="A290" s="13"/>
      <c r="B290" s="234"/>
      <c r="C290" s="235"/>
      <c r="D290" s="236" t="s">
        <v>226</v>
      </c>
      <c r="E290" s="237" t="s">
        <v>19</v>
      </c>
      <c r="F290" s="238" t="s">
        <v>407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226</v>
      </c>
      <c r="AU290" s="244" t="s">
        <v>81</v>
      </c>
      <c r="AV290" s="13" t="s">
        <v>79</v>
      </c>
      <c r="AW290" s="13" t="s">
        <v>33</v>
      </c>
      <c r="AX290" s="13" t="s">
        <v>72</v>
      </c>
      <c r="AY290" s="244" t="s">
        <v>215</v>
      </c>
    </row>
    <row r="291" s="14" customFormat="1">
      <c r="A291" s="14"/>
      <c r="B291" s="245"/>
      <c r="C291" s="246"/>
      <c r="D291" s="236" t="s">
        <v>226</v>
      </c>
      <c r="E291" s="247" t="s">
        <v>19</v>
      </c>
      <c r="F291" s="248" t="s">
        <v>819</v>
      </c>
      <c r="G291" s="246"/>
      <c r="H291" s="249">
        <v>29.530000000000001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226</v>
      </c>
      <c r="AU291" s="255" t="s">
        <v>81</v>
      </c>
      <c r="AV291" s="14" t="s">
        <v>81</v>
      </c>
      <c r="AW291" s="14" t="s">
        <v>33</v>
      </c>
      <c r="AX291" s="14" t="s">
        <v>72</v>
      </c>
      <c r="AY291" s="255" t="s">
        <v>215</v>
      </c>
    </row>
    <row r="292" s="15" customFormat="1">
      <c r="A292" s="15"/>
      <c r="B292" s="256"/>
      <c r="C292" s="257"/>
      <c r="D292" s="236" t="s">
        <v>226</v>
      </c>
      <c r="E292" s="258" t="s">
        <v>19</v>
      </c>
      <c r="F292" s="259" t="s">
        <v>233</v>
      </c>
      <c r="G292" s="257"/>
      <c r="H292" s="260">
        <v>74.530000000000001</v>
      </c>
      <c r="I292" s="261"/>
      <c r="J292" s="257"/>
      <c r="K292" s="257"/>
      <c r="L292" s="262"/>
      <c r="M292" s="263"/>
      <c r="N292" s="264"/>
      <c r="O292" s="264"/>
      <c r="P292" s="264"/>
      <c r="Q292" s="264"/>
      <c r="R292" s="264"/>
      <c r="S292" s="264"/>
      <c r="T292" s="26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6" t="s">
        <v>226</v>
      </c>
      <c r="AU292" s="266" t="s">
        <v>81</v>
      </c>
      <c r="AV292" s="15" t="s">
        <v>223</v>
      </c>
      <c r="AW292" s="15" t="s">
        <v>33</v>
      </c>
      <c r="AX292" s="15" t="s">
        <v>79</v>
      </c>
      <c r="AY292" s="266" t="s">
        <v>215</v>
      </c>
    </row>
    <row r="293" s="2" customFormat="1" ht="37.8" customHeight="1">
      <c r="A293" s="41"/>
      <c r="B293" s="42"/>
      <c r="C293" s="216" t="s">
        <v>442</v>
      </c>
      <c r="D293" s="216" t="s">
        <v>218</v>
      </c>
      <c r="E293" s="217" t="s">
        <v>416</v>
      </c>
      <c r="F293" s="218" t="s">
        <v>417</v>
      </c>
      <c r="G293" s="219" t="s">
        <v>331</v>
      </c>
      <c r="H293" s="220">
        <v>46.200000000000003</v>
      </c>
      <c r="I293" s="221"/>
      <c r="J293" s="222">
        <f>ROUND(I293*H293,2)</f>
        <v>0</v>
      </c>
      <c r="K293" s="218" t="s">
        <v>19</v>
      </c>
      <c r="L293" s="47"/>
      <c r="M293" s="223" t="s">
        <v>19</v>
      </c>
      <c r="N293" s="224" t="s">
        <v>43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223</v>
      </c>
      <c r="AT293" s="227" t="s">
        <v>218</v>
      </c>
      <c r="AU293" s="227" t="s">
        <v>81</v>
      </c>
      <c r="AY293" s="20" t="s">
        <v>215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223</v>
      </c>
      <c r="BM293" s="227" t="s">
        <v>829</v>
      </c>
    </row>
    <row r="294" s="14" customFormat="1">
      <c r="A294" s="14"/>
      <c r="B294" s="245"/>
      <c r="C294" s="246"/>
      <c r="D294" s="236" t="s">
        <v>226</v>
      </c>
      <c r="E294" s="247" t="s">
        <v>19</v>
      </c>
      <c r="F294" s="248" t="s">
        <v>830</v>
      </c>
      <c r="G294" s="246"/>
      <c r="H294" s="249">
        <v>46.200000000000003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226</v>
      </c>
      <c r="AU294" s="255" t="s">
        <v>81</v>
      </c>
      <c r="AV294" s="14" t="s">
        <v>81</v>
      </c>
      <c r="AW294" s="14" t="s">
        <v>33</v>
      </c>
      <c r="AX294" s="14" t="s">
        <v>72</v>
      </c>
      <c r="AY294" s="255" t="s">
        <v>215</v>
      </c>
    </row>
    <row r="295" s="15" customFormat="1">
      <c r="A295" s="15"/>
      <c r="B295" s="256"/>
      <c r="C295" s="257"/>
      <c r="D295" s="236" t="s">
        <v>226</v>
      </c>
      <c r="E295" s="258" t="s">
        <v>19</v>
      </c>
      <c r="F295" s="259" t="s">
        <v>233</v>
      </c>
      <c r="G295" s="257"/>
      <c r="H295" s="260">
        <v>46.200000000000003</v>
      </c>
      <c r="I295" s="261"/>
      <c r="J295" s="257"/>
      <c r="K295" s="257"/>
      <c r="L295" s="262"/>
      <c r="M295" s="263"/>
      <c r="N295" s="264"/>
      <c r="O295" s="264"/>
      <c r="P295" s="264"/>
      <c r="Q295" s="264"/>
      <c r="R295" s="264"/>
      <c r="S295" s="264"/>
      <c r="T295" s="26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6" t="s">
        <v>226</v>
      </c>
      <c r="AU295" s="266" t="s">
        <v>81</v>
      </c>
      <c r="AV295" s="15" t="s">
        <v>223</v>
      </c>
      <c r="AW295" s="15" t="s">
        <v>33</v>
      </c>
      <c r="AX295" s="15" t="s">
        <v>79</v>
      </c>
      <c r="AY295" s="266" t="s">
        <v>215</v>
      </c>
    </row>
    <row r="296" s="12" customFormat="1" ht="22.8" customHeight="1">
      <c r="A296" s="12"/>
      <c r="B296" s="200"/>
      <c r="C296" s="201"/>
      <c r="D296" s="202" t="s">
        <v>71</v>
      </c>
      <c r="E296" s="214" t="s">
        <v>549</v>
      </c>
      <c r="F296" s="214" t="s">
        <v>550</v>
      </c>
      <c r="G296" s="201"/>
      <c r="H296" s="201"/>
      <c r="I296" s="204"/>
      <c r="J296" s="215">
        <f>BK296</f>
        <v>0</v>
      </c>
      <c r="K296" s="201"/>
      <c r="L296" s="206"/>
      <c r="M296" s="207"/>
      <c r="N296" s="208"/>
      <c r="O296" s="208"/>
      <c r="P296" s="209">
        <f>SUM(P297:P323)</f>
        <v>0</v>
      </c>
      <c r="Q296" s="208"/>
      <c r="R296" s="209">
        <f>SUM(R297:R323)</f>
        <v>0.22445219999999999</v>
      </c>
      <c r="S296" s="208"/>
      <c r="T296" s="210">
        <f>SUM(T297:T323)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11" t="s">
        <v>79</v>
      </c>
      <c r="AT296" s="212" t="s">
        <v>71</v>
      </c>
      <c r="AU296" s="212" t="s">
        <v>79</v>
      </c>
      <c r="AY296" s="211" t="s">
        <v>215</v>
      </c>
      <c r="BK296" s="213">
        <f>SUM(BK297:BK323)</f>
        <v>0</v>
      </c>
    </row>
    <row r="297" s="2" customFormat="1" ht="33" customHeight="1">
      <c r="A297" s="41"/>
      <c r="B297" s="42"/>
      <c r="C297" s="216" t="s">
        <v>449</v>
      </c>
      <c r="D297" s="216" t="s">
        <v>218</v>
      </c>
      <c r="E297" s="217" t="s">
        <v>831</v>
      </c>
      <c r="F297" s="218" t="s">
        <v>832</v>
      </c>
      <c r="G297" s="219" t="s">
        <v>221</v>
      </c>
      <c r="H297" s="220">
        <v>44</v>
      </c>
      <c r="I297" s="221"/>
      <c r="J297" s="222">
        <f>ROUND(I297*H297,2)</f>
        <v>0</v>
      </c>
      <c r="K297" s="218" t="s">
        <v>19</v>
      </c>
      <c r="L297" s="47"/>
      <c r="M297" s="223" t="s">
        <v>19</v>
      </c>
      <c r="N297" s="224" t="s">
        <v>43</v>
      </c>
      <c r="O297" s="87"/>
      <c r="P297" s="225">
        <f>O297*H297</f>
        <v>0</v>
      </c>
      <c r="Q297" s="225">
        <v>0.0011999999999999999</v>
      </c>
      <c r="R297" s="225">
        <f>Q297*H297</f>
        <v>0.052799999999999993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223</v>
      </c>
      <c r="AT297" s="227" t="s">
        <v>218</v>
      </c>
      <c r="AU297" s="227" t="s">
        <v>81</v>
      </c>
      <c r="AY297" s="20" t="s">
        <v>215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223</v>
      </c>
      <c r="BM297" s="227" t="s">
        <v>833</v>
      </c>
    </row>
    <row r="298" s="13" customFormat="1">
      <c r="A298" s="13"/>
      <c r="B298" s="234"/>
      <c r="C298" s="235"/>
      <c r="D298" s="236" t="s">
        <v>226</v>
      </c>
      <c r="E298" s="237" t="s">
        <v>19</v>
      </c>
      <c r="F298" s="238" t="s">
        <v>834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226</v>
      </c>
      <c r="AU298" s="244" t="s">
        <v>81</v>
      </c>
      <c r="AV298" s="13" t="s">
        <v>79</v>
      </c>
      <c r="AW298" s="13" t="s">
        <v>33</v>
      </c>
      <c r="AX298" s="13" t="s">
        <v>72</v>
      </c>
      <c r="AY298" s="244" t="s">
        <v>215</v>
      </c>
    </row>
    <row r="299" s="13" customFormat="1">
      <c r="A299" s="13"/>
      <c r="B299" s="234"/>
      <c r="C299" s="235"/>
      <c r="D299" s="236" t="s">
        <v>226</v>
      </c>
      <c r="E299" s="237" t="s">
        <v>19</v>
      </c>
      <c r="F299" s="238" t="s">
        <v>446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226</v>
      </c>
      <c r="AU299" s="244" t="s">
        <v>81</v>
      </c>
      <c r="AV299" s="13" t="s">
        <v>79</v>
      </c>
      <c r="AW299" s="13" t="s">
        <v>33</v>
      </c>
      <c r="AX299" s="13" t="s">
        <v>72</v>
      </c>
      <c r="AY299" s="244" t="s">
        <v>215</v>
      </c>
    </row>
    <row r="300" s="14" customFormat="1">
      <c r="A300" s="14"/>
      <c r="B300" s="245"/>
      <c r="C300" s="246"/>
      <c r="D300" s="236" t="s">
        <v>226</v>
      </c>
      <c r="E300" s="247" t="s">
        <v>19</v>
      </c>
      <c r="F300" s="248" t="s">
        <v>835</v>
      </c>
      <c r="G300" s="246"/>
      <c r="H300" s="249">
        <v>16.5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226</v>
      </c>
      <c r="AU300" s="255" t="s">
        <v>81</v>
      </c>
      <c r="AV300" s="14" t="s">
        <v>81</v>
      </c>
      <c r="AW300" s="14" t="s">
        <v>33</v>
      </c>
      <c r="AX300" s="14" t="s">
        <v>72</v>
      </c>
      <c r="AY300" s="255" t="s">
        <v>215</v>
      </c>
    </row>
    <row r="301" s="13" customFormat="1">
      <c r="A301" s="13"/>
      <c r="B301" s="234"/>
      <c r="C301" s="235"/>
      <c r="D301" s="236" t="s">
        <v>226</v>
      </c>
      <c r="E301" s="237" t="s">
        <v>19</v>
      </c>
      <c r="F301" s="238" t="s">
        <v>834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226</v>
      </c>
      <c r="AU301" s="244" t="s">
        <v>81</v>
      </c>
      <c r="AV301" s="13" t="s">
        <v>79</v>
      </c>
      <c r="AW301" s="13" t="s">
        <v>33</v>
      </c>
      <c r="AX301" s="13" t="s">
        <v>72</v>
      </c>
      <c r="AY301" s="244" t="s">
        <v>215</v>
      </c>
    </row>
    <row r="302" s="13" customFormat="1">
      <c r="A302" s="13"/>
      <c r="B302" s="234"/>
      <c r="C302" s="235"/>
      <c r="D302" s="236" t="s">
        <v>226</v>
      </c>
      <c r="E302" s="237" t="s">
        <v>19</v>
      </c>
      <c r="F302" s="238" t="s">
        <v>448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226</v>
      </c>
      <c r="AU302" s="244" t="s">
        <v>81</v>
      </c>
      <c r="AV302" s="13" t="s">
        <v>79</v>
      </c>
      <c r="AW302" s="13" t="s">
        <v>33</v>
      </c>
      <c r="AX302" s="13" t="s">
        <v>72</v>
      </c>
      <c r="AY302" s="244" t="s">
        <v>215</v>
      </c>
    </row>
    <row r="303" s="14" customFormat="1">
      <c r="A303" s="14"/>
      <c r="B303" s="245"/>
      <c r="C303" s="246"/>
      <c r="D303" s="236" t="s">
        <v>226</v>
      </c>
      <c r="E303" s="247" t="s">
        <v>19</v>
      </c>
      <c r="F303" s="248" t="s">
        <v>836</v>
      </c>
      <c r="G303" s="246"/>
      <c r="H303" s="249">
        <v>2.5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226</v>
      </c>
      <c r="AU303" s="255" t="s">
        <v>81</v>
      </c>
      <c r="AV303" s="14" t="s">
        <v>81</v>
      </c>
      <c r="AW303" s="14" t="s">
        <v>33</v>
      </c>
      <c r="AX303" s="14" t="s">
        <v>72</v>
      </c>
      <c r="AY303" s="255" t="s">
        <v>215</v>
      </c>
    </row>
    <row r="304" s="13" customFormat="1">
      <c r="A304" s="13"/>
      <c r="B304" s="234"/>
      <c r="C304" s="235"/>
      <c r="D304" s="236" t="s">
        <v>226</v>
      </c>
      <c r="E304" s="237" t="s">
        <v>19</v>
      </c>
      <c r="F304" s="238" t="s">
        <v>834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226</v>
      </c>
      <c r="AU304" s="244" t="s">
        <v>81</v>
      </c>
      <c r="AV304" s="13" t="s">
        <v>79</v>
      </c>
      <c r="AW304" s="13" t="s">
        <v>33</v>
      </c>
      <c r="AX304" s="13" t="s">
        <v>72</v>
      </c>
      <c r="AY304" s="244" t="s">
        <v>215</v>
      </c>
    </row>
    <row r="305" s="13" customFormat="1">
      <c r="A305" s="13"/>
      <c r="B305" s="234"/>
      <c r="C305" s="235"/>
      <c r="D305" s="236" t="s">
        <v>226</v>
      </c>
      <c r="E305" s="237" t="s">
        <v>19</v>
      </c>
      <c r="F305" s="238" t="s">
        <v>407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226</v>
      </c>
      <c r="AU305" s="244" t="s">
        <v>81</v>
      </c>
      <c r="AV305" s="13" t="s">
        <v>79</v>
      </c>
      <c r="AW305" s="13" t="s">
        <v>33</v>
      </c>
      <c r="AX305" s="13" t="s">
        <v>72</v>
      </c>
      <c r="AY305" s="244" t="s">
        <v>215</v>
      </c>
    </row>
    <row r="306" s="14" customFormat="1">
      <c r="A306" s="14"/>
      <c r="B306" s="245"/>
      <c r="C306" s="246"/>
      <c r="D306" s="236" t="s">
        <v>226</v>
      </c>
      <c r="E306" s="247" t="s">
        <v>19</v>
      </c>
      <c r="F306" s="248" t="s">
        <v>454</v>
      </c>
      <c r="G306" s="246"/>
      <c r="H306" s="249">
        <v>25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226</v>
      </c>
      <c r="AU306" s="255" t="s">
        <v>81</v>
      </c>
      <c r="AV306" s="14" t="s">
        <v>81</v>
      </c>
      <c r="AW306" s="14" t="s">
        <v>33</v>
      </c>
      <c r="AX306" s="14" t="s">
        <v>72</v>
      </c>
      <c r="AY306" s="255" t="s">
        <v>215</v>
      </c>
    </row>
    <row r="307" s="15" customFormat="1">
      <c r="A307" s="15"/>
      <c r="B307" s="256"/>
      <c r="C307" s="257"/>
      <c r="D307" s="236" t="s">
        <v>226</v>
      </c>
      <c r="E307" s="258" t="s">
        <v>19</v>
      </c>
      <c r="F307" s="259" t="s">
        <v>233</v>
      </c>
      <c r="G307" s="257"/>
      <c r="H307" s="260">
        <v>44</v>
      </c>
      <c r="I307" s="261"/>
      <c r="J307" s="257"/>
      <c r="K307" s="257"/>
      <c r="L307" s="262"/>
      <c r="M307" s="263"/>
      <c r="N307" s="264"/>
      <c r="O307" s="264"/>
      <c r="P307" s="264"/>
      <c r="Q307" s="264"/>
      <c r="R307" s="264"/>
      <c r="S307" s="264"/>
      <c r="T307" s="26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6" t="s">
        <v>226</v>
      </c>
      <c r="AU307" s="266" t="s">
        <v>81</v>
      </c>
      <c r="AV307" s="15" t="s">
        <v>223</v>
      </c>
      <c r="AW307" s="15" t="s">
        <v>33</v>
      </c>
      <c r="AX307" s="15" t="s">
        <v>79</v>
      </c>
      <c r="AY307" s="266" t="s">
        <v>215</v>
      </c>
    </row>
    <row r="308" s="2" customFormat="1" ht="37.8" customHeight="1">
      <c r="A308" s="41"/>
      <c r="B308" s="42"/>
      <c r="C308" s="216" t="s">
        <v>454</v>
      </c>
      <c r="D308" s="216" t="s">
        <v>218</v>
      </c>
      <c r="E308" s="217" t="s">
        <v>837</v>
      </c>
      <c r="F308" s="218" t="s">
        <v>838</v>
      </c>
      <c r="G308" s="219" t="s">
        <v>259</v>
      </c>
      <c r="H308" s="220">
        <v>9.4250000000000007</v>
      </c>
      <c r="I308" s="221"/>
      <c r="J308" s="222">
        <f>ROUND(I308*H308,2)</f>
        <v>0</v>
      </c>
      <c r="K308" s="218" t="s">
        <v>19</v>
      </c>
      <c r="L308" s="47"/>
      <c r="M308" s="223" t="s">
        <v>19</v>
      </c>
      <c r="N308" s="224" t="s">
        <v>43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223</v>
      </c>
      <c r="AT308" s="227" t="s">
        <v>218</v>
      </c>
      <c r="AU308" s="227" t="s">
        <v>81</v>
      </c>
      <c r="AY308" s="20" t="s">
        <v>215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223</v>
      </c>
      <c r="BM308" s="227" t="s">
        <v>839</v>
      </c>
    </row>
    <row r="309" s="13" customFormat="1">
      <c r="A309" s="13"/>
      <c r="B309" s="234"/>
      <c r="C309" s="235"/>
      <c r="D309" s="236" t="s">
        <v>226</v>
      </c>
      <c r="E309" s="237" t="s">
        <v>19</v>
      </c>
      <c r="F309" s="238" t="s">
        <v>840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226</v>
      </c>
      <c r="AU309" s="244" t="s">
        <v>81</v>
      </c>
      <c r="AV309" s="13" t="s">
        <v>79</v>
      </c>
      <c r="AW309" s="13" t="s">
        <v>33</v>
      </c>
      <c r="AX309" s="13" t="s">
        <v>72</v>
      </c>
      <c r="AY309" s="244" t="s">
        <v>215</v>
      </c>
    </row>
    <row r="310" s="13" customFormat="1">
      <c r="A310" s="13"/>
      <c r="B310" s="234"/>
      <c r="C310" s="235"/>
      <c r="D310" s="236" t="s">
        <v>226</v>
      </c>
      <c r="E310" s="237" t="s">
        <v>19</v>
      </c>
      <c r="F310" s="238" t="s">
        <v>815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226</v>
      </c>
      <c r="AU310" s="244" t="s">
        <v>81</v>
      </c>
      <c r="AV310" s="13" t="s">
        <v>79</v>
      </c>
      <c r="AW310" s="13" t="s">
        <v>33</v>
      </c>
      <c r="AX310" s="13" t="s">
        <v>72</v>
      </c>
      <c r="AY310" s="244" t="s">
        <v>215</v>
      </c>
    </row>
    <row r="311" s="13" customFormat="1">
      <c r="A311" s="13"/>
      <c r="B311" s="234"/>
      <c r="C311" s="235"/>
      <c r="D311" s="236" t="s">
        <v>226</v>
      </c>
      <c r="E311" s="237" t="s">
        <v>19</v>
      </c>
      <c r="F311" s="238" t="s">
        <v>841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226</v>
      </c>
      <c r="AU311" s="244" t="s">
        <v>81</v>
      </c>
      <c r="AV311" s="13" t="s">
        <v>79</v>
      </c>
      <c r="AW311" s="13" t="s">
        <v>33</v>
      </c>
      <c r="AX311" s="13" t="s">
        <v>72</v>
      </c>
      <c r="AY311" s="244" t="s">
        <v>215</v>
      </c>
    </row>
    <row r="312" s="13" customFormat="1">
      <c r="A312" s="13"/>
      <c r="B312" s="234"/>
      <c r="C312" s="235"/>
      <c r="D312" s="236" t="s">
        <v>226</v>
      </c>
      <c r="E312" s="237" t="s">
        <v>19</v>
      </c>
      <c r="F312" s="238" t="s">
        <v>407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226</v>
      </c>
      <c r="AU312" s="244" t="s">
        <v>81</v>
      </c>
      <c r="AV312" s="13" t="s">
        <v>79</v>
      </c>
      <c r="AW312" s="13" t="s">
        <v>33</v>
      </c>
      <c r="AX312" s="13" t="s">
        <v>72</v>
      </c>
      <c r="AY312" s="244" t="s">
        <v>215</v>
      </c>
    </row>
    <row r="313" s="14" customFormat="1">
      <c r="A313" s="14"/>
      <c r="B313" s="245"/>
      <c r="C313" s="246"/>
      <c r="D313" s="236" t="s">
        <v>226</v>
      </c>
      <c r="E313" s="247" t="s">
        <v>19</v>
      </c>
      <c r="F313" s="248" t="s">
        <v>842</v>
      </c>
      <c r="G313" s="246"/>
      <c r="H313" s="249">
        <v>9.4250000000000007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226</v>
      </c>
      <c r="AU313" s="255" t="s">
        <v>81</v>
      </c>
      <c r="AV313" s="14" t="s">
        <v>81</v>
      </c>
      <c r="AW313" s="14" t="s">
        <v>33</v>
      </c>
      <c r="AX313" s="14" t="s">
        <v>72</v>
      </c>
      <c r="AY313" s="255" t="s">
        <v>215</v>
      </c>
    </row>
    <row r="314" s="15" customFormat="1">
      <c r="A314" s="15"/>
      <c r="B314" s="256"/>
      <c r="C314" s="257"/>
      <c r="D314" s="236" t="s">
        <v>226</v>
      </c>
      <c r="E314" s="258" t="s">
        <v>19</v>
      </c>
      <c r="F314" s="259" t="s">
        <v>233</v>
      </c>
      <c r="G314" s="257"/>
      <c r="H314" s="260">
        <v>9.4250000000000007</v>
      </c>
      <c r="I314" s="261"/>
      <c r="J314" s="257"/>
      <c r="K314" s="257"/>
      <c r="L314" s="262"/>
      <c r="M314" s="263"/>
      <c r="N314" s="264"/>
      <c r="O314" s="264"/>
      <c r="P314" s="264"/>
      <c r="Q314" s="264"/>
      <c r="R314" s="264"/>
      <c r="S314" s="264"/>
      <c r="T314" s="26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6" t="s">
        <v>226</v>
      </c>
      <c r="AU314" s="266" t="s">
        <v>81</v>
      </c>
      <c r="AV314" s="15" t="s">
        <v>223</v>
      </c>
      <c r="AW314" s="15" t="s">
        <v>33</v>
      </c>
      <c r="AX314" s="15" t="s">
        <v>79</v>
      </c>
      <c r="AY314" s="266" t="s">
        <v>215</v>
      </c>
    </row>
    <row r="315" s="2" customFormat="1" ht="37.8" customHeight="1">
      <c r="A315" s="41"/>
      <c r="B315" s="42"/>
      <c r="C315" s="216" t="s">
        <v>459</v>
      </c>
      <c r="D315" s="216" t="s">
        <v>218</v>
      </c>
      <c r="E315" s="217" t="s">
        <v>843</v>
      </c>
      <c r="F315" s="218" t="s">
        <v>844</v>
      </c>
      <c r="G315" s="219" t="s">
        <v>259</v>
      </c>
      <c r="H315" s="220">
        <v>78.379999999999995</v>
      </c>
      <c r="I315" s="221"/>
      <c r="J315" s="222">
        <f>ROUND(I315*H315,2)</f>
        <v>0</v>
      </c>
      <c r="K315" s="218" t="s">
        <v>19</v>
      </c>
      <c r="L315" s="47"/>
      <c r="M315" s="223" t="s">
        <v>19</v>
      </c>
      <c r="N315" s="224" t="s">
        <v>43</v>
      </c>
      <c r="O315" s="87"/>
      <c r="P315" s="225">
        <f>O315*H315</f>
        <v>0</v>
      </c>
      <c r="Q315" s="225">
        <v>0.0021900000000000001</v>
      </c>
      <c r="R315" s="225">
        <f>Q315*H315</f>
        <v>0.17165220000000001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223</v>
      </c>
      <c r="AT315" s="227" t="s">
        <v>218</v>
      </c>
      <c r="AU315" s="227" t="s">
        <v>81</v>
      </c>
      <c r="AY315" s="20" t="s">
        <v>215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223</v>
      </c>
      <c r="BM315" s="227" t="s">
        <v>845</v>
      </c>
    </row>
    <row r="316" s="13" customFormat="1">
      <c r="A316" s="13"/>
      <c r="B316" s="234"/>
      <c r="C316" s="235"/>
      <c r="D316" s="236" t="s">
        <v>226</v>
      </c>
      <c r="E316" s="237" t="s">
        <v>19</v>
      </c>
      <c r="F316" s="238" t="s">
        <v>815</v>
      </c>
      <c r="G316" s="235"/>
      <c r="H316" s="237" t="s">
        <v>19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226</v>
      </c>
      <c r="AU316" s="244" t="s">
        <v>81</v>
      </c>
      <c r="AV316" s="13" t="s">
        <v>79</v>
      </c>
      <c r="AW316" s="13" t="s">
        <v>33</v>
      </c>
      <c r="AX316" s="13" t="s">
        <v>72</v>
      </c>
      <c r="AY316" s="244" t="s">
        <v>215</v>
      </c>
    </row>
    <row r="317" s="13" customFormat="1">
      <c r="A317" s="13"/>
      <c r="B317" s="234"/>
      <c r="C317" s="235"/>
      <c r="D317" s="236" t="s">
        <v>226</v>
      </c>
      <c r="E317" s="237" t="s">
        <v>19</v>
      </c>
      <c r="F317" s="238" t="s">
        <v>846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226</v>
      </c>
      <c r="AU317" s="244" t="s">
        <v>81</v>
      </c>
      <c r="AV317" s="13" t="s">
        <v>79</v>
      </c>
      <c r="AW317" s="13" t="s">
        <v>33</v>
      </c>
      <c r="AX317" s="13" t="s">
        <v>72</v>
      </c>
      <c r="AY317" s="244" t="s">
        <v>215</v>
      </c>
    </row>
    <row r="318" s="13" customFormat="1">
      <c r="A318" s="13"/>
      <c r="B318" s="234"/>
      <c r="C318" s="235"/>
      <c r="D318" s="236" t="s">
        <v>226</v>
      </c>
      <c r="E318" s="237" t="s">
        <v>19</v>
      </c>
      <c r="F318" s="238" t="s">
        <v>407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226</v>
      </c>
      <c r="AU318" s="244" t="s">
        <v>81</v>
      </c>
      <c r="AV318" s="13" t="s">
        <v>79</v>
      </c>
      <c r="AW318" s="13" t="s">
        <v>33</v>
      </c>
      <c r="AX318" s="13" t="s">
        <v>72</v>
      </c>
      <c r="AY318" s="244" t="s">
        <v>215</v>
      </c>
    </row>
    <row r="319" s="14" customFormat="1">
      <c r="A319" s="14"/>
      <c r="B319" s="245"/>
      <c r="C319" s="246"/>
      <c r="D319" s="236" t="s">
        <v>226</v>
      </c>
      <c r="E319" s="247" t="s">
        <v>19</v>
      </c>
      <c r="F319" s="248" t="s">
        <v>847</v>
      </c>
      <c r="G319" s="246"/>
      <c r="H319" s="249">
        <v>78.379999999999995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226</v>
      </c>
      <c r="AU319" s="255" t="s">
        <v>81</v>
      </c>
      <c r="AV319" s="14" t="s">
        <v>81</v>
      </c>
      <c r="AW319" s="14" t="s">
        <v>33</v>
      </c>
      <c r="AX319" s="14" t="s">
        <v>72</v>
      </c>
      <c r="AY319" s="255" t="s">
        <v>215</v>
      </c>
    </row>
    <row r="320" s="15" customFormat="1">
      <c r="A320" s="15"/>
      <c r="B320" s="256"/>
      <c r="C320" s="257"/>
      <c r="D320" s="236" t="s">
        <v>226</v>
      </c>
      <c r="E320" s="258" t="s">
        <v>19</v>
      </c>
      <c r="F320" s="259" t="s">
        <v>233</v>
      </c>
      <c r="G320" s="257"/>
      <c r="H320" s="260">
        <v>78.379999999999995</v>
      </c>
      <c r="I320" s="261"/>
      <c r="J320" s="257"/>
      <c r="K320" s="257"/>
      <c r="L320" s="262"/>
      <c r="M320" s="263"/>
      <c r="N320" s="264"/>
      <c r="O320" s="264"/>
      <c r="P320" s="264"/>
      <c r="Q320" s="264"/>
      <c r="R320" s="264"/>
      <c r="S320" s="264"/>
      <c r="T320" s="26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6" t="s">
        <v>226</v>
      </c>
      <c r="AU320" s="266" t="s">
        <v>81</v>
      </c>
      <c r="AV320" s="15" t="s">
        <v>223</v>
      </c>
      <c r="AW320" s="15" t="s">
        <v>33</v>
      </c>
      <c r="AX320" s="15" t="s">
        <v>79</v>
      </c>
      <c r="AY320" s="266" t="s">
        <v>215</v>
      </c>
    </row>
    <row r="321" s="2" customFormat="1" ht="37.8" customHeight="1">
      <c r="A321" s="41"/>
      <c r="B321" s="42"/>
      <c r="C321" s="216" t="s">
        <v>465</v>
      </c>
      <c r="D321" s="216" t="s">
        <v>218</v>
      </c>
      <c r="E321" s="217" t="s">
        <v>416</v>
      </c>
      <c r="F321" s="218" t="s">
        <v>417</v>
      </c>
      <c r="G321" s="219" t="s">
        <v>331</v>
      </c>
      <c r="H321" s="220">
        <v>0.25800000000000001</v>
      </c>
      <c r="I321" s="221"/>
      <c r="J321" s="222">
        <f>ROUND(I321*H321,2)</f>
        <v>0</v>
      </c>
      <c r="K321" s="218" t="s">
        <v>19</v>
      </c>
      <c r="L321" s="47"/>
      <c r="M321" s="223" t="s">
        <v>19</v>
      </c>
      <c r="N321" s="224" t="s">
        <v>43</v>
      </c>
      <c r="O321" s="87"/>
      <c r="P321" s="225">
        <f>O321*H321</f>
        <v>0</v>
      </c>
      <c r="Q321" s="225">
        <v>0</v>
      </c>
      <c r="R321" s="225">
        <f>Q321*H321</f>
        <v>0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223</v>
      </c>
      <c r="AT321" s="227" t="s">
        <v>218</v>
      </c>
      <c r="AU321" s="227" t="s">
        <v>81</v>
      </c>
      <c r="AY321" s="20" t="s">
        <v>215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223</v>
      </c>
      <c r="BM321" s="227" t="s">
        <v>848</v>
      </c>
    </row>
    <row r="322" s="14" customFormat="1">
      <c r="A322" s="14"/>
      <c r="B322" s="245"/>
      <c r="C322" s="246"/>
      <c r="D322" s="236" t="s">
        <v>226</v>
      </c>
      <c r="E322" s="247" t="s">
        <v>19</v>
      </c>
      <c r="F322" s="248" t="s">
        <v>849</v>
      </c>
      <c r="G322" s="246"/>
      <c r="H322" s="249">
        <v>0.25800000000000001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226</v>
      </c>
      <c r="AU322" s="255" t="s">
        <v>81</v>
      </c>
      <c r="AV322" s="14" t="s">
        <v>81</v>
      </c>
      <c r="AW322" s="14" t="s">
        <v>33</v>
      </c>
      <c r="AX322" s="14" t="s">
        <v>72</v>
      </c>
      <c r="AY322" s="255" t="s">
        <v>215</v>
      </c>
    </row>
    <row r="323" s="15" customFormat="1">
      <c r="A323" s="15"/>
      <c r="B323" s="256"/>
      <c r="C323" s="257"/>
      <c r="D323" s="236" t="s">
        <v>226</v>
      </c>
      <c r="E323" s="258" t="s">
        <v>19</v>
      </c>
      <c r="F323" s="259" t="s">
        <v>233</v>
      </c>
      <c r="G323" s="257"/>
      <c r="H323" s="260">
        <v>0.25800000000000001</v>
      </c>
      <c r="I323" s="261"/>
      <c r="J323" s="257"/>
      <c r="K323" s="257"/>
      <c r="L323" s="262"/>
      <c r="M323" s="278"/>
      <c r="N323" s="279"/>
      <c r="O323" s="279"/>
      <c r="P323" s="279"/>
      <c r="Q323" s="279"/>
      <c r="R323" s="279"/>
      <c r="S323" s="279"/>
      <c r="T323" s="280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6" t="s">
        <v>226</v>
      </c>
      <c r="AU323" s="266" t="s">
        <v>81</v>
      </c>
      <c r="AV323" s="15" t="s">
        <v>223</v>
      </c>
      <c r="AW323" s="15" t="s">
        <v>33</v>
      </c>
      <c r="AX323" s="15" t="s">
        <v>79</v>
      </c>
      <c r="AY323" s="266" t="s">
        <v>215</v>
      </c>
    </row>
    <row r="324" s="2" customFormat="1" ht="6.96" customHeight="1">
      <c r="A324" s="41"/>
      <c r="B324" s="62"/>
      <c r="C324" s="63"/>
      <c r="D324" s="63"/>
      <c r="E324" s="63"/>
      <c r="F324" s="63"/>
      <c r="G324" s="63"/>
      <c r="H324" s="63"/>
      <c r="I324" s="63"/>
      <c r="J324" s="63"/>
      <c r="K324" s="63"/>
      <c r="L324" s="47"/>
      <c r="M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</row>
  </sheetData>
  <sheetProtection sheet="1" autoFilter="0" formatColumns="0" formatRows="0" objects="1" scenarios="1" spinCount="100000" saltValue="KdLpLNiv9L+k9Fx6uYHU7iEElPosXJvj6sqmK848B0Ll7STIC6rf9gH9qEerQq5AlqoGXW9B632zQLx/3GdGdw==" hashValue="IhZ+c+5yq1a3ajb23PlVopuGInPB/cOiWLJya0IYxvDKwIkVe82UdpFFtP47l1/u1S36NwbgacEN0kwfaylV0g==" algorithmName="SHA-512" password="CC35"/>
  <autoFilter ref="C96:K32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H3</dc:creator>
  <cp:lastModifiedBy>H3</cp:lastModifiedBy>
  <dcterms:created xsi:type="dcterms:W3CDTF">2024-04-16T12:41:59Z</dcterms:created>
  <dcterms:modified xsi:type="dcterms:W3CDTF">2024-04-16T12:42:51Z</dcterms:modified>
</cp:coreProperties>
</file>