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jandobrovolny/Documents/___Drobní odběratelé/Choceň_GENERAL/2025/Choceň opravy mostů MK-1 a MK-2_2025 /_Sloučený rozpočet pro MK-1 a MK-2_22.5.2025/"/>
    </mc:Choice>
  </mc:AlternateContent>
  <xr:revisionPtr revIDLastSave="0" documentId="13_ncr:1_{CC691F45-6C3F-C647-A4DD-3C05BD913063}" xr6:coauthVersionLast="47" xr6:coauthVersionMax="47" xr10:uidLastSave="{00000000-0000-0000-0000-000000000000}"/>
  <bookViews>
    <workbookView xWindow="0" yWindow="600" windowWidth="36160" windowHeight="28300" activeTab="2" xr2:uid="{00000000-000D-0000-FFFF-FFFF00000000}"/>
  </bookViews>
  <sheets>
    <sheet name="Rekapitulace" sheetId="4" r:id="rId1"/>
    <sheet name="SO 201" sheetId="2" r:id="rId2"/>
    <sheet name="SO 20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4" i="3" l="1"/>
  <c r="H71" i="3"/>
  <c r="H68" i="3"/>
  <c r="H65" i="3"/>
  <c r="H63" i="3"/>
  <c r="H61" i="3"/>
  <c r="H59" i="3"/>
  <c r="H55" i="3"/>
  <c r="H52" i="3"/>
  <c r="H49" i="3"/>
  <c r="H46" i="3"/>
  <c r="H43" i="3"/>
  <c r="F40" i="3"/>
  <c r="H40" i="3" s="1"/>
  <c r="H37" i="3"/>
  <c r="H33" i="3"/>
  <c r="H29" i="3"/>
  <c r="H25" i="3"/>
  <c r="H21" i="3"/>
  <c r="H17" i="3"/>
  <c r="H13" i="3"/>
  <c r="H9" i="3"/>
  <c r="H3" i="3" l="1"/>
  <c r="C11" i="4" s="1"/>
  <c r="D11" i="4" s="1"/>
  <c r="I265" i="2" l="1"/>
  <c r="O265" i="2" s="1"/>
  <c r="I261" i="2"/>
  <c r="O261" i="2" s="1"/>
  <c r="I257" i="2"/>
  <c r="O257" i="2" s="1"/>
  <c r="I253" i="2"/>
  <c r="O253" i="2" s="1"/>
  <c r="I249" i="2"/>
  <c r="O249" i="2" s="1"/>
  <c r="I245" i="2"/>
  <c r="O245" i="2" s="1"/>
  <c r="I241" i="2"/>
  <c r="O241" i="2" s="1"/>
  <c r="I237" i="2"/>
  <c r="O237" i="2" s="1"/>
  <c r="I233" i="2"/>
  <c r="O233" i="2" s="1"/>
  <c r="I229" i="2"/>
  <c r="I216" i="2" s="1"/>
  <c r="I225" i="2"/>
  <c r="O225" i="2" s="1"/>
  <c r="I221" i="2"/>
  <c r="O221" i="2" s="1"/>
  <c r="I217" i="2"/>
  <c r="O217" i="2" s="1"/>
  <c r="I212" i="2"/>
  <c r="O212" i="2" s="1"/>
  <c r="I208" i="2"/>
  <c r="O208" i="2" s="1"/>
  <c r="I204" i="2"/>
  <c r="O204" i="2" s="1"/>
  <c r="I199" i="2"/>
  <c r="O199" i="2" s="1"/>
  <c r="I195" i="2"/>
  <c r="O195" i="2" s="1"/>
  <c r="I191" i="2"/>
  <c r="O191" i="2" s="1"/>
  <c r="I187" i="2"/>
  <c r="O187" i="2" s="1"/>
  <c r="I183" i="2"/>
  <c r="I178" i="2" s="1"/>
  <c r="I179" i="2"/>
  <c r="O179" i="2" s="1"/>
  <c r="I174" i="2"/>
  <c r="O174" i="2" s="1"/>
  <c r="I170" i="2"/>
  <c r="O170" i="2" s="1"/>
  <c r="I166" i="2"/>
  <c r="I162" i="2"/>
  <c r="O162" i="2" s="1"/>
  <c r="I144" i="2"/>
  <c r="I157" i="2"/>
  <c r="O157" i="2" s="1"/>
  <c r="I153" i="2"/>
  <c r="O153" i="2" s="1"/>
  <c r="I149" i="2"/>
  <c r="O149" i="2" s="1"/>
  <c r="I145" i="2"/>
  <c r="O145" i="2" s="1"/>
  <c r="I140" i="2"/>
  <c r="O140" i="2" s="1"/>
  <c r="I136" i="2"/>
  <c r="O136" i="2" s="1"/>
  <c r="I132" i="2"/>
  <c r="O132" i="2" s="1"/>
  <c r="I128" i="2"/>
  <c r="I123" i="2"/>
  <c r="O123" i="2" s="1"/>
  <c r="I119" i="2"/>
  <c r="O119" i="2" s="1"/>
  <c r="I115" i="2"/>
  <c r="O115" i="2" s="1"/>
  <c r="I111" i="2"/>
  <c r="O111" i="2" s="1"/>
  <c r="I107" i="2"/>
  <c r="O107" i="2" s="1"/>
  <c r="I103" i="2"/>
  <c r="O103" i="2" s="1"/>
  <c r="I99" i="2"/>
  <c r="O99" i="2" s="1"/>
  <c r="I94" i="2"/>
  <c r="O94" i="2" s="1"/>
  <c r="I90" i="2"/>
  <c r="O90" i="2" s="1"/>
  <c r="I86" i="2"/>
  <c r="O86" i="2" s="1"/>
  <c r="I82" i="2"/>
  <c r="O82" i="2" s="1"/>
  <c r="I78" i="2"/>
  <c r="O78" i="2" s="1"/>
  <c r="I74" i="2"/>
  <c r="O74" i="2" s="1"/>
  <c r="I70" i="2"/>
  <c r="O70" i="2" s="1"/>
  <c r="I66" i="2"/>
  <c r="O66" i="2" s="1"/>
  <c r="I62" i="2"/>
  <c r="O62" i="2" s="1"/>
  <c r="I58" i="2"/>
  <c r="O58" i="2" s="1"/>
  <c r="I54" i="2"/>
  <c r="O54" i="2" s="1"/>
  <c r="I50" i="2"/>
  <c r="O50" i="2" s="1"/>
  <c r="I46" i="2"/>
  <c r="O46" i="2" s="1"/>
  <c r="I42" i="2"/>
  <c r="O42" i="2" s="1"/>
  <c r="I38" i="2"/>
  <c r="O38" i="2" s="1"/>
  <c r="I34" i="2"/>
  <c r="O34" i="2" s="1"/>
  <c r="I29" i="2"/>
  <c r="O29" i="2" s="1"/>
  <c r="I25" i="2"/>
  <c r="O25" i="2" s="1"/>
  <c r="I21" i="2"/>
  <c r="O21" i="2" s="1"/>
  <c r="I17" i="2"/>
  <c r="O17" i="2" s="1"/>
  <c r="I13" i="2"/>
  <c r="I9" i="2"/>
  <c r="O9" i="2" s="1"/>
  <c r="I203" i="2" l="1"/>
  <c r="I33" i="2"/>
  <c r="I127" i="2"/>
  <c r="I161" i="2"/>
  <c r="I8" i="2"/>
  <c r="O128" i="2"/>
  <c r="O13" i="2"/>
  <c r="E11" i="4" s="1"/>
  <c r="O183" i="2"/>
  <c r="O229" i="2"/>
  <c r="I98" i="2"/>
  <c r="O166" i="2"/>
  <c r="I3" i="2" l="1"/>
  <c r="C10" i="4" s="1"/>
  <c r="D10" i="4" s="1"/>
  <c r="C6" i="4" l="1"/>
  <c r="E10" i="4"/>
  <c r="C7" i="4" s="1"/>
</calcChain>
</file>

<file path=xl/sharedStrings.xml><?xml version="1.0" encoding="utf-8"?>
<sst xmlns="http://schemas.openxmlformats.org/spreadsheetml/2006/main" count="972" uniqueCount="363">
  <si>
    <t>EstiCon</t>
  </si>
  <si>
    <t xml:space="preserve">Firma: </t>
  </si>
  <si>
    <t>Rekapitulace ceny</t>
  </si>
  <si>
    <t>Stavba: 07/24 - Oprava mostů MK-1 a MK-2 Choceň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</si>
  <si>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</si>
  <si>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</si>
  <si>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</si>
  <si>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</si>
  <si>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</si>
  <si>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</si>
  <si>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</si>
  <si>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SO 201</t>
  </si>
  <si>
    <t>Oprava mostu MK-2, most U Vodáků, Choceň</t>
  </si>
  <si>
    <t>SO 202</t>
  </si>
  <si>
    <t>Oprava mostího objektu MK-1, most v ul. Peliny</t>
  </si>
  <si>
    <t>Soupis prací objektu</t>
  </si>
  <si>
    <t>S</t>
  </si>
  <si>
    <t>Stavba:</t>
  </si>
  <si>
    <t>07/24</t>
  </si>
  <si>
    <t>Oprava mostů MK-1 a MK-2 Choceň</t>
  </si>
  <si>
    <t>O</t>
  </si>
  <si>
    <t>Rozpočet: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</si>
  <si>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</si>
  <si>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</si>
  <si>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</si>
  <si>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</si>
  <si>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</si>
  <si>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</si>
  <si>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</si>
  <si>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Cena</t>
  </si>
  <si>
    <t>Cenová soustava</t>
  </si>
  <si>
    <t>Jednotková</t>
  </si>
  <si>
    <t>Celkem</t>
  </si>
  <si>
    <t>SD</t>
  </si>
  <si>
    <t>0</t>
  </si>
  <si>
    <t>Všeobecné konstrukce a práce</t>
  </si>
  <si>
    <t>P</t>
  </si>
  <si>
    <t>014101</t>
  </si>
  <si>
    <t/>
  </si>
  <si>
    <t>POPLATKY ZA SKLÁDKU</t>
  </si>
  <si>
    <t>M3</t>
  </si>
  <si>
    <t>OTSKP ~ 2024</t>
  </si>
  <si>
    <t>PP</t>
  </si>
  <si>
    <t>poplatky za uložení zemin a přebytků výkopku - skládka dle zadávacích podmínek v režii dodavatele s poplatkem a evidencí</t>
  </si>
  <si>
    <t>VV</t>
  </si>
  <si>
    <t>Položka 11332: 6,307 = 6,307 [A]_x000D_
Položka 13173: 8,34 = 8,340 [B]_x000D_
Položka 13273: 8,568 = 8,568 [C]_x000D_
Položka 17511: -5,508 = -5,508 [D]_x000D_
Celkové množství = 17,707</t>
  </si>
  <si>
    <t>TS</t>
  </si>
  <si>
    <t>zahrnuje veškeré poplatky provozovateli skládky související s uložením odpadu na skládce.</t>
  </si>
  <si>
    <t>014122</t>
  </si>
  <si>
    <t>a</t>
  </si>
  <si>
    <t>POPLATKY ZA SKLÁDKU TYP S-OO (OSTATNÍ ODPAD)</t>
  </si>
  <si>
    <t>T</t>
  </si>
  <si>
    <t>Poplatky za uložení stavebních sutí (kamen,beton, železobeton) - skládka dle zadávacích podmínek v režii dodavatele s poplatkem a evidencí.</t>
  </si>
  <si>
    <t>b</t>
  </si>
  <si>
    <t>Poplatky za uložení stavebních sutí (asfaltobeton) - skládka dle zadávacích podmínek v režii dodavatele s poplatkem a evidencí.</t>
  </si>
  <si>
    <t>Položka 11313: 2,052*2,4 = 4,925 [A]_x000D_
Celkové množství = 4,925</t>
  </si>
  <si>
    <t>02720</t>
  </si>
  <si>
    <t>POMOC PRÁCE ZŘÍZ NEBO ZAJIŠŤ REGULACI A OCHRANU DOPRAVY</t>
  </si>
  <si>
    <t>KPL</t>
  </si>
  <si>
    <t>Položka zahrnuje kompletní dopravně-inženýrská opatření po celou dobu stavby dle projektové dokumentace a aktuálních požadavků na provedení a kvalitu.</t>
  </si>
  <si>
    <t>1 = 1,000 [A]_x000D_
Celkové množství = 1,000</t>
  </si>
  <si>
    <t>Dopravně inženýrská opatření zahrnují: 
- Přechodné dočasné svislé i vodorovné značení, dopravní zařízení a světelné signály, dočasná (mobilní) svodidla úrovně zadržení min. T3 pro oddělení pracovních míst, jejich dodávku, montáž, demontáž, kontrolu, údržbu, servis, přemísťování, pronájem, přeznačování, manipulaci s nimi apod.  
- Operativní zajištění dopravy a regulace dopravy  během stavby (v pracovní době) zaměstnanci zhotovitele.  
- Dočasnou úpravu stávajícího dopravního značení, zakrytí, demontáž či zneplatnění zakrývací páskou.  
- Zpracování podrobné dokumentace jednotlivých dopravně-inženýrských opatření v návaznosti na konkrétní harmonogram prací a projednání DIO před stanovením přechodné úpravy provozu. 
- Zajištění inženýrské činnosti pro projednání DIO včetně stanovení přechodné úpravy provozu na pozemních komunikacích, rozhodnutí o uzavírce a dalších správních rozhodnutí nutných pro realizaci."</t>
  </si>
  <si>
    <t>02730</t>
  </si>
  <si>
    <t>POMOC PRÁCE ZŘÍZ NEBO ZAJIŠŤ OCHRANU INŽENÝRSKÝCH SÍTÍ</t>
  </si>
  <si>
    <t>Zahrnuje náklady na veškeré nutné ochrany a oprávněně požadovaná opatření vlastníkem dotčené inženýrské sítě a případné další související práce na obnažených nebo jiným způsobem dotčených inženýrských sítí.   
Vytyčení, případné sondy, zajištění před stavebními pracemi po dobu výstavby SO a po dokončení prací.</t>
  </si>
  <si>
    <t>zahrnuje veškeré náklady spojené s objednatelem požadovanými zařízeními</t>
  </si>
  <si>
    <t>02953</t>
  </si>
  <si>
    <t>OSTATNÍ POŽADAVKY - HLAVNÍ MOSTNÍ PROHLÍDKA</t>
  </si>
  <si>
    <t>KUS</t>
  </si>
  <si>
    <t>položka zahrnuje :
- úkony dle ČSN 73 6221
- provedení hlavní mostní prohlídky oprávněnou fyzickou nebo právnickou osobou
- vyhotovení záznamu (protokolu), který jednoznačně definuje stav mostu</t>
  </si>
  <si>
    <t>1</t>
  </si>
  <si>
    <t>Zemní práce</t>
  </si>
  <si>
    <t>11313</t>
  </si>
  <si>
    <t>ODSTRANĚNÍ KRYTU ZPEVNĚNÝCH PLOCH S ASFALTOVÝM POJIVEM</t>
  </si>
  <si>
    <t>Včetně dopravy a uložení na skládku.</t>
  </si>
  <si>
    <t>22,8*0,09 = 2,052 [A]_x000D_
Celkové množství = 2,052</t>
  </si>
  <si>
    <t>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</si>
  <si>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11332</t>
  </si>
  <si>
    <t>ODSTRANĚNÍ PODKLADŮ ZPEVNĚNÝCH PLOCH Z KAMENIVA NESTMELENÉHO</t>
  </si>
  <si>
    <t>2,4*4,38*0,3*2 = 6,307 [A]_x000D_
Celkové množství = 6,307</t>
  </si>
  <si>
    <t>11352</t>
  </si>
  <si>
    <t>ODSTRANĚNÍ CHODNÍKOVÝCH A SILNIČNÍCH OBRUBNÍKŮ BETONOVÝCH</t>
  </si>
  <si>
    <t>M</t>
  </si>
  <si>
    <t>2,7+2,3+2,7+2,7 = 10,400 [A]_x000D_
Celkové množství = 10,400</t>
  </si>
  <si>
    <t>113764</t>
  </si>
  <si>
    <t>FRÉZOVÁNÍ DRÁŽKY PRŮŘEZU DO 400MM2 V ASFALTOVÉ VOZOVCE</t>
  </si>
  <si>
    <t>Napojení na stávající stav 3,5+3,5+3,5+4,4 = 14,900 [A]_x000D_
Podél obrubníků 10,4 = 10,400 [B]_x000D_
Podél říms 0,5*4 = 2,000 [C]_x000D_
Celkové množství = 27,300</t>
  </si>
  <si>
    <t>Položka zahrnuje veškerou manipulaci s vybouranou sutí a s vybouranými hmotami vč. uložení na skládku.</t>
  </si>
  <si>
    <t>113765</t>
  </si>
  <si>
    <t>FRÉZOVÁNÍ DRÁŽKY PRŮŘEZU DO 600MM2 V ASFALTOVÉ VOZOVCE</t>
  </si>
  <si>
    <t>příčná spára ve vozovce nad OP</t>
  </si>
  <si>
    <t>3,5*2 = 7,000 [A]_x000D_
Celkové množství = 7,000</t>
  </si>
  <si>
    <t>113769</t>
  </si>
  <si>
    <t>FRÉZOVÁNÍ DRÁŽKY PRŮŘEZU PŘES 1200MM2 V ASFALTOVÉ VOZOVCE</t>
  </si>
  <si>
    <t>12110</t>
  </si>
  <si>
    <t>SEJMUTÍ ORNICE NEBO LESNÍ PŮDY</t>
  </si>
  <si>
    <t>Včetně odvozu na mezideponii</t>
  </si>
  <si>
    <t>10*0,5*0,15 = 0,750 [A]_x000D_
Celkové množství = 0,750</t>
  </si>
  <si>
    <t>položka zahrnuje sejmutí ornice bez ohledu na tloušťku vrstvy a její vodorovnou dopravu
nezahrnuje uložení na trvalou skládku</t>
  </si>
  <si>
    <t>12573</t>
  </si>
  <si>
    <t>VYKOPÁVKY ZE ZEMNÍKŮ A SKLÁDEK TŘ. I</t>
  </si>
  <si>
    <t>Naložení a doprava z mezideponie.</t>
  </si>
  <si>
    <t>Položka 17511: 6,3 = 6,300 [A]_x000D_
Položka 18222: 0,75 = 0,750 [B]_x000D_
Celkové množství = 7,050</t>
  </si>
  <si>
    <t>položka zahrnuje:
- vodorovná a svislá doprava,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ruční vykopávky, odstranění kořenů a napadávek
- pažení, vzepření a rozepření vč. přepažování (vyjma štětových stěn)
- úpravu, ochranu a očištění dna, základové spáry, stěn a svahů
- udržování výkopiště a jeho ochrana proti vodě
- odvedení nebo obvedení vody v okolí výkopiště a ve výkopišti
- třídění výkopku
- veškeré pomocné konstrukce umožňující provedení vykopávky (příjezdy, sjezdy, nájezdy, lešení, podpěr. konstr., přemostění, zpevněné plochy, zakrytí a pod.)
položka nezahrnuje:
- práce spojené s otvírkou zemníku</t>
  </si>
  <si>
    <t>13173</t>
  </si>
  <si>
    <t>HLOUBENÍ JAM ZAPAŽ I NEPAŽ TŘ. I</t>
  </si>
  <si>
    <t>Odvoz na skládku dle dodavatelem určené vzdálenosti.</t>
  </si>
  <si>
    <t>Přechodová oblast 1,672*4,38*2-6,307 = 8,340 [A]_x000D_
Celkové množství = 8,340</t>
  </si>
  <si>
    <t>položka zahrnuje:
- vodorovná a svislá doprava,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svahování a přesvah. svahů do konečného tvaru, výměna hornin v podloží a v pláni znehodnocené klimatickými vlivy
- ruční vykopávky, odstranění kořenů a napadávek
- pažení, vzepření a rozepření vč. přepažování (vyjma štětových stěn)
- úpravu, ochranu a očištění dna, základové spáry, stěn a svahů
- odvedení nebo obvedení vody v okolí výkopiště a ve výkopišti
- třídění výkopku
- veškeré pomocné konstrukce umožňující provedení vykopávky (příjezdy, sjezdy, nájezdy, lešení, podpěr. konstr., přemostění, zpevněné plochy, zakrytí a pod.)
- nezahrnuje uložení zeminy (na skládku, do násypu) ani poplatky za skládku, vykazují se v položce č.0141**</t>
  </si>
  <si>
    <t>13273</t>
  </si>
  <si>
    <t>HLOUBENÍ RÝH ŠÍŘ DO 2M PAŽ I NEPAŽ TŘ. I</t>
  </si>
  <si>
    <t>Pro drenáž (21-4,38-4,38)*0,5*1,4 = 8,568 [A]_x000D_
Celkové množství = 8,568</t>
  </si>
  <si>
    <t>17120</t>
  </si>
  <si>
    <t>ULOŽENÍ SYPANINY DO NÁSYPŮ A NA SKLÁDKY BEZ ZHUTNĚNÍ</t>
  </si>
  <si>
    <t>Položka 12110: 0,75 = 0,750 [A]_x000D_
Položka 13173: 8,34 = 8,340 [B]_x000D_
Položka 13273: 8,568 = 8,568 [C]_x000D_
Celkové množství = 17,658</t>
  </si>
  <si>
    <t>položka zahrnuje:
- kompletní provedení zemní konstrukce do předepsaného tvaru
- ošetření úložiště po celou dobu práce v něm vč. klimatických opatření
- ztížení v okolí vedení, konstrukcí a objektů a jejich dočasné zajištění
- ztížení provádění ve ztížených podmínkách a stísněných prostorech
- ztížené ukládání sypaniny pod vodu
- ukládání po vrstvách a po jiných nutných částech (figurách) vč. dosypávek
- spouštění a nošení materiálu
- úprava, očištění a ochrana podloží a svahů
- svahování, uzavírání povrchů svahů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</t>
  </si>
  <si>
    <t>17511</t>
  </si>
  <si>
    <t>OBSYP POTRUBÍ A OBJEKTŮ SE ZHUTNĚNÍM</t>
  </si>
  <si>
    <t>Obdyp drenáže kolem křídel mimo přechodovou oblast (21-4,38-4,38)*0,5*0,9 = 5,508 [A]_x000D_
Celkové množství = 5,508</t>
  </si>
  <si>
    <t>položka zahrnuje:
- kompletní provedení zemní konstrukce vč. výběru vhodného materiálu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ruční hutnění a výplň jam a prohlubní v podloží
- úprava, očištění, ochrana a zhutnění podloží
- svahování, hutnění a uzavírání povrchů svahů
- zřízení lavic na svazích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- zemina vytlačená potrubím o DN do 180mm se od kubatury obsypů neodečítá</t>
  </si>
  <si>
    <t>17581</t>
  </si>
  <si>
    <t>OBSYP POTRUBÍ A OBJEKTŮ Z NAKUPOVANÝCH MATERIÁLŮ</t>
  </si>
  <si>
    <t>Obsyp drenáže frakce 8/16: (21-4,8-4,8)*0,5*0,3 = 1,710 [A]_x000D_
Celkové množství = 1,710</t>
  </si>
  <si>
    <t>položka zahrnuje:
- kompletní provedení zemní konstrukce včetně nákupu a dopravy materiálu dle zadávací dokumentace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ruční hutnění a výplň jam a prohlubní v podloží
- úprava, očištění, ochrana a zhutnění podloží
- svahování, hutnění a uzavírání povrchů svahů
- zřízení lavic na svazích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- zemina vytlačená potrubím o DN do 180mm se od kubatury obsypů neodečítá</t>
  </si>
  <si>
    <t>18222</t>
  </si>
  <si>
    <t>ROZPROSTŘENÍ ORNICE VE SVAHU V TL DO 0,15M</t>
  </si>
  <si>
    <t>M2</t>
  </si>
  <si>
    <t>10*0,5 = 5,000 [A]_x000D_
Celkové množství = 5,000</t>
  </si>
  <si>
    <t>položka zahrnuje:
nutné přemístění ornice z dočasných skládek vzdálených do 50m
rozprostření ornice v předepsané tloušťce ve svahu přes 1:5</t>
  </si>
  <si>
    <t>18241</t>
  </si>
  <si>
    <t>ZALOŽENÍ TRÁVNÍKU RUČNÍM VÝSEVEM</t>
  </si>
  <si>
    <t>5 = 5,000 [A]_x000D_
Celkové množství = 5,000</t>
  </si>
  <si>
    <t>Zahrnuje dodání předepsané travní směsi, její výsev na ornici, zalévání, první pokosení, to vše bez ohledu na sklon terénu</t>
  </si>
  <si>
    <t>18247</t>
  </si>
  <si>
    <t>OŠETŘOVÁNÍ TRÁVNÍKU</t>
  </si>
  <si>
    <t>Zahrnuje pokosení se shrabáním, naložení shrabků na dopravní prostředek, s odvozem a se složením, to vše bez ohledu na sklon terénu
zahrnuje nutné zalití a hnojení</t>
  </si>
  <si>
    <t>2</t>
  </si>
  <si>
    <t>Základy</t>
  </si>
  <si>
    <t>21197</t>
  </si>
  <si>
    <t>OPLÁŠTĚNÍ ODVODŇOVACÍCH ŽEBER Z GEOTEXTILIE</t>
  </si>
  <si>
    <t>Opláštění drenáže mimo přechodovou oblast (21-4,38-4,38)*2 = 24,480 [A]_x000D_
Celkové množství = 24,480</t>
  </si>
  <si>
    <t>položka zahrnuje dodávku předepsané geotextilie, mimostaveništní a vnitrostaveništní dopravu a její uložení včetně potřebných přesahů (nezapočítávají se do výměry)</t>
  </si>
  <si>
    <t>21331</t>
  </si>
  <si>
    <t>DRENÁŽNÍ VRSTVY Z BETONU MEZEROVITÉHO (DRENÁŽNÍHO)</t>
  </si>
  <si>
    <t>obetonování rubové drenáže</t>
  </si>
  <si>
    <t>(4,38*0,3*0,5)*2 = 1,314 [A]_x000D_
Celkové množství = 1,314</t>
  </si>
  <si>
    <t>Položka zahrnuje:
- dodávku předepsaného materiálu pro drenážní vrstvu, včetně mimostaveništní a vnitrostaveništní dopravy
- provedení drenážní vrstvy předepsaných rozměrů a předepsaného tvaru</t>
  </si>
  <si>
    <t>285391</t>
  </si>
  <si>
    <t>DODATEČNÉ KOTVENÍ VLEPENÍM BETONÁŘSKÉ VÝZTUŽE D DO 10MM DO VRTŮ</t>
  </si>
  <si>
    <t>KOTVENÍ PLECHU DO ZÁVĚRNÉ ZÍDKY ŠRUBY SE ZAPUŠŤENOU HLAVOU O10mm/DL. MIN 45mm, ROZTEČ 200mm, DO HMOŽTINY V ZÁVĚRNÉ ZÍDCE</t>
  </si>
  <si>
    <t>Kotvení krycího plechu dilatace 23*2 = 46,000 [A]_x000D_
Celkové množství = 46,000</t>
  </si>
  <si>
    <t>Položka zahrnuje:
dodání výztuže předepsaného profilu a předepsané délky (do 600mm)
provedení vrtu předepsaného profilu a předepsané délky (do 300mm)
vsunutí výztuže do vyvrtaného profilu a její zalepení předepsaným pojivem
případně nutné lešení</t>
  </si>
  <si>
    <t>285392</t>
  </si>
  <si>
    <t>DODATEČNÉ KOTVENÍ VLEPENÍM BETONÁŘSKÉ VÝZTUŽE D DO 16MM DO VRTŮ</t>
  </si>
  <si>
    <t>Kotvení římsy D12, 4 kusy na každou římsu: 4*4 = 16,000 [A]_x000D_
Kotvení ŽB desky D12, 4 kusy/m2: 0,5*4,38*2*4 = 17,520 [B]_x000D_
Celkové množství = 33,520</t>
  </si>
  <si>
    <t>285393</t>
  </si>
  <si>
    <t>DODATEČNÉ KOTVENÍ VLEPENÍM BETONÁŘSKÉ VÝZTUŽE D DO 20MM DO VRTŮ</t>
  </si>
  <si>
    <t>Kotvení závěrné zídky</t>
  </si>
  <si>
    <t>16+16 = 32,000 [A]_x000D_
Celkové množství = 32,000</t>
  </si>
  <si>
    <t>289971</t>
  </si>
  <si>
    <t>OPLÁŠTĚNÍ (ZPEVNĚNÍ) Z GEOTEXTILIE</t>
  </si>
  <si>
    <t>ochrana těsnící fólie v přechodové oblasti</t>
  </si>
  <si>
    <t>23,652*2 = 47,304 [A]_x000D_
Celkové množství = 47,304</t>
  </si>
  <si>
    <t>Položka zahrnuje:
- dodávku předepsané geotextilie
- úpravu, očištění a ochranu podkladu
- přichycení k podkladu, případně zatížení
- úpravy spojů a zajištění okrajů
- úpravy pro odvodnění
- nutné přesahy
- mimostaveništní a vnitrostaveništní dopravu</t>
  </si>
  <si>
    <t>28999</t>
  </si>
  <si>
    <t>OPLÁŠTĚNÍ (ZPEVNĚNÍ) Z FÓLIE</t>
  </si>
  <si>
    <t>těsnící fólie v přechodové oblasti</t>
  </si>
  <si>
    <t>2,7*4,38*2 = 23,652 [A]_x000D_
Celkové množství = 23,652</t>
  </si>
  <si>
    <t>Položka zahrnuje:
- dodávku předepsané fólie
- úpravu, očištění a ochranu podkladu
- přichycení k podkladu, případně zatížení
- úpravy spojů a zajištění okrajů
- úpravy pro odvodnění
- nutné přesahy
- mimostaveništní a vnitrostaveništní dopravu</t>
  </si>
  <si>
    <t>3</t>
  </si>
  <si>
    <t>Svislé konstrukce</t>
  </si>
  <si>
    <t>317325</t>
  </si>
  <si>
    <t>ŘÍMSY ZE ŽELEZOBETONU DO C30/37</t>
  </si>
  <si>
    <t>Beton C30/37-XF4,XD3</t>
  </si>
  <si>
    <t>(0,44*0,5*0,16)*4 = 0,141 [A]_x000D_
Celkové množství = 0,141</t>
  </si>
  <si>
    <t>položka zahrnuje:
- dodání  čerstvého  betonu  (betonové  směsi)  požadované  kvality,  jeho  uložení  do požadovaného tvaru při jakékoliv hustotě výztuže, konzistenci čerstvého betonu a způsobu hutnění, ošetření a ochranu betonu,
- zhotovení nepropustného, mrazuvzdorného betonu a betonu požadované trvanlivosti a vlastností,
- užití potřebných přísad a technologií výroby betonu,
- zřízení pracovních a dilatačních spar, včetně potřebných úprav, výplně, vložek, opracování, očištění a ošetření,
- bednění  požadovaných  konstr. (i ztracené) s úpravou  dle požadované  kvality povrchu betonu, včetně odbedňovacích a odskružovacích prostředků,
- podpěrné  konstr. (skruže) a lešení všech druhů pro bednění, uložení čerstvého betonu, výztuže a doplňkových konstr., vč. požadovaných otvorů, ochranných a bezpečnostních opatření a základů těchto konstrukcí a lešení,
- vytvoření kotevních čel, kapes, nálitků, a sedel,
- zřízení  všech  požadovaných  otvorů, kapes, výklenků, prostupů, dutin, drážek a pod., vč. ztížení práce a úprav  kolem nich,
- úpravy pro osazení výztuže, doplňkových konstrukcí a vybavení,
- úpravy povrchu pro položení požadované izolace, povlaků a nátěrů, případně vyspravení,
- ztížení práce u kabelových a injektážních trubek a ostatních zařízení osazovaných do betonu,
- konstrukce betonových kloubů, upevnění kotevních prvků a doplňkových konstrukcí,
- nátěry zabraňující soudržnost betonu a bednění,
- výplň, těsnění  a tmelení spar a spojů,
- opatření  povrchů  betonu  izolací  proti zemní vlhkosti v částech, kde přijdou do styku se zeminou nebo kamenivem,
- případné zřízení spojovací vrstvy u základů,
- úpravy pro osazení zařízení ochrany konstrukce proti vlivu bludných proudů</t>
  </si>
  <si>
    <t>317365</t>
  </si>
  <si>
    <t>VÝZTUŽ ŘÍMS Z OCELI 10505, B500B</t>
  </si>
  <si>
    <t>0,141*0,22 = 0,031 [A]_x000D_
Celkové množství = 0,031</t>
  </si>
  <si>
    <t>položka zahrnuje: 
- dodání betonářské výztuže v požadované kvalitě, stříhání, řezání, ohýbání a spojování do všech požadovaných tvarů (vč. armakošů) a uložení s požadovaným zajištěním polohy a krytí výztuže betonem,
- veškeré svary nebo jiné spoje výztuže,
- pomocné konstrukce a práce pro osazení a upevnění výztuže,
- zednické výpomoci pro montáž betonářské výztuže,
- úpravy výztuže pro osazení doplňkových konstrukcí,
- ochranu výztuže do doby jejího zabetonování,
- úpravy výztuže pro zřízení železobetonových kloubů, kotevních prvků, závěsných ok a doplňkových konstrukcí,
- veškerá opatření pro zajištění soudržnosti výztuže a betonu,
- vodivé propojení výztuže, které je součástí ochrany konstrukce proti vlivům bludných proudů, vyvedení do měřících skříní nebo míst pro měření bludných proudů (vlastní měřící skříně se uvádějí položkami SD 74)
- povrchovou antikorozní úpravu výztuže,
- separaci výztuže,
- osazení měřících zařízení a úpravy pro ně,
- osazení měřících skříní nebo míst pro měření bludných proudů.</t>
  </si>
  <si>
    <t>333325</t>
  </si>
  <si>
    <t>MOSTNÍ OPĚRY A KŘÍDLA ZE ŽELEZOVÉHO BETONU DO C30/37</t>
  </si>
  <si>
    <t>Závěrná zídka C30/37-XF2,XD1</t>
  </si>
  <si>
    <t>0,3*1*4,38*2 = 2,628 [A]_x000D_
Celkové množství = 2,628</t>
  </si>
  <si>
    <t>- dodání  čerstvého  betonu  (betonové  směsi)  požadované  kvality,  jeho  uložení  do požadovaného tvaru při jakékoliv hustotě výztuže, konzistenci čerstvého betonu a způsobu hutnění, ošetření a ochranu betonu,
- zhotovení nepropustného, mrazuvzdorného betonu a betonu požadované trvanlivosti a vlastností,
- užití potřebných přísad a technologií výroby betonu,
- zřízení pracovních a dilatačních spar, včetně potřebných úprav, výplně, vložek, opracování, očištění a ošetření,
- bednění  požadovaných  konstr. (i ztracené) s úpravou  dle požadované  kvality povrchu betonu, včetně odbedňovacích a odskružovacích prostředků,
- podpěrné  konstr. (skruže) a lešení všech druhů pro bednění, uložení čerstvého betonu, výztuže a doplňkových konstr., vč. požadovaných otvorů, ochranných a bezpečnostních opatření a základů těchto konstrukcí a lešení,
- vytvoření kotevních čel, kapes, nálitků, a sedel,
- zřízení  všech  požadovaných  otvorů, kapes, výklenků, prostupů, dutin, drážek a pod., vč. ztížení práce a úprav  kolem nich,
- úpravy pro osazení výztuže, doplňkových konstrukcí a vybavení,
- úpravy povrchu pro položení požadované izolace, povlaků a nátěrů, případně vyspravení,
- ztížení práce u kabelových a injektážních trubek a ostatních zařízení osazovaných do betonu,
- konstrukce betonových kloubů, upevnění kotevních prvků a doplňkových konstrukcí,
- nátěry zabraňující soudržnost betonu a bednění,
- výplň, těsnění  a tmelení spar a spojů,
- opatření  povrchů  betonu  izolací  proti zemní vlhkosti v částech, kde přijdou do styku se zeminou nebo kamenivem,
- případné zřízení spojovací vrstvy u základů,
- úpravy pro osazení zařízení ochrany konstrukce proti vlivu bludných proudů</t>
  </si>
  <si>
    <t>333365</t>
  </si>
  <si>
    <t>VÝZTUŽ MOSTNÍCH OPĚR A KŘÍDEL Z OCELI 10505, B500B</t>
  </si>
  <si>
    <t>2,628*0,2 = 0,526 [A]_x000D_
Celkové množství = 0,526</t>
  </si>
  <si>
    <t>Položka zahrnuje veškerý materiál, výrobky a polotovary, včetně mimostaveništní a vnitrostaveništní dopravy (rovněž přesuny), včetně naložení a složení, případně s uložením
- dodání betonářské výztuže v požadované kvalitě, stříhání, řezání, ohýbání a spojování do všech požadovaných tvarů (vč. armakošů) a uložení s požadovaným zajištěním polohy a krytí výztuže betonem,
- veškeré svary nebo jiné spoje výztuže,
- pomocné konstrukce a práce pro osazení a upevnění výztuže,
- zednické výpomoci pro montáž betonářské výztuže,
- úpravy výztuže pro osazení doplňkových konstrukcí,
- ochranu výztuže do doby jejího zabetonování,
- úpravy výztuže pro zřízení železobetonových kloubů, kotevních prvků, závěsných ok a doplňkových konstrukcí,
- veškerá opatření pro zajištění soudržnosti výztuže a betonu,
- vodivé propojení výztuže, které je součástí ochrany konstrukce proti vlivům bludných proudů, vyvedení do měřících skříní nebo míst pro měření bludných proudů (vlastní měřící skříně se uvádějí položkami SD 74),
- povrchovou antikorozní úpravu výztuže,
- separaci výztuže,
- osazení měřících zařízení a úpravy pro ně,
- osazení měřících skříní nebo míst pro měření bludných proudů.</t>
  </si>
  <si>
    <t>4</t>
  </si>
  <si>
    <t>Vodorovné konstrukce</t>
  </si>
  <si>
    <t>421325</t>
  </si>
  <si>
    <t>MOSTNÍ NOSNÉ DESKOVÉ KONSTRUKCE ZE ŽELEZOBETONU C30/37</t>
  </si>
  <si>
    <t>ŽB monolotická deska C30/37-XF2,XD1</t>
  </si>
  <si>
    <t>0,5*0,23*4,38*2 = 1,007 [A]_x000D_
Celkové množství = 1,007</t>
  </si>
  <si>
    <t>421365</t>
  </si>
  <si>
    <t>VÝZTUŽ MOSTNÍ DESKOVÉ KONSTRUKCE Z OCELI 10505, B500B</t>
  </si>
  <si>
    <t>1,007*0,18 = 0,181 [A]_x000D_
Celkové množství = 0,181</t>
  </si>
  <si>
    <t>Položka zahrnuje veškerý materiál, výrobky a polotovary, včetně mimostaveništní a vnitrostaveništní dopravy (rovněž přesuny), včetně naložení a složení, případně s uložením
- dodání betonářské výztuže v požadované kvalitě, stříhání, řezání, ohýbání a spojování do všech požadovaných tvarů (vč. armakošů) a uložení s požadovaným zajištěním polohy a krytí výztuže betonem,
- veškeré svary nebo jiné spoje výztuže,
- pomocné konstrukce a práce pro osazení a upevnění výztuže,
- zednické výpomoci pro montáž betonářské výztuže,
- úpravy výztuže pro osazení doplňkových konstrukcí,
- ochranu výztuže do doby jejího zabetonování,
- úpravy výztuže pro zřízení železobetonových kloubů, kotevních prvků, závěsných ok a doplňkových konstrukcí,
- veškerá opatření pro zajištění soudržnosti výztuže a betonu,
- vodivé propojení výztuže, které je součástí ochrany konstrukce proti vlivům bludných proudů, vyvedení do měřících skříní nebo míst pro měření bludných proudů (vlastní měřící skříně se uvádějí položkami SD 74.
- povrchovou antikorozní úpravu výztuže,
- separaci výztuže,
- osazení měřících zařízení a úpravy pro ně,
- osazení měřících skříní nebo míst pro měření bludných proudů.</t>
  </si>
  <si>
    <t>42417</t>
  </si>
  <si>
    <t>MOSTNÍ NOSNÍKY Z OCELI</t>
  </si>
  <si>
    <t>Konzoly UPE 140 (3,3*9*2*14,8)/1000 = 0,879 [A]_x000D_
Jackel 25/25/3 (9*0,12*1,89)/1000 = 0,002 [B]_x000D_
Celkové množství = 0,881</t>
  </si>
  <si>
    <t>Položka zahrnuje:
- dílenskou dokumentaci, včetně technologického předpisu spojování,
- dodání  materiálu  v požadované kvalitě a výroba konstrukce (včetně  pomůcek,  přípravků a prostředků pro výrobu) bez ohledu na náročnost a její hmotnost,
- dodání spojovacího materiálu,
- zřízení  montážních  a  dilatačních  spojů,  spar, včetně potřebných úprav, vložek, opracování, očištění a ošetření,
- podpěr. konstr. a lešení všech druhů pro montáž konstrukcí i doplňkových, včetně požadovaných otvorů, ochranných a bezpečnostních opatření a základů pro tyto konstrukce a lešení,
- montáž konstrukce na staveništi, včetně montážních prostředků a pomůcek a zednických výpomocí,                              
- výplň, těsnění a tmelení spar a spojů,
- všechny druhy ocelového kotvení,
- dílenskou přejímku a montážní prohlídku, včetně požadovaných dokladů,
- zřízení kotevních otvorů nebo jam, nejsou-li částí jiné konstrukce,
- osazení kotvení nebo přímo částí konstrukce do podpůrné konstrukce nebo do zeminy,
- výplň kotevních otvorů  (příp.  podlití  patních  desek) maltou,  betonem  nebo  jinou speciální hmotou, vyplnění jam zeminou,
- veškeré druhy protikorozní ochrany a nátěry konstrukcí,
- zvláštní spojovací prostředky, rozebíratelnost konstrukce,
- ochranná opatření před účinky bludných proudů
- ochranu před přepětím.
Položka nezahrnuje:
- x</t>
  </si>
  <si>
    <t>45860</t>
  </si>
  <si>
    <t>VÝPLŇ ZA OPĚRAMI A ZDMI Z MEZEROVITÉHO BETONU</t>
  </si>
  <si>
    <t>ZÁSYP PŘECHOVOVÝCH OBLASTÍ DRENÁŽNÍM BETONEM</t>
  </si>
  <si>
    <t>1,51*4,38*2 = 13,228 [A]_x000D_
Celkové množství = 13,228</t>
  </si>
  <si>
    <t>položka zahrnuje:
- dodávku mezerovitého betonu předepsané kvality a zásyp se zhutněním včetně mimostaveništní a vnitrostaveništní dopravy</t>
  </si>
  <si>
    <t>5</t>
  </si>
  <si>
    <t>Komunikace</t>
  </si>
  <si>
    <t>572213</t>
  </si>
  <si>
    <t>SPOJOVACÍ POSTŘIK Z EMULZE DO 0,5KG/M2</t>
  </si>
  <si>
    <t>0,5 kg/m2</t>
  </si>
  <si>
    <t>22,8*2 = 45,600 [A]_x000D_
Celkové množství = 45,600</t>
  </si>
  <si>
    <t>- dodání všech předepsaných materiálů pro postřiky v předepsaném množství
- provedení dle předepsaného technologického předpisu
- zřízení vrstvy bez rozlišení šířky, pokládání vrstvy po etapách
- úpravu napojení, ukončení</t>
  </si>
  <si>
    <t>574A31</t>
  </si>
  <si>
    <t>ASFALTOVÝ BETON PRO OBRUSNÉ VRSTVY ACO 8 TL. 40MM</t>
  </si>
  <si>
    <t>3,2*3,5*2+0,4 = 22,800 [A]_x000D_
Celkové množství = 22,800</t>
  </si>
  <si>
    <t>- dodání směsi v požadované kvalitě
- očištění podkladu
- uložení směsi dle předepsaného technologického předpisu, zhutnění vrstvy v předepsané tloušťce
- zřízení vrstvy bez rozlišení šířky, pokládání vrstvy po etapách, včetně pracovních spar a spojů
- úpravu napojení, ukončení podél obrubníků, dilatačních zařízení, odvodňovacích proužků, odvodňovačů, vpustí, šachet a pod.
- nezahrnuje postřiky, nátěry
- nezahrnuje těsnění podél obrubníků, dilatačních zařízení, odvodňovacích proužků, odvodňovačů, vpustí, šachet a pod.</t>
  </si>
  <si>
    <t>574A44</t>
  </si>
  <si>
    <t>ASFALTOVÝ BETON PRO OBRUSNÉ VRSTVY ACO 11+, 11S TL. 50MM</t>
  </si>
  <si>
    <t>R577</t>
  </si>
  <si>
    <t>PŘÍPLATEK K POKLÁDCE ASFALTOVÝCH VRSTEV PRO STAVBY MALÉHO ROZSAHU</t>
  </si>
  <si>
    <t>R ~ Položka</t>
  </si>
  <si>
    <t>Položka zahrnuje:
- příplatek za práce malého rozsahu</t>
  </si>
  <si>
    <t>7</t>
  </si>
  <si>
    <t>Přidružená stavební výroba</t>
  </si>
  <si>
    <t>711111</t>
  </si>
  <si>
    <t>IZOLACE BĚŽNÝCH KONSTRUKCÍ PROTI ZEMNÍ VLHKOSTI ASFALTOVÝMI NÁTĚRY</t>
  </si>
  <si>
    <t>1*4,38*2 = 8,760 [A]_x000D_
Celkové množství = 8,760</t>
  </si>
  <si>
    <t>položka zahrnuje:
- dodání  předepsaného izolačního materiálu
- očištění a ošetření podkladu, zadávací dokumentace může zahrnout i případné vyspravení
- zřízení izolace jako kompletního povlaku, případně komplet. soustavy nebo systému podle příslušného  technolog. předpisu
- zřízení izolace i jednotlivých vrstev po etapách, včetně pracovních spár a spojů
- úprava u okrajů, rohů, hran, dilatačních i pracovních spojů, kotev, obrubníků, dilatačních zařízení, odvodnění, otvorů, neizolovaných míst a pod.
- zajištění odvodnění povrchu izolace, včetně odvodnění nejnižších míst, pokud dokumentace pro zadání stavby nestanoví jinak
- ochrana izolace do doby zřízení definitivní ochranné vrstvy nebo konstrukce
- úprava, očištění a ošetření prostoru kolem izolace
- provedení požadovaných zkoušek
- nezahrnuje ochranné vrstvy, např. geotextilii</t>
  </si>
  <si>
    <t>711112</t>
  </si>
  <si>
    <t>IZOLACE BĚŽNÝCH KONSTRUKCÍ PROTI ZEMNÍ VLHKOSTI ASFALTOVÝMI PÁSY</t>
  </si>
  <si>
    <t>1,8*4,38*2 = 15,768 [A]_x000D_
Celkové množství = 15,768</t>
  </si>
  <si>
    <t>711452</t>
  </si>
  <si>
    <t>IZOLACE MOSTOVEK POD VOZOVKOU ASFALTOVÝMI PÁSY S PEČETÍCÍ VRSTVOU</t>
  </si>
  <si>
    <t>0,6*4,38*2 = 5,256 [A]_x000D_
Celkové množství = 5,256</t>
  </si>
  <si>
    <t>položka zahrnuje:
- dodání  předepsaného izolačního materiálu
- očištění a ošetření podkladu, zadávací dokumentace může zahrnout i případné vyspravení
- zřízení izolace jako kompletního povlaku, případně komplet. soustavy nebo systému podle příslušného  technolog. předpisu
- zřízení izolace i jednotlivých vrstev po etapách, včetně pracovních spár a spojů
- úprava u okrajů, rohů, hran, dilatačních i pracovních spojů, kotev, obrubníků, dilatačních zařízení, odvodnění, otvorů, neizolovaných míst a pod.
- zajištění odvodnění povrchu izolace, včetně odvodnění nejnižších míst, pokud dokumentace pro zadání stavby nestanoví jinak
- ochrana izolace do doby zřízení definitivní ochranné vrstvy nebo konstrukce
- úprava, očištění a ošetření prostoru kolem izolace
- provedení požadovaných zkoušek
- nezahrnuje ochranné vrstvy, např. litý asfalt, asfaltový beton
v této položce se vykáže i izolace rámových konstrukcí (mosty, propusty, kolektory)</t>
  </si>
  <si>
    <t>711502</t>
  </si>
  <si>
    <t>OCHRANA IZOLACE NA POVRCHU ASFALTOVÝMI PÁSY</t>
  </si>
  <si>
    <t>Ochrana pod římsou pásy s Al vložkou</t>
  </si>
  <si>
    <t>0,59*0,5*4 = 1,180 [A]_x000D_
Celkové množství = 1,180</t>
  </si>
  <si>
    <t>položka zahrnuje:
- dodání  předepsaného ochranného materiálu
- zřízení ochrany izolace</t>
  </si>
  <si>
    <t>711509</t>
  </si>
  <si>
    <t>OCHRANA IZOLACE NA POVRCHU TEXTILIÍ</t>
  </si>
  <si>
    <t>geotextílie min 500 g/m2</t>
  </si>
  <si>
    <t>1,3*4,38*2 = 11,388 [A]_x000D_
Celkové množství = 11,388</t>
  </si>
  <si>
    <t>78383</t>
  </si>
  <si>
    <t>NÁTĚRY BETON KONSTR TYP S4 (OS-C)</t>
  </si>
  <si>
    <t>Obrubníková část římsy 0,5*4*0,3 = 0,600 [A]_x000D_
Celkové množství = 0,600</t>
  </si>
  <si>
    <t>- položka zahrnuje kompletní povlaky (i různobarevné), včetně úpravy podkladu (odmaštění, odstranění starých nátěrů a nečistot) a jeho vyspravení, provedení nátěru předepsaným postupem a splnění všech požadavků daných technologickým předpisem.</t>
  </si>
  <si>
    <t>8</t>
  </si>
  <si>
    <t>Potrubí</t>
  </si>
  <si>
    <t>875332</t>
  </si>
  <si>
    <t>POTRUBÍ DREN Z TRUB PLAST DN DO 150MM DĚROVANÝCH</t>
  </si>
  <si>
    <t>Odvodnění za opěrami - drenážní trubky SN 8.</t>
  </si>
  <si>
    <t>O1: 8 = 8,000 [A]_x000D_
O2: 13 = 13,000 [B]_x000D_
Celkové množství = 21,000</t>
  </si>
  <si>
    <t>položky pro zhotovení potrubí platí bez ohledu na sklon
zahrnuje:
- výrobní dokumentaci (včetně technologického předpisu)
- dodání veškerého trubního a pomocného materiálu  (trouby,  trubky,  tvarovky,  spojovací a těsnící  materiál a pod.), podpěrných, závěsných a upevňovacích prvků, včetně potřebných úprav
- úprava a příprava podkladu a podpěr, očištění a ošetření podkladu a podpěr
- zřízení plně funkčního potrubí, kompletní soustavy, podle příslušného technologického předpisu
- zřízení potrubí i jednotlivých částí po etapách, včetně pracovních spar a spojů, pracovního zaslepení konců a pod.
- úprava prostupů, průchodů  šachtami a komorami, okolí podpěr a vyústění, zaústění, napojení, vyvedení a upevnění odpad. výustí
- ochrana potrubí nátěrem (vč. úpravy povrchu), případně izolací, nejsou-li tyto práce předmětem jiné položky
- úprava, očištění a ošetření prostoru kolem potrubí
- položky platí pro práce prováděné v prostoru zapaženém i nezapaženém a i v kolektorech, chráničkách
- položky zahrnují i práce spojené s nutnými obtoky, převáděním a čerpáním vody</t>
  </si>
  <si>
    <t>87727</t>
  </si>
  <si>
    <t>CHRÁNIČKY PŮLENÉ Z TRUB PLAST DN DO 100MM</t>
  </si>
  <si>
    <t>Chráničky v římse 0,5*4 = 2,000 [A]_x000D_
Celkové množství = 2,000</t>
  </si>
  <si>
    <t>položky pro zhotovení potrubí platí bez ohledu na sklon
zahrnuje:
- výrobní dokumentaci (včetně technologického předpisu)
- dodání veškerého trubního a pomocného materiálu  (trouby včetně podélného rozpůlení,  trubky,  tvarovky,  spojovací a těsnící  materiál a pod.), podpěrných, závěsných a upevňovacích prvků, včetně potřebných úprav
- úprava a příprava podkladu a podpěr, očištění a ošetření podkladu a podpěr
- zřízení plně funkčního potrubí, kompletní soustavy, podle příslušného technologického předpisu
- zřízení potrubí i jednotlivých částí po etapách, včetně pracovních spar a spojů, pracovního zaslepení konců a pod.
- úprava prostupů, průchodů  šachtami a komorami, okolí podpěr a vyústění, zaústění, napojení, vyvedení a upevnění odpad. výustí
- ochrana potrubí nátěrem (vč. úpravy povrchu), případně izolací, nejsou-li tyto práce předmětem jiné položky
- úprava, očištění a ošetření prostoru kolem potrubí
 včetně případně předepsaného utěsnění konců chrániček
- položky platí pro práce prováděné v prostoru zapaženém i nezapaženém a i v kolektorech, chráničkách</t>
  </si>
  <si>
    <t>89536</t>
  </si>
  <si>
    <t>DRENÁŽNÍ VÝUSŤ Z PROST BETONU</t>
  </si>
  <si>
    <t>Opevnění pod výtokem z drenáže - kamenná dlažba do betonu o rozměrech 0,5*0,5m</t>
  </si>
  <si>
    <t>2 = 2,000 [A]_x000D_
Celkové množství = 2,000</t>
  </si>
  <si>
    <t>položka zahrnuje:
- dodání  čerstvého  betonu  (betonové  směsi)  požadované  kvality,  jeho  uložení  do požadovaného tvaru, ošetření a ochranu betonu,
- bednění  požadovaných  konstr. (i ztracené) s úpravou  dle požadované  kvality povrchu betonu, včetně odbedňovacích a odskružovacích prostředků,
- zřízení  všech  požadovaných  otvorů, kapes, výklenků, prostupů, dutin, drážek a pod., vč. ztížení práce a úprav  kolem nich,
- úpravy povrchu pro položení požadované izolace, povlaků a nátěrů, případně vyspravení,
- nátěry zabraňující soudržnost betonu a bednění,
- opatření  povrchů  betonu  izolací  proti zemní vlhkosti v částech, kde přijdou do styku se zeminou nebo kamenivem</t>
  </si>
  <si>
    <t>9</t>
  </si>
  <si>
    <t>Ostatní konstrukce a práce</t>
  </si>
  <si>
    <t>917224</t>
  </si>
  <si>
    <t>SILNIČNÍ A CHODNÍKOVÉ OBRUBY Z BETONOVÝCH OBRUBNÍKŮ ŠÍŘ 150MM</t>
  </si>
  <si>
    <t>Položka zahrnuje:
dodání a pokládku betonových obrubníků o rozměrech předepsaných zadávací dokumentací
betonové lože i boční betonovou opěrku.</t>
  </si>
  <si>
    <t>919112</t>
  </si>
  <si>
    <t>ŘEZÁNÍ ASFALTOVÉHO KRYTU VOZOVEK TL DO 100MM</t>
  </si>
  <si>
    <t>Napojení na stáv.stav 3,5*3+4,4 = 14,900 [A]_x000D_
Celkové množství = 14,900</t>
  </si>
  <si>
    <t>položka zahrnuje řezání vozovkové vrstvy v předepsané tloušťce, včetně spotřeby vody</t>
  </si>
  <si>
    <t>919144</t>
  </si>
  <si>
    <t>ŘEZÁNÍ ŽELEZOBETONOVÝCH KONSTRUKCÍ TL DO 200MM</t>
  </si>
  <si>
    <t>4,38*2+0,44*4 = 10,520 [A]_x000D_
Celkové množství = 10,520</t>
  </si>
  <si>
    <t>položka zahrnuje řezání železobetonových konstrukcí v předepsané tloušťce, včetně spotřeby vody</t>
  </si>
  <si>
    <t>919172</t>
  </si>
  <si>
    <t>ŘEZÁNÍ OCELOVÝCH KONSTRUKCÍ TL. DO 10MM</t>
  </si>
  <si>
    <t>Ocelový vodící L profil 0,16*4 = 0,640 [A]_x000D_
Celkové množství = 0,640</t>
  </si>
  <si>
    <t>položka zahrnuje řezání ocelových konstrukcí v předepsané tloušťce bez ohledu na způsob provedení</t>
  </si>
  <si>
    <t>931182</t>
  </si>
  <si>
    <t>VÝPLŇ DILATAČNÍCH SPAR Z POLYSTYRENU TL 20MM</t>
  </si>
  <si>
    <t>4,38*0,15*2 = 1,314 [A]_x000D_
Celkové množství = 1,314</t>
  </si>
  <si>
    <t>položka zahrnuje dodávku a osazení předepsaného materiálu, očištění ploch spáry před úpravou, očištění okolí spáry po úpravě</t>
  </si>
  <si>
    <t>931324</t>
  </si>
  <si>
    <t>TĚSNĚNÍ DILATAČ SPAR ASF ZÁLIVKOU MODIFIK PRŮŘ DO 400MM2</t>
  </si>
  <si>
    <t>Napojení na stávající stav 3,5*3+4,4 = 14,900 [A]_x000D_
Podél obrubníků 10,4 = 10,400 [B]_x000D_
Podél říms 0,5*4 = 2,000 [C]_x000D_
Celkové množství = 27,300</t>
  </si>
  <si>
    <t>položka zahrnuje dodávku a osazení předepsaného materiálu, očištění ploch spáry před úpravou, očištění okolí spáry po úpravě
nezahrnuje těsnící profil</t>
  </si>
  <si>
    <t>931325</t>
  </si>
  <si>
    <t>TĚSNĚNÍ DILATAČ SPAR ASF ZÁLIVKOU MODIFIK PRŮŘ DO 600MM2</t>
  </si>
  <si>
    <t>93135</t>
  </si>
  <si>
    <t>TĚSNĚNÍ DILATAČ SPAR PRYŽ PÁSKOU NEBO KRUH PROFILEM</t>
  </si>
  <si>
    <t>Podél říms 0,5*4 = 2,000 [A]_x000D_
Celkové množství = 2,000</t>
  </si>
  <si>
    <t>93139</t>
  </si>
  <si>
    <t>TĚSNĚNÍ DILATAČ SPAR MATERIÁLEM PRO EMZ</t>
  </si>
  <si>
    <t>3,5*0,025*0,05*2 = 0,009 [A]_x000D_
Celkové množství = 0,009</t>
  </si>
  <si>
    <t>položka zahrnuje úpravu spáry a přípravu povrchu (nahřátí, penetraci stěn), dodání a pokládku předepsané směsi
nezahrnuje těsnící profil</t>
  </si>
  <si>
    <t>936502</t>
  </si>
  <si>
    <t>DROBNÉ DOPLŇK KONSTR KOVOVÉ POZINK</t>
  </si>
  <si>
    <t>KG</t>
  </si>
  <si>
    <t>Krycí plech dilatace 0,22*4,38*0,01*2*7850 = 151,285 [A]_x000D_
Celkové množství = 151,285</t>
  </si>
  <si>
    <t>položka zahrnuje:
- dílenská dokumentace, včetně technologického předpisu spojování
- dodání  materiálu  v požadované kvalitě a výroba konstrukce i dílenská (včetně  pomůcek,  přípravků a prostředků pro výrobu) bez ohledu na náročnost a její hmotnost, dílenská montáž
- dodání spojovacího materiálu
- zřízení  montážních  a  dilatačních  spojů,  spar, včetně potřebných úprav, vložek, opracování, očištění a ošetření
- podpěr. konstr. a lešení všech druhů pro montáž konstrukcí i doplňkových, včetně požadovaných otvorů, ochranných a bezpečnostních opatření a základů pro tyto konstrukce a lešení
- jakákoliv doprava a manipulace dílců  a  montážních  sestav,  včetně  dopravy konstrukce z výrobny na stavbu
- montáž konstrukce na staveništi, včetně montážních prostředků a pomůcek a zednických výpomocí
- výplň, těsnění a tmelení spar a spojů
- čištění konstrukce a odstranění všech vrubů (vrypy, otlačeniny a pod.)
- všechny druhy ocelového kotvení
- dílenskou přejímku a montážní prohlídku, včetně požadovaných dokladů
- zřízení kotevních otvorů nebo jam, nejsou-li částí jiné konstrukce, jejich úpravy, očištění a ošetření
- osazení kotvení nebo přímo částí konstrukce do podpůrné konstrukce nebo do zeminy
- výplň kotevních otvorů  (příp.  podlití  patních  desek)  maltou,  betonem  nebo  jinou speciální hmotou, vyplnění jam zeminou
- předepsanou protikorozní ochranu a nátěry konstrukcí
- osazení měřících zařízení a úpravy pro ně
- ochranná opatření před účinky bludných proudů</t>
  </si>
  <si>
    <t>93818</t>
  </si>
  <si>
    <t>OČIŠTĚNÍ ASFALT VOZOVEK ZAMETENÍM</t>
  </si>
  <si>
    <t>22,8 = 22,800 [A]_x000D_
Celkové množství = 22,800</t>
  </si>
  <si>
    <t>Položka zahrnuje:
- očištění předepsaným způsobem
- odklizení vzniklého odpadu
Položka nezahrnuje:
- x</t>
  </si>
  <si>
    <t>96616</t>
  </si>
  <si>
    <t>BOURÁNÍ KONSTRUKCÍ ZE ŽELEZOBETONU</t>
  </si>
  <si>
    <t>Včetně dopravy a uložení na skládku</t>
  </si>
  <si>
    <t>Stávající římsa (0,44*0,5*0,16)*4 = 0,141 [A]_x000D_
Stávající závěrné zídky 0,3*1*4,38*2 = 2,628 [B]_x000D_
Stávající NK 0,5*0,23*4,38*2 = 1,007 [C]_x000D_
Celkové množství = 3,776</t>
  </si>
  <si>
    <t>položka zahrnuje:
- rozbourání konstrukce bez ohledu na použitou technologii
- veškeré pomocné konstrukce (lešení a pod.)
- veškerou manipulaci s vybouranou sutí a hmotami včetně uložení na skládku. Nezahrnuje poplatek za skládku, který se vykazuje v položce 0141** (s výjimkou malého množství bouraného materiálu, kde je možné poplatek zahrnout do jednotkové ceny bourání – tento fakt musí být uveden v doplňujícím textu k položce)
- veškeré další práce plynoucí z technologického předpisu a z platných předpisů</t>
  </si>
  <si>
    <t>96718</t>
  </si>
  <si>
    <t>VYBOURÁNÍ ČÁSTÍ KONSTRUKCÍ KOVOVÝCH</t>
  </si>
  <si>
    <t>Cena včetně poplatku za skládku</t>
  </si>
  <si>
    <t>Krycí plechy dilatací 0,3 = 0,300 [A]_x000D_
Celkové množství = 0,300</t>
  </si>
  <si>
    <t>položka zahrnuje:
- veškerou manipulaci s vybouranou sutí a hmotami včetně uložení na skládku,
- veškeré další práce plynoucí z technologického předpisu a z platných předpisů,
nezahrnuje poplatek za skládku, který se vykazuje v položce 0141** (s výjimkou malého množství bouraného materiálu, kde je možné poplatek zahrnout do jednotkové ceny bourání – tento fakt musí být uveden v doplňujícím textu k položce)</t>
  </si>
  <si>
    <t>R001</t>
  </si>
  <si>
    <t>KOTVENÍ L profilu DO ZÁVĚRNÉ ZÍDKY ŠRUBY SE ZAPUŠŤENOU HLAVOU O10mm/DL. MIN 150mm, ROZTEČ 300mm, DO HMOŽTINY V ZÁVĚRNÉ ZÍDCE</t>
  </si>
  <si>
    <t>56933</t>
  </si>
  <si>
    <t>572113</t>
  </si>
  <si>
    <t>INFILTRAČNÍ POSTŘIK Z EMULZE DO 0,5KG/M2</t>
  </si>
  <si>
    <t>574A34</t>
  </si>
  <si>
    <t>574C56</t>
  </si>
  <si>
    <t>ASFALTOVÝ BETON PRO LOŽNÍ VRSTVY ACL 16+, 16S TL. 60MM</t>
  </si>
  <si>
    <t>Odstranění stávající mostovky na mostě (dřevoplast)</t>
  </si>
  <si>
    <t>m3</t>
  </si>
  <si>
    <t>R-položka</t>
  </si>
  <si>
    <t>Stávající mostovka - dřevoplast: 123,3m2 * 0,05 = 6,165 m3</t>
  </si>
  <si>
    <t>OTSKP 2024</t>
  </si>
  <si>
    <t>Poplatky za uložení stavebních sutí (kamen,beton, železobeton asfaltobeton) - skládka dle zadávacích podmínek v režii dodavatele s poplatkem a evidencí.</t>
  </si>
  <si>
    <t>Beton ZZ: 0,14 m3
Asfalt:  7,5 m3
Celkové množství = 7,64 m3</t>
  </si>
  <si>
    <t>75*0,10 = 7,5 [A]
Celkové množství = 7,5</t>
  </si>
  <si>
    <t>Napojení na stávající stav 7,5+4+4+4 = 19,5 [A]
Celkové množství = 19,5</t>
  </si>
  <si>
    <t>DODATEČNÉ KOTVENÍ VLEPENÍM/NAVRTÁNÍM BETONÁŘSKÉ VÝZTUŽE D DO 10MM DO VRTŮ</t>
  </si>
  <si>
    <t>Kotvení L profilu zakončení vozovky 14*2 = 28,000 [A]
Celkové množství = 28,000</t>
  </si>
  <si>
    <t>R002</t>
  </si>
  <si>
    <t>3,5*32,25 = 123,3</t>
  </si>
  <si>
    <t>R003</t>
  </si>
  <si>
    <t>Nová mostovka z ocelových pororoštů (včetně 2 atypických kusů (přechod mezi polem 1 a 2+ koncový</t>
  </si>
  <si>
    <t>NOVÁ MOSTOVKA
OCELOVÉ POROROŠTY VÝŠKY 50mm
OKA 33/15mm
KOTVENÉ ŠROUBOVÝMI SVORKAMI 
PODLOŽENÉ GUMOVÝMI/TEFLONOVÝMI PODLOŽKAMI
oka 33/11mm (popř dle dohody s investorem popř. dle konkrétní nabídky od dodavatele)
zatížitelnost do 40t</t>
  </si>
  <si>
    <t>R004</t>
  </si>
  <si>
    <t>částečné unbourání stávajích závěrných zídek</t>
  </si>
  <si>
    <t>R005</t>
  </si>
  <si>
    <t xml:space="preserve">Ocelový L profi pro zakončení asf. krytu na začátku a konci mostu </t>
  </si>
  <si>
    <t>L 100/100/6, 2*3,5</t>
  </si>
  <si>
    <t xml:space="preserve">kotvený do ubouraných ZZ hmoždinami </t>
  </si>
  <si>
    <t>0,3 kg/m2</t>
  </si>
  <si>
    <t>Pod ACO 54,88+85,6 = 140,480 [A]_x000D_
Celkové množství = 140,480</t>
  </si>
  <si>
    <t>ASFALTOVÝ BETON PRO OBRUSNÉ VRSTVY ACO 11+, 11S TL. 40MM</t>
  </si>
  <si>
    <t>R006</t>
  </si>
  <si>
    <t>kpl</t>
  </si>
  <si>
    <t>ZPEVNĚNÍ KRAJNIC ZE ŠTĚRKODRTI/recyklátu TL. DO 150MM</t>
  </si>
  <si>
    <t>- dodání kameniva předepsané kvality a zrnitosti
- rozprostření a zhutnění vrstvy v předepsané tloušťce
- zřízení vrstvy bez rozlišení šířky, pokládání vrstvy po etapách</t>
  </si>
  <si>
    <t>Položka zahrnuje:
- očištění předepsaným způsobem
- odklizení vzniklého odpadu</t>
  </si>
  <si>
    <t>R0001</t>
  </si>
  <si>
    <t>Pojížděný plech, ocel, protiskluz, vč. kotvení</t>
  </si>
  <si>
    <t xml:space="preserve">POJÍŽDĚNÝ PROTISKLUZOVÝ PLECH (SLZIČKOVÝ, PŘÍPADNĚ HLADKÝ OPATŘENÝ PROTISKLUZOVÝM POVRCHEM)
TL. MIN 10mm, PO CELÉ DÉLCE MOSTU, VE STOPĚ NÁKLADNÍHO VOZU
KOTVENÝ ŠROUBOVÝMI SPOJI  MOSTOVCE/POROROŠTU, PKO ŽÁROVÉ ZINKOVÁNÍ, 1 m šíře, kotvený šroubovými spoji do pororoštu, dva pásy po celé délce mostu, délka plechů (1m šíře) je 35,250 * 2 = 70.500m (m2) </t>
  </si>
  <si>
    <t>Položka 11313: 2,052*2,4 = 4,925 [A]
Položka 11352: 10,4*0,15*0,25*2,3+10,4*0,06*2,3 = 2,332 [B]
Položka 96616: 3,776*2,5 = 9,440 [C]
Celkové množství = 16,697</t>
  </si>
  <si>
    <t>Most MK-1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</si>
</sst>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#\ ##0.00"/>
    <numFmt numFmtId="165" formatCode="#\ ###\ ###\ ###\ ##0.000"/>
  </numFmts>
  <fonts count="10" x14ac:knownFonts="1">
    <font>
      <sz val="11"/>
      <name val="Calibri"/>
      <family val="2"/>
      <scheme val="minor"/>
    </font>
    <font>
      <sz val="11"/>
      <color rgb="FFD9D9D9"/>
      <name val="Calibri"/>
      <family val="2"/>
      <scheme val="minor"/>
    </font>
    <font>
      <b/>
      <sz val="10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FFFFFF"/>
      <name val="Arial"/>
      <family val="2"/>
    </font>
    <font>
      <b/>
      <sz val="11"/>
      <color rgb="FF000000"/>
      <name val="Arial"/>
      <family val="2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color rgb="FF000000"/>
      <name val="Arial"/>
      <family val="2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41A5BD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>
      <alignment horizontal="right" vertical="center" wrapText="1"/>
    </xf>
    <xf numFmtId="0" fontId="3" fillId="0" borderId="0">
      <alignment horizontal="left" vertical="center" wrapText="1"/>
    </xf>
    <xf numFmtId="0" fontId="2" fillId="0" borderId="0">
      <alignment horizontal="right" vertical="center" wrapText="1"/>
    </xf>
    <xf numFmtId="0" fontId="4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2" fillId="0" borderId="0">
      <alignment horizontal="left" vertical="center" wrapText="1"/>
    </xf>
    <xf numFmtId="0" fontId="8" fillId="0" borderId="0">
      <alignment horizontal="left" vertical="center" wrapText="1"/>
    </xf>
  </cellStyleXfs>
  <cellXfs count="95">
    <xf numFmtId="0" fontId="0" fillId="0" borderId="0" xfId="0"/>
    <xf numFmtId="0" fontId="1" fillId="2" borderId="0" xfId="0" applyFont="1" applyFill="1"/>
    <xf numFmtId="0" fontId="2" fillId="2" borderId="0" xfId="1" applyFill="1">
      <alignment horizontal="right" vertical="center" wrapText="1"/>
    </xf>
    <xf numFmtId="0" fontId="0" fillId="2" borderId="0" xfId="0" applyFill="1"/>
    <xf numFmtId="0" fontId="3" fillId="2" borderId="0" xfId="2" applyFill="1">
      <alignment horizontal="left" vertical="center" wrapText="1"/>
    </xf>
    <xf numFmtId="0" fontId="2" fillId="2" borderId="0" xfId="3" applyFill="1">
      <alignment horizontal="right" vertical="center" wrapText="1"/>
    </xf>
    <xf numFmtId="164" fontId="2" fillId="2" borderId="0" xfId="3" applyNumberFormat="1" applyFill="1">
      <alignment horizontal="right" vertical="center" wrapText="1"/>
    </xf>
    <xf numFmtId="0" fontId="4" fillId="3" borderId="1" xfId="4" applyFill="1" applyBorder="1">
      <alignment horizontal="center" vertical="center" wrapText="1"/>
    </xf>
    <xf numFmtId="0" fontId="2" fillId="0" borderId="1" xfId="1" applyBorder="1">
      <alignment horizontal="right" vertical="center" wrapText="1"/>
    </xf>
    <xf numFmtId="164" fontId="2" fillId="0" borderId="1" xfId="1" applyNumberFormat="1" applyBorder="1">
      <alignment horizontal="right" vertical="center" wrapText="1"/>
    </xf>
    <xf numFmtId="0" fontId="0" fillId="2" borderId="2" xfId="0" applyFill="1" applyBorder="1"/>
    <xf numFmtId="0" fontId="0" fillId="2" borderId="3" xfId="0" applyFill="1" applyBorder="1"/>
    <xf numFmtId="0" fontId="2" fillId="2" borderId="3" xfId="1" applyFill="1" applyBorder="1">
      <alignment horizontal="right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5" fillId="2" borderId="5" xfId="5" applyFill="1" applyBorder="1">
      <alignment horizontal="left" vertical="center" wrapText="1"/>
    </xf>
    <xf numFmtId="0" fontId="5" fillId="2" borderId="0" xfId="5" applyFill="1">
      <alignment horizontal="left" vertical="center" wrapText="1"/>
    </xf>
    <xf numFmtId="0" fontId="0" fillId="2" borderId="7" xfId="0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4" fillId="3" borderId="9" xfId="4" applyFill="1" applyBorder="1">
      <alignment horizontal="center" vertical="center" wrapText="1"/>
    </xf>
    <xf numFmtId="0" fontId="4" fillId="3" borderId="10" xfId="4" applyFill="1" applyBorder="1">
      <alignment horizontal="center" vertical="center" wrapText="1"/>
    </xf>
    <xf numFmtId="0" fontId="4" fillId="3" borderId="11" xfId="4" applyFill="1" applyBorder="1">
      <alignment horizontal="center" vertical="center" wrapText="1"/>
    </xf>
    <xf numFmtId="0" fontId="4" fillId="3" borderId="12" xfId="4" applyFill="1" applyBorder="1">
      <alignment horizontal="center" vertical="center" wrapText="1"/>
    </xf>
    <xf numFmtId="0" fontId="6" fillId="2" borderId="7" xfId="0" applyFont="1" applyFill="1" applyBorder="1"/>
    <xf numFmtId="0" fontId="6" fillId="2" borderId="13" xfId="0" applyFont="1" applyFill="1" applyBorder="1"/>
    <xf numFmtId="0" fontId="6" fillId="2" borderId="7" xfId="0" applyFont="1" applyFill="1" applyBorder="1" applyAlignment="1">
      <alignment horizontal="right"/>
    </xf>
    <xf numFmtId="0" fontId="6" fillId="2" borderId="14" xfId="0" applyFont="1" applyFill="1" applyBorder="1"/>
    <xf numFmtId="164" fontId="6" fillId="2" borderId="7" xfId="0" applyNumberFormat="1" applyFont="1" applyFill="1" applyBorder="1" applyAlignment="1">
      <alignment horizontal="center"/>
    </xf>
    <xf numFmtId="0" fontId="0" fillId="2" borderId="15" xfId="0" applyFill="1" applyBorder="1"/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0" xfId="0" applyNumberFormat="1"/>
    <xf numFmtId="0" fontId="0" fillId="0" borderId="5" xfId="0" applyBorder="1"/>
    <xf numFmtId="0" fontId="0" fillId="0" borderId="6" xfId="0" applyBorder="1"/>
    <xf numFmtId="0" fontId="7" fillId="0" borderId="7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3" xfId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2" borderId="5" xfId="5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0" fontId="4" fillId="3" borderId="12" xfId="4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164" fontId="6" fillId="2" borderId="19" xfId="0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165" fontId="0" fillId="0" borderId="7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165" fontId="9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0" fontId="3" fillId="2" borderId="0" xfId="2" applyFill="1">
      <alignment horizontal="left" vertical="center" wrapText="1"/>
    </xf>
    <xf numFmtId="0" fontId="0" fillId="2" borderId="0" xfId="0" applyFill="1"/>
    <xf numFmtId="0" fontId="5" fillId="2" borderId="0" xfId="5" applyFill="1" applyAlignment="1">
      <alignment horizontal="right" vertical="center" wrapText="1"/>
    </xf>
    <xf numFmtId="0" fontId="0" fillId="2" borderId="0" xfId="0" applyFill="1" applyAlignment="1">
      <alignment horizontal="right"/>
    </xf>
    <xf numFmtId="0" fontId="4" fillId="3" borderId="8" xfId="4" applyFill="1" applyBorder="1">
      <alignment horizontal="center" vertical="center" wrapText="1"/>
    </xf>
    <xf numFmtId="0" fontId="4" fillId="3" borderId="9" xfId="4" applyFill="1" applyBorder="1">
      <alignment horizontal="center" vertical="center" wrapText="1"/>
    </xf>
    <xf numFmtId="0" fontId="4" fillId="3" borderId="1" xfId="4" applyFill="1" applyBorder="1">
      <alignment horizontal="center" vertical="center" wrapText="1"/>
    </xf>
    <xf numFmtId="0" fontId="4" fillId="3" borderId="10" xfId="4" applyFill="1" applyBorder="1">
      <alignment horizontal="center" vertical="center" wrapText="1"/>
    </xf>
    <xf numFmtId="17" fontId="5" fillId="2" borderId="0" xfId="5" applyNumberForma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0" xfId="5" applyFill="1" applyAlignment="1">
      <alignment horizontal="center" vertical="center" wrapText="1"/>
    </xf>
    <xf numFmtId="0" fontId="4" fillId="3" borderId="1" xfId="4" applyFill="1" applyBorder="1" applyAlignment="1">
      <alignment horizontal="left" vertical="center" wrapText="1"/>
    </xf>
  </cellXfs>
  <cellStyles count="9">
    <cellStyle name="NadpisRekapitulaceSoupisPraciStyle" xfId="2" xr:uid="{00000000-0005-0000-0000-000002000000}"/>
    <cellStyle name="NadpisStrukturyStyle" xfId="6" xr:uid="{00000000-0005-0000-0000-000006000000}"/>
    <cellStyle name="NadpisySloupcuStyle" xfId="4" xr:uid="{00000000-0005-0000-0000-000004000000}"/>
    <cellStyle name="Normální" xfId="0" builtinId="0"/>
    <cellStyle name="NormalStyle" xfId="1" xr:uid="{00000000-0005-0000-0000-000001000000}"/>
    <cellStyle name="PolDoplnInfoStyle" xfId="8" xr:uid="{00000000-0005-0000-0000-000008000000}"/>
    <cellStyle name="RekapitulaceCenyStyle" xfId="3" xr:uid="{00000000-0005-0000-0000-000003000000}"/>
    <cellStyle name="StavbaRozpocetHeaderStyle" xfId="5" xr:uid="{00000000-0005-0000-0000-000005000000}"/>
    <cellStyle name="StavebniDilStyle" xfId="7" xr:uid="{00000000-0005-0000-0000-000007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89560" cy="289560"/>
    <xdr:pic>
      <xdr:nvPicPr>
        <xdr:cNvPr id="3" name="Picture 1">
          <a:extLst>
            <a:ext uri="{FF2B5EF4-FFF2-40B4-BE49-F238E27FC236}">
              <a16:creationId xmlns:a16="http://schemas.microsoft.com/office/drawing/2014/main" id="{5CF1A5CD-C55D-EC4D-97AD-8DC0FAA9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9560" cy="2895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"/>
  <sheetViews>
    <sheetView zoomScale="189" zoomScaleNormal="189" workbookViewId="0">
      <selection activeCell="D16" sqref="D16"/>
    </sheetView>
  </sheetViews>
  <sheetFormatPr baseColWidth="10" defaultColWidth="8.83203125" defaultRowHeight="15" x14ac:dyDescent="0.2"/>
  <cols>
    <col min="1" max="2" width="32.5" customWidth="1"/>
    <col min="3" max="5" width="19.5" customWidth="1"/>
  </cols>
  <sheetData>
    <row r="1" spans="1:5" x14ac:dyDescent="0.2">
      <c r="A1" s="1" t="s">
        <v>0</v>
      </c>
      <c r="B1" s="2" t="s">
        <v>1</v>
      </c>
      <c r="C1" s="3"/>
      <c r="D1" s="3"/>
      <c r="E1" s="3"/>
    </row>
    <row r="2" spans="1:5" x14ac:dyDescent="0.2">
      <c r="A2" s="1"/>
      <c r="B2" s="83" t="s">
        <v>2</v>
      </c>
      <c r="C2" s="3"/>
      <c r="D2" s="3"/>
      <c r="E2" s="3"/>
    </row>
    <row r="3" spans="1:5" x14ac:dyDescent="0.2">
      <c r="A3" s="3"/>
      <c r="B3" s="84"/>
      <c r="C3" s="3"/>
      <c r="D3" s="3"/>
      <c r="E3" s="3"/>
    </row>
    <row r="4" spans="1:5" x14ac:dyDescent="0.2">
      <c r="A4" s="3"/>
      <c r="B4" s="83" t="s">
        <v>3</v>
      </c>
      <c r="C4" s="84"/>
      <c r="D4" s="84"/>
      <c r="E4" s="84"/>
    </row>
    <row r="5" spans="1:5" x14ac:dyDescent="0.2">
      <c r="A5" s="3"/>
      <c r="B5" s="3"/>
      <c r="C5" s="3"/>
      <c r="D5" s="3"/>
      <c r="E5" s="3"/>
    </row>
    <row r="6" spans="1:5" x14ac:dyDescent="0.2">
      <c r="A6" s="3"/>
      <c r="B6" s="5" t="s">
        <v>4</v>
      </c>
      <c r="C6" s="6">
        <f>SUM(C10:C11)</f>
        <v>0</v>
      </c>
      <c r="D6" s="3"/>
      <c r="E6" s="3"/>
    </row>
    <row r="7" spans="1:5" x14ac:dyDescent="0.2">
      <c r="A7" s="3"/>
      <c r="B7" s="5" t="s">
        <v>5</v>
      </c>
      <c r="C7" s="6">
        <f>SUM(E10:E11)</f>
        <v>0</v>
      </c>
      <c r="D7" s="3"/>
      <c r="E7" s="3"/>
    </row>
    <row r="8" spans="1:5" x14ac:dyDescent="0.2">
      <c r="A8" s="3"/>
      <c r="B8" s="3"/>
      <c r="C8" s="3"/>
      <c r="D8" s="3"/>
      <c r="E8" s="3"/>
    </row>
    <row r="9" spans="1:5" x14ac:dyDescent="0.2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</row>
    <row r="10" spans="1:5" ht="28" x14ac:dyDescent="0.2">
      <c r="A10" s="8" t="s">
        <v>11</v>
      </c>
      <c r="B10" s="8" t="s">
        <v>12</v>
      </c>
      <c r="C10" s="9">
        <f>'SO 201'!I3</f>
        <v>0</v>
      </c>
      <c r="D10" s="9">
        <f>C10*0.21</f>
        <v>0</v>
      </c>
      <c r="E10" s="9">
        <f>C10+D10</f>
        <v>0</v>
      </c>
    </row>
    <row r="11" spans="1:5" ht="28" x14ac:dyDescent="0.2">
      <c r="A11" s="8" t="s">
        <v>13</v>
      </c>
      <c r="B11" s="8" t="s">
        <v>14</v>
      </c>
      <c r="C11" s="9">
        <f>'SO 202'!H3</f>
        <v>0</v>
      </c>
      <c r="D11" s="9">
        <f>C11*0.21</f>
        <v>0</v>
      </c>
      <c r="E11" s="9">
        <f>C11+D11</f>
        <v>0</v>
      </c>
    </row>
  </sheetData>
  <mergeCells count="2">
    <mergeCell ref="B2:B3"/>
    <mergeCell ref="B4:E4"/>
  </mergeCells>
  <pageMargins left="0.7" right="0.7" top="0.78740157499999996" bottom="0.78740157499999996" header="0.3" footer="0.3"/>
  <pageSetup scale="9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68"/>
  <sheetViews>
    <sheetView topLeftCell="B1" workbookViewId="0">
      <selection activeCell="M267" sqref="M267"/>
    </sheetView>
  </sheetViews>
  <sheetFormatPr baseColWidth="10" defaultColWidth="8.83203125" defaultRowHeight="15" x14ac:dyDescent="0.2"/>
  <cols>
    <col min="1" max="1" width="9.1640625" hidden="1"/>
    <col min="2" max="2" width="16.1640625" customWidth="1"/>
    <col min="3" max="3" width="9.6640625" customWidth="1"/>
    <col min="4" max="4" width="13" customWidth="1"/>
    <col min="5" max="5" width="64.83203125" customWidth="1"/>
    <col min="6" max="6" width="13" customWidth="1"/>
    <col min="7" max="9" width="16.1640625" customWidth="1"/>
    <col min="10" max="10" width="14.83203125" bestFit="1" customWidth="1"/>
    <col min="15" max="16" width="9.1640625" hidden="1"/>
  </cols>
  <sheetData>
    <row r="1" spans="1:16" x14ac:dyDescent="0.2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spans="1:16" ht="21" x14ac:dyDescent="0.2">
      <c r="A2" s="1"/>
      <c r="B2" s="14"/>
      <c r="C2" s="3"/>
      <c r="D2" s="3"/>
      <c r="E2" s="4" t="s">
        <v>15</v>
      </c>
      <c r="F2" s="3"/>
      <c r="G2" s="3"/>
      <c r="H2" s="3"/>
      <c r="I2" s="3"/>
      <c r="J2" s="15"/>
    </row>
    <row r="3" spans="1:16" x14ac:dyDescent="0.2">
      <c r="A3" s="3" t="s">
        <v>16</v>
      </c>
      <c r="B3" s="16" t="s">
        <v>17</v>
      </c>
      <c r="C3" s="85" t="s">
        <v>18</v>
      </c>
      <c r="D3" s="86"/>
      <c r="E3" s="17" t="s">
        <v>19</v>
      </c>
      <c r="F3" s="3"/>
      <c r="G3" s="3"/>
      <c r="H3" s="18" t="s">
        <v>11</v>
      </c>
      <c r="I3" s="19">
        <f>SUMIFS(I8:I268,A8:A268,"SD")</f>
        <v>0</v>
      </c>
      <c r="J3" s="15"/>
      <c r="O3">
        <v>0</v>
      </c>
      <c r="P3">
        <v>2</v>
      </c>
    </row>
    <row r="4" spans="1:16" x14ac:dyDescent="0.2">
      <c r="A4" s="3" t="s">
        <v>20</v>
      </c>
      <c r="B4" s="16" t="s">
        <v>21</v>
      </c>
      <c r="C4" s="85" t="s">
        <v>11</v>
      </c>
      <c r="D4" s="86"/>
      <c r="E4" s="17" t="s">
        <v>12</v>
      </c>
      <c r="F4" s="3"/>
      <c r="G4" s="3"/>
      <c r="H4" s="3"/>
      <c r="I4" s="3"/>
      <c r="J4" s="15"/>
      <c r="O4">
        <v>0.15</v>
      </c>
      <c r="P4">
        <v>2</v>
      </c>
    </row>
    <row r="5" spans="1:16" x14ac:dyDescent="0.2">
      <c r="A5" s="87" t="s">
        <v>22</v>
      </c>
      <c r="B5" s="88" t="s">
        <v>23</v>
      </c>
      <c r="C5" s="89" t="s">
        <v>24</v>
      </c>
      <c r="D5" s="89" t="s">
        <v>25</v>
      </c>
      <c r="E5" s="89" t="s">
        <v>26</v>
      </c>
      <c r="F5" s="89" t="s">
        <v>27</v>
      </c>
      <c r="G5" s="89" t="s">
        <v>28</v>
      </c>
      <c r="H5" s="89" t="s">
        <v>29</v>
      </c>
      <c r="I5" s="89"/>
      <c r="J5" s="90" t="s">
        <v>30</v>
      </c>
      <c r="O5">
        <v>0.21</v>
      </c>
    </row>
    <row r="6" spans="1:16" x14ac:dyDescent="0.2">
      <c r="A6" s="87"/>
      <c r="B6" s="88"/>
      <c r="C6" s="89"/>
      <c r="D6" s="89"/>
      <c r="E6" s="89"/>
      <c r="F6" s="89"/>
      <c r="G6" s="89"/>
      <c r="H6" s="7" t="s">
        <v>31</v>
      </c>
      <c r="I6" s="7" t="s">
        <v>32</v>
      </c>
      <c r="J6" s="90"/>
    </row>
    <row r="7" spans="1:16" x14ac:dyDescent="0.2">
      <c r="A7" s="22">
        <v>0</v>
      </c>
      <c r="B7" s="20">
        <v>1</v>
      </c>
      <c r="C7" s="23">
        <v>2</v>
      </c>
      <c r="D7" s="7">
        <v>3</v>
      </c>
      <c r="E7" s="23">
        <v>4</v>
      </c>
      <c r="F7" s="7">
        <v>5</v>
      </c>
      <c r="G7" s="7">
        <v>6</v>
      </c>
      <c r="H7" s="7">
        <v>7</v>
      </c>
      <c r="I7" s="23">
        <v>8</v>
      </c>
      <c r="J7" s="21">
        <v>9</v>
      </c>
    </row>
    <row r="8" spans="1:16" x14ac:dyDescent="0.2">
      <c r="A8" s="24" t="s">
        <v>33</v>
      </c>
      <c r="B8" s="25"/>
      <c r="C8" s="26" t="s">
        <v>34</v>
      </c>
      <c r="D8" s="27"/>
      <c r="E8" s="24" t="s">
        <v>35</v>
      </c>
      <c r="F8" s="27"/>
      <c r="G8" s="27"/>
      <c r="H8" s="27"/>
      <c r="I8" s="28">
        <f>SUMIFS(I9:I32,A9:A32,"P")</f>
        <v>0</v>
      </c>
      <c r="J8" s="29"/>
    </row>
    <row r="9" spans="1:16" ht="16" x14ac:dyDescent="0.2">
      <c r="A9" s="30" t="s">
        <v>36</v>
      </c>
      <c r="B9" s="30">
        <v>1</v>
      </c>
      <c r="C9" s="31" t="s">
        <v>37</v>
      </c>
      <c r="D9" s="30" t="s">
        <v>38</v>
      </c>
      <c r="E9" s="32" t="s">
        <v>39</v>
      </c>
      <c r="F9" s="33" t="s">
        <v>40</v>
      </c>
      <c r="G9" s="34">
        <v>17.707000000000001</v>
      </c>
      <c r="H9" s="35">
        <v>0</v>
      </c>
      <c r="I9" s="35">
        <f>ROUND(G9*H9,P4)</f>
        <v>0</v>
      </c>
      <c r="J9" s="33" t="s">
        <v>41</v>
      </c>
      <c r="O9" s="36">
        <f>I9*0.21</f>
        <v>0</v>
      </c>
      <c r="P9">
        <v>3</v>
      </c>
    </row>
    <row r="10" spans="1:16" ht="32" x14ac:dyDescent="0.2">
      <c r="A10" s="30" t="s">
        <v>42</v>
      </c>
      <c r="B10" s="37"/>
      <c r="E10" s="32" t="s">
        <v>43</v>
      </c>
      <c r="J10" s="38"/>
    </row>
    <row r="11" spans="1:16" ht="80" x14ac:dyDescent="0.2">
      <c r="A11" s="30" t="s">
        <v>44</v>
      </c>
      <c r="B11" s="37"/>
      <c r="E11" s="39" t="s">
        <v>45</v>
      </c>
      <c r="J11" s="38"/>
    </row>
    <row r="12" spans="1:16" ht="32" x14ac:dyDescent="0.2">
      <c r="A12" s="30" t="s">
        <v>46</v>
      </c>
      <c r="B12" s="37"/>
      <c r="E12" s="32" t="s">
        <v>47</v>
      </c>
      <c r="J12" s="38"/>
    </row>
    <row r="13" spans="1:16" ht="16" x14ac:dyDescent="0.2">
      <c r="A13" s="30" t="s">
        <v>36</v>
      </c>
      <c r="B13" s="30">
        <v>2</v>
      </c>
      <c r="C13" s="31" t="s">
        <v>48</v>
      </c>
      <c r="D13" s="30" t="s">
        <v>49</v>
      </c>
      <c r="E13" s="32" t="s">
        <v>50</v>
      </c>
      <c r="F13" s="33" t="s">
        <v>51</v>
      </c>
      <c r="G13" s="34">
        <v>16.696999999999999</v>
      </c>
      <c r="H13" s="35">
        <v>0</v>
      </c>
      <c r="I13" s="35">
        <f>ROUND(G13*H13,P4)</f>
        <v>0</v>
      </c>
      <c r="J13" s="33" t="s">
        <v>41</v>
      </c>
      <c r="O13" s="36">
        <f>I13*0.21</f>
        <v>0</v>
      </c>
      <c r="P13">
        <v>3</v>
      </c>
    </row>
    <row r="14" spans="1:16" ht="32" x14ac:dyDescent="0.2">
      <c r="A14" s="30" t="s">
        <v>42</v>
      </c>
      <c r="B14" s="37"/>
      <c r="E14" s="32" t="s">
        <v>52</v>
      </c>
      <c r="J14" s="38"/>
    </row>
    <row r="15" spans="1:16" ht="64" x14ac:dyDescent="0.2">
      <c r="A15" s="30" t="s">
        <v>44</v>
      </c>
      <c r="B15" s="37"/>
      <c r="E15" s="39" t="s">
        <v>361</v>
      </c>
      <c r="J15" s="38"/>
    </row>
    <row r="16" spans="1:16" ht="32" x14ac:dyDescent="0.2">
      <c r="A16" s="30" t="s">
        <v>46</v>
      </c>
      <c r="B16" s="37"/>
      <c r="E16" s="32" t="s">
        <v>47</v>
      </c>
      <c r="J16" s="38"/>
    </row>
    <row r="17" spans="1:16" ht="16" x14ac:dyDescent="0.2">
      <c r="A17" s="30" t="s">
        <v>36</v>
      </c>
      <c r="B17" s="30">
        <v>3</v>
      </c>
      <c r="C17" s="31" t="s">
        <v>48</v>
      </c>
      <c r="D17" s="30" t="s">
        <v>53</v>
      </c>
      <c r="E17" s="32" t="s">
        <v>50</v>
      </c>
      <c r="F17" s="33" t="s">
        <v>51</v>
      </c>
      <c r="G17" s="34">
        <v>4.9249999999999998</v>
      </c>
      <c r="H17" s="35">
        <v>0</v>
      </c>
      <c r="I17" s="35">
        <f>ROUND(G17*H17,P4)</f>
        <v>0</v>
      </c>
      <c r="J17" s="33" t="s">
        <v>41</v>
      </c>
      <c r="O17" s="36">
        <f>I17*0.21</f>
        <v>0</v>
      </c>
      <c r="P17">
        <v>3</v>
      </c>
    </row>
    <row r="18" spans="1:16" ht="32" x14ac:dyDescent="0.2">
      <c r="A18" s="30" t="s">
        <v>42</v>
      </c>
      <c r="B18" s="37"/>
      <c r="E18" s="32" t="s">
        <v>54</v>
      </c>
      <c r="J18" s="38"/>
    </row>
    <row r="19" spans="1:16" ht="32" x14ac:dyDescent="0.2">
      <c r="A19" s="30" t="s">
        <v>44</v>
      </c>
      <c r="B19" s="37"/>
      <c r="E19" s="39" t="s">
        <v>55</v>
      </c>
      <c r="J19" s="38"/>
    </row>
    <row r="20" spans="1:16" ht="32" x14ac:dyDescent="0.2">
      <c r="A20" s="30" t="s">
        <v>46</v>
      </c>
      <c r="B20" s="37"/>
      <c r="E20" s="32" t="s">
        <v>47</v>
      </c>
      <c r="J20" s="38"/>
    </row>
    <row r="21" spans="1:16" ht="16" x14ac:dyDescent="0.2">
      <c r="A21" s="30" t="s">
        <v>36</v>
      </c>
      <c r="B21" s="30">
        <v>4</v>
      </c>
      <c r="C21" s="31" t="s">
        <v>56</v>
      </c>
      <c r="D21" s="30" t="s">
        <v>38</v>
      </c>
      <c r="E21" s="32" t="s">
        <v>57</v>
      </c>
      <c r="F21" s="33" t="s">
        <v>58</v>
      </c>
      <c r="G21" s="34">
        <v>1</v>
      </c>
      <c r="H21" s="35">
        <v>0</v>
      </c>
      <c r="I21" s="35">
        <f>ROUND(G21*H21,P4)</f>
        <v>0</v>
      </c>
      <c r="J21" s="33" t="s">
        <v>41</v>
      </c>
      <c r="O21" s="36">
        <f>I21*0.21</f>
        <v>0</v>
      </c>
      <c r="P21">
        <v>3</v>
      </c>
    </row>
    <row r="22" spans="1:16" ht="32" x14ac:dyDescent="0.2">
      <c r="A22" s="30" t="s">
        <v>42</v>
      </c>
      <c r="B22" s="37"/>
      <c r="E22" s="32" t="s">
        <v>59</v>
      </c>
      <c r="J22" s="38"/>
    </row>
    <row r="23" spans="1:16" ht="32" x14ac:dyDescent="0.2">
      <c r="A23" s="30" t="s">
        <v>44</v>
      </c>
      <c r="B23" s="37"/>
      <c r="E23" s="39" t="s">
        <v>60</v>
      </c>
      <c r="J23" s="38"/>
    </row>
    <row r="24" spans="1:16" ht="240" x14ac:dyDescent="0.2">
      <c r="A24" s="30" t="s">
        <v>46</v>
      </c>
      <c r="B24" s="37"/>
      <c r="E24" s="32" t="s">
        <v>61</v>
      </c>
      <c r="J24" s="38"/>
    </row>
    <row r="25" spans="1:16" ht="16" x14ac:dyDescent="0.2">
      <c r="A25" s="30" t="s">
        <v>36</v>
      </c>
      <c r="B25" s="30">
        <v>5</v>
      </c>
      <c r="C25" s="31" t="s">
        <v>62</v>
      </c>
      <c r="D25" s="30" t="s">
        <v>38</v>
      </c>
      <c r="E25" s="32" t="s">
        <v>63</v>
      </c>
      <c r="F25" s="33" t="s">
        <v>58</v>
      </c>
      <c r="G25" s="34">
        <v>1</v>
      </c>
      <c r="H25" s="35">
        <v>0</v>
      </c>
      <c r="I25" s="35">
        <f>ROUND(G25*H25,P4)</f>
        <v>0</v>
      </c>
      <c r="J25" s="33" t="s">
        <v>41</v>
      </c>
      <c r="O25" s="36">
        <f>I25*0.21</f>
        <v>0</v>
      </c>
      <c r="P25">
        <v>3</v>
      </c>
    </row>
    <row r="26" spans="1:16" ht="80" x14ac:dyDescent="0.2">
      <c r="A26" s="30" t="s">
        <v>42</v>
      </c>
      <c r="B26" s="37"/>
      <c r="E26" s="32" t="s">
        <v>64</v>
      </c>
      <c r="J26" s="38"/>
    </row>
    <row r="27" spans="1:16" ht="32" x14ac:dyDescent="0.2">
      <c r="A27" s="30" t="s">
        <v>44</v>
      </c>
      <c r="B27" s="37"/>
      <c r="E27" s="39" t="s">
        <v>60</v>
      </c>
      <c r="J27" s="38"/>
    </row>
    <row r="28" spans="1:16" ht="16" x14ac:dyDescent="0.2">
      <c r="A28" s="30" t="s">
        <v>46</v>
      </c>
      <c r="B28" s="37"/>
      <c r="E28" s="32" t="s">
        <v>65</v>
      </c>
      <c r="J28" s="38"/>
    </row>
    <row r="29" spans="1:16" ht="16" x14ac:dyDescent="0.2">
      <c r="A29" s="30" t="s">
        <v>36</v>
      </c>
      <c r="B29" s="30">
        <v>6</v>
      </c>
      <c r="C29" s="31" t="s">
        <v>66</v>
      </c>
      <c r="D29" s="30" t="s">
        <v>38</v>
      </c>
      <c r="E29" s="32" t="s">
        <v>67</v>
      </c>
      <c r="F29" s="33" t="s">
        <v>68</v>
      </c>
      <c r="G29" s="34">
        <v>1</v>
      </c>
      <c r="H29" s="35">
        <v>0</v>
      </c>
      <c r="I29" s="35">
        <f>ROUND(G29*H29,P4)</f>
        <v>0</v>
      </c>
      <c r="J29" s="33" t="s">
        <v>41</v>
      </c>
      <c r="O29" s="36">
        <f>I29*0.21</f>
        <v>0</v>
      </c>
      <c r="P29">
        <v>3</v>
      </c>
    </row>
    <row r="30" spans="1:16" ht="16" x14ac:dyDescent="0.2">
      <c r="A30" s="30" t="s">
        <v>42</v>
      </c>
      <c r="B30" s="37"/>
      <c r="E30" s="40" t="s">
        <v>38</v>
      </c>
      <c r="J30" s="38"/>
    </row>
    <row r="31" spans="1:16" ht="32" x14ac:dyDescent="0.2">
      <c r="A31" s="30" t="s">
        <v>44</v>
      </c>
      <c r="B31" s="37"/>
      <c r="E31" s="39" t="s">
        <v>60</v>
      </c>
      <c r="J31" s="38"/>
    </row>
    <row r="32" spans="1:16" ht="64" x14ac:dyDescent="0.2">
      <c r="A32" s="30" t="s">
        <v>46</v>
      </c>
      <c r="B32" s="37"/>
      <c r="E32" s="32" t="s">
        <v>69</v>
      </c>
      <c r="J32" s="38"/>
    </row>
    <row r="33" spans="1:16" x14ac:dyDescent="0.2">
      <c r="A33" s="24" t="s">
        <v>33</v>
      </c>
      <c r="B33" s="25"/>
      <c r="C33" s="26" t="s">
        <v>70</v>
      </c>
      <c r="D33" s="27"/>
      <c r="E33" s="24" t="s">
        <v>71</v>
      </c>
      <c r="F33" s="27"/>
      <c r="G33" s="27"/>
      <c r="H33" s="27"/>
      <c r="I33" s="28">
        <f>SUMIFS(I34:I97,A34:A97,"P")</f>
        <v>0</v>
      </c>
      <c r="J33" s="29"/>
    </row>
    <row r="34" spans="1:16" ht="16" x14ac:dyDescent="0.2">
      <c r="A34" s="30" t="s">
        <v>36</v>
      </c>
      <c r="B34" s="30">
        <v>7</v>
      </c>
      <c r="C34" s="31" t="s">
        <v>72</v>
      </c>
      <c r="D34" s="30" t="s">
        <v>38</v>
      </c>
      <c r="E34" s="32" t="s">
        <v>73</v>
      </c>
      <c r="F34" s="33" t="s">
        <v>40</v>
      </c>
      <c r="G34" s="34">
        <v>2.052</v>
      </c>
      <c r="H34" s="35">
        <v>0</v>
      </c>
      <c r="I34" s="35">
        <f>ROUND(G34*H34,P4)</f>
        <v>0</v>
      </c>
      <c r="J34" s="33" t="s">
        <v>41</v>
      </c>
      <c r="O34" s="36">
        <f>I34*0.21</f>
        <v>0</v>
      </c>
      <c r="P34">
        <v>3</v>
      </c>
    </row>
    <row r="35" spans="1:16" ht="16" x14ac:dyDescent="0.2">
      <c r="A35" s="30" t="s">
        <v>42</v>
      </c>
      <c r="B35" s="37"/>
      <c r="E35" s="32" t="s">
        <v>74</v>
      </c>
      <c r="J35" s="38"/>
    </row>
    <row r="36" spans="1:16" ht="32" x14ac:dyDescent="0.2">
      <c r="A36" s="30" t="s">
        <v>44</v>
      </c>
      <c r="B36" s="37"/>
      <c r="E36" s="39" t="s">
        <v>75</v>
      </c>
      <c r="J36" s="38"/>
    </row>
    <row r="37" spans="1:16" ht="80" x14ac:dyDescent="0.2">
      <c r="A37" s="30" t="s">
        <v>46</v>
      </c>
      <c r="B37" s="37"/>
      <c r="E37" s="32" t="s">
        <v>76</v>
      </c>
      <c r="J37" s="38"/>
    </row>
    <row r="38" spans="1:16" ht="16" x14ac:dyDescent="0.2">
      <c r="A38" s="30" t="s">
        <v>36</v>
      </c>
      <c r="B38" s="30">
        <v>8</v>
      </c>
      <c r="C38" s="31" t="s">
        <v>77</v>
      </c>
      <c r="D38" s="30" t="s">
        <v>38</v>
      </c>
      <c r="E38" s="32" t="s">
        <v>78</v>
      </c>
      <c r="F38" s="33" t="s">
        <v>40</v>
      </c>
      <c r="G38" s="34">
        <v>6.3070000000000004</v>
      </c>
      <c r="H38" s="35">
        <v>0</v>
      </c>
      <c r="I38" s="35">
        <f>ROUND(G38*H38,P4)</f>
        <v>0</v>
      </c>
      <c r="J38" s="33" t="s">
        <v>41</v>
      </c>
      <c r="O38" s="36">
        <f>I38*0.21</f>
        <v>0</v>
      </c>
      <c r="P38">
        <v>3</v>
      </c>
    </row>
    <row r="39" spans="1:16" ht="16" x14ac:dyDescent="0.2">
      <c r="A39" s="30" t="s">
        <v>42</v>
      </c>
      <c r="B39" s="37"/>
      <c r="E39" s="32" t="s">
        <v>74</v>
      </c>
      <c r="J39" s="38"/>
    </row>
    <row r="40" spans="1:16" ht="32" x14ac:dyDescent="0.2">
      <c r="A40" s="30" t="s">
        <v>44</v>
      </c>
      <c r="B40" s="37"/>
      <c r="E40" s="39" t="s">
        <v>79</v>
      </c>
      <c r="J40" s="38"/>
    </row>
    <row r="41" spans="1:16" ht="80" x14ac:dyDescent="0.2">
      <c r="A41" s="30" t="s">
        <v>46</v>
      </c>
      <c r="B41" s="37"/>
      <c r="E41" s="32" t="s">
        <v>76</v>
      </c>
      <c r="J41" s="38"/>
    </row>
    <row r="42" spans="1:16" ht="16" x14ac:dyDescent="0.2">
      <c r="A42" s="30" t="s">
        <v>36</v>
      </c>
      <c r="B42" s="30">
        <v>9</v>
      </c>
      <c r="C42" s="31" t="s">
        <v>80</v>
      </c>
      <c r="D42" s="30" t="s">
        <v>38</v>
      </c>
      <c r="E42" s="32" t="s">
        <v>81</v>
      </c>
      <c r="F42" s="33" t="s">
        <v>82</v>
      </c>
      <c r="G42" s="34">
        <v>10.4</v>
      </c>
      <c r="H42" s="35">
        <v>0</v>
      </c>
      <c r="I42" s="35">
        <f>ROUND(G42*H42,P4)</f>
        <v>0</v>
      </c>
      <c r="J42" s="33" t="s">
        <v>41</v>
      </c>
      <c r="O42" s="36">
        <f>I42*0.21</f>
        <v>0</v>
      </c>
      <c r="P42">
        <v>3</v>
      </c>
    </row>
    <row r="43" spans="1:16" ht="16" x14ac:dyDescent="0.2">
      <c r="A43" s="30" t="s">
        <v>42</v>
      </c>
      <c r="B43" s="37"/>
      <c r="E43" s="32" t="s">
        <v>74</v>
      </c>
      <c r="J43" s="38"/>
    </row>
    <row r="44" spans="1:16" ht="32" x14ac:dyDescent="0.2">
      <c r="A44" s="30" t="s">
        <v>44</v>
      </c>
      <c r="B44" s="37"/>
      <c r="E44" s="39" t="s">
        <v>83</v>
      </c>
      <c r="J44" s="38"/>
    </row>
    <row r="45" spans="1:16" ht="80" x14ac:dyDescent="0.2">
      <c r="A45" s="30" t="s">
        <v>46</v>
      </c>
      <c r="B45" s="37"/>
      <c r="E45" s="32" t="s">
        <v>76</v>
      </c>
      <c r="J45" s="38"/>
    </row>
    <row r="46" spans="1:16" ht="16" x14ac:dyDescent="0.2">
      <c r="A46" s="30" t="s">
        <v>36</v>
      </c>
      <c r="B46" s="30">
        <v>10</v>
      </c>
      <c r="C46" s="31" t="s">
        <v>84</v>
      </c>
      <c r="D46" s="30" t="s">
        <v>38</v>
      </c>
      <c r="E46" s="32" t="s">
        <v>85</v>
      </c>
      <c r="F46" s="33" t="s">
        <v>82</v>
      </c>
      <c r="G46" s="34">
        <v>27.3</v>
      </c>
      <c r="H46" s="35">
        <v>0</v>
      </c>
      <c r="I46" s="35">
        <f>ROUND(G46*H46,P4)</f>
        <v>0</v>
      </c>
      <c r="J46" s="33" t="s">
        <v>41</v>
      </c>
      <c r="O46" s="36">
        <f>I46*0.21</f>
        <v>0</v>
      </c>
      <c r="P46">
        <v>3</v>
      </c>
    </row>
    <row r="47" spans="1:16" ht="16" x14ac:dyDescent="0.2">
      <c r="A47" s="30" t="s">
        <v>42</v>
      </c>
      <c r="B47" s="37"/>
      <c r="E47" s="40" t="s">
        <v>38</v>
      </c>
      <c r="J47" s="38"/>
    </row>
    <row r="48" spans="1:16" ht="64" x14ac:dyDescent="0.2">
      <c r="A48" s="30" t="s">
        <v>44</v>
      </c>
      <c r="B48" s="37"/>
      <c r="E48" s="39" t="s">
        <v>86</v>
      </c>
      <c r="J48" s="38"/>
    </row>
    <row r="49" spans="1:16" ht="32" x14ac:dyDescent="0.2">
      <c r="A49" s="30" t="s">
        <v>46</v>
      </c>
      <c r="B49" s="37"/>
      <c r="E49" s="32" t="s">
        <v>87</v>
      </c>
      <c r="J49" s="38"/>
    </row>
    <row r="50" spans="1:16" ht="16" x14ac:dyDescent="0.2">
      <c r="A50" s="30" t="s">
        <v>36</v>
      </c>
      <c r="B50" s="30">
        <v>11</v>
      </c>
      <c r="C50" s="31" t="s">
        <v>88</v>
      </c>
      <c r="D50" s="30" t="s">
        <v>38</v>
      </c>
      <c r="E50" s="32" t="s">
        <v>89</v>
      </c>
      <c r="F50" s="33" t="s">
        <v>82</v>
      </c>
      <c r="G50" s="34">
        <v>7</v>
      </c>
      <c r="H50" s="35">
        <v>0</v>
      </c>
      <c r="I50" s="35">
        <f>ROUND(G50*H50,P4)</f>
        <v>0</v>
      </c>
      <c r="J50" s="33" t="s">
        <v>41</v>
      </c>
      <c r="O50" s="36">
        <f>I50*0.21</f>
        <v>0</v>
      </c>
      <c r="P50">
        <v>3</v>
      </c>
    </row>
    <row r="51" spans="1:16" ht="16" x14ac:dyDescent="0.2">
      <c r="A51" s="30" t="s">
        <v>42</v>
      </c>
      <c r="B51" s="37"/>
      <c r="E51" s="32" t="s">
        <v>90</v>
      </c>
      <c r="J51" s="38"/>
    </row>
    <row r="52" spans="1:16" ht="32" x14ac:dyDescent="0.2">
      <c r="A52" s="30" t="s">
        <v>44</v>
      </c>
      <c r="B52" s="37"/>
      <c r="E52" s="39" t="s">
        <v>91</v>
      </c>
      <c r="J52" s="38"/>
    </row>
    <row r="53" spans="1:16" ht="32" x14ac:dyDescent="0.2">
      <c r="A53" s="30" t="s">
        <v>46</v>
      </c>
      <c r="B53" s="37"/>
      <c r="E53" s="32" t="s">
        <v>87</v>
      </c>
      <c r="J53" s="38"/>
    </row>
    <row r="54" spans="1:16" ht="16" x14ac:dyDescent="0.2">
      <c r="A54" s="30" t="s">
        <v>36</v>
      </c>
      <c r="B54" s="30">
        <v>12</v>
      </c>
      <c r="C54" s="31" t="s">
        <v>92</v>
      </c>
      <c r="D54" s="30" t="s">
        <v>38</v>
      </c>
      <c r="E54" s="32" t="s">
        <v>93</v>
      </c>
      <c r="F54" s="33" t="s">
        <v>82</v>
      </c>
      <c r="G54" s="34">
        <v>7</v>
      </c>
      <c r="H54" s="35">
        <v>0</v>
      </c>
      <c r="I54" s="35">
        <f>ROUND(G54*H54,P4)</f>
        <v>0</v>
      </c>
      <c r="J54" s="33" t="s">
        <v>41</v>
      </c>
      <c r="O54" s="36">
        <f>I54*0.21</f>
        <v>0</v>
      </c>
      <c r="P54">
        <v>3</v>
      </c>
    </row>
    <row r="55" spans="1:16" ht="16" x14ac:dyDescent="0.2">
      <c r="A55" s="30" t="s">
        <v>42</v>
      </c>
      <c r="B55" s="37"/>
      <c r="E55" s="32" t="s">
        <v>90</v>
      </c>
      <c r="J55" s="38"/>
    </row>
    <row r="56" spans="1:16" ht="32" x14ac:dyDescent="0.2">
      <c r="A56" s="30" t="s">
        <v>44</v>
      </c>
      <c r="B56" s="37"/>
      <c r="E56" s="39" t="s">
        <v>91</v>
      </c>
      <c r="J56" s="38"/>
    </row>
    <row r="57" spans="1:16" ht="32" x14ac:dyDescent="0.2">
      <c r="A57" s="30" t="s">
        <v>46</v>
      </c>
      <c r="B57" s="37"/>
      <c r="E57" s="32" t="s">
        <v>87</v>
      </c>
      <c r="J57" s="38"/>
    </row>
    <row r="58" spans="1:16" ht="16" x14ac:dyDescent="0.2">
      <c r="A58" s="30" t="s">
        <v>36</v>
      </c>
      <c r="B58" s="30">
        <v>13</v>
      </c>
      <c r="C58" s="31" t="s">
        <v>94</v>
      </c>
      <c r="D58" s="30" t="s">
        <v>38</v>
      </c>
      <c r="E58" s="32" t="s">
        <v>95</v>
      </c>
      <c r="F58" s="33" t="s">
        <v>40</v>
      </c>
      <c r="G58" s="34">
        <v>0.75</v>
      </c>
      <c r="H58" s="35">
        <v>0</v>
      </c>
      <c r="I58" s="35">
        <f>ROUND(G58*H58,P4)</f>
        <v>0</v>
      </c>
      <c r="J58" s="33" t="s">
        <v>41</v>
      </c>
      <c r="O58" s="36">
        <f>I58*0.21</f>
        <v>0</v>
      </c>
      <c r="P58">
        <v>3</v>
      </c>
    </row>
    <row r="59" spans="1:16" ht="16" x14ac:dyDescent="0.2">
      <c r="A59" s="30" t="s">
        <v>42</v>
      </c>
      <c r="B59" s="37"/>
      <c r="E59" s="32" t="s">
        <v>96</v>
      </c>
      <c r="J59" s="38"/>
    </row>
    <row r="60" spans="1:16" ht="32" x14ac:dyDescent="0.2">
      <c r="A60" s="30" t="s">
        <v>44</v>
      </c>
      <c r="B60" s="37"/>
      <c r="E60" s="39" t="s">
        <v>97</v>
      </c>
      <c r="J60" s="38"/>
    </row>
    <row r="61" spans="1:16" ht="48" x14ac:dyDescent="0.2">
      <c r="A61" s="30" t="s">
        <v>46</v>
      </c>
      <c r="B61" s="37"/>
      <c r="E61" s="32" t="s">
        <v>98</v>
      </c>
      <c r="J61" s="38"/>
    </row>
    <row r="62" spans="1:16" ht="16" x14ac:dyDescent="0.2">
      <c r="A62" s="30" t="s">
        <v>36</v>
      </c>
      <c r="B62" s="30">
        <v>14</v>
      </c>
      <c r="C62" s="31" t="s">
        <v>99</v>
      </c>
      <c r="D62" s="30" t="s">
        <v>38</v>
      </c>
      <c r="E62" s="32" t="s">
        <v>100</v>
      </c>
      <c r="F62" s="33" t="s">
        <v>40</v>
      </c>
      <c r="G62" s="34">
        <v>7.05</v>
      </c>
      <c r="H62" s="35">
        <v>0</v>
      </c>
      <c r="I62" s="35">
        <f>ROUND(G62*H62,P4)</f>
        <v>0</v>
      </c>
      <c r="J62" s="33" t="s">
        <v>41</v>
      </c>
      <c r="O62" s="36">
        <f>I62*0.21</f>
        <v>0</v>
      </c>
      <c r="P62">
        <v>3</v>
      </c>
    </row>
    <row r="63" spans="1:16" ht="16" x14ac:dyDescent="0.2">
      <c r="A63" s="30" t="s">
        <v>42</v>
      </c>
      <c r="B63" s="37"/>
      <c r="E63" s="32" t="s">
        <v>101</v>
      </c>
      <c r="J63" s="38"/>
    </row>
    <row r="64" spans="1:16" ht="48" x14ac:dyDescent="0.2">
      <c r="A64" s="30" t="s">
        <v>44</v>
      </c>
      <c r="B64" s="37"/>
      <c r="E64" s="39" t="s">
        <v>102</v>
      </c>
      <c r="J64" s="38"/>
    </row>
    <row r="65" spans="1:16" ht="380" x14ac:dyDescent="0.2">
      <c r="A65" s="30" t="s">
        <v>46</v>
      </c>
      <c r="B65" s="37"/>
      <c r="E65" s="32" t="s">
        <v>103</v>
      </c>
      <c r="J65" s="38"/>
    </row>
    <row r="66" spans="1:16" ht="16" x14ac:dyDescent="0.2">
      <c r="A66" s="30" t="s">
        <v>36</v>
      </c>
      <c r="B66" s="30">
        <v>15</v>
      </c>
      <c r="C66" s="31" t="s">
        <v>104</v>
      </c>
      <c r="D66" s="30" t="s">
        <v>38</v>
      </c>
      <c r="E66" s="32" t="s">
        <v>105</v>
      </c>
      <c r="F66" s="33" t="s">
        <v>40</v>
      </c>
      <c r="G66" s="34">
        <v>8.34</v>
      </c>
      <c r="H66" s="35">
        <v>0</v>
      </c>
      <c r="I66" s="35">
        <f>ROUND(G66*H66,P4)</f>
        <v>0</v>
      </c>
      <c r="J66" s="33" t="s">
        <v>41</v>
      </c>
      <c r="O66" s="36">
        <f>I66*0.21</f>
        <v>0</v>
      </c>
      <c r="P66">
        <v>3</v>
      </c>
    </row>
    <row r="67" spans="1:16" ht="16" x14ac:dyDescent="0.2">
      <c r="A67" s="30" t="s">
        <v>42</v>
      </c>
      <c r="B67" s="37"/>
      <c r="E67" s="32" t="s">
        <v>106</v>
      </c>
      <c r="J67" s="38"/>
    </row>
    <row r="68" spans="1:16" ht="32" x14ac:dyDescent="0.2">
      <c r="A68" s="30" t="s">
        <v>44</v>
      </c>
      <c r="B68" s="37"/>
      <c r="E68" s="39" t="s">
        <v>107</v>
      </c>
      <c r="J68" s="38"/>
    </row>
    <row r="69" spans="1:16" ht="395" x14ac:dyDescent="0.2">
      <c r="A69" s="30" t="s">
        <v>46</v>
      </c>
      <c r="B69" s="37"/>
      <c r="E69" s="32" t="s">
        <v>108</v>
      </c>
      <c r="J69" s="38"/>
    </row>
    <row r="70" spans="1:16" ht="16" x14ac:dyDescent="0.2">
      <c r="A70" s="30" t="s">
        <v>36</v>
      </c>
      <c r="B70" s="30">
        <v>16</v>
      </c>
      <c r="C70" s="31" t="s">
        <v>109</v>
      </c>
      <c r="D70" s="30" t="s">
        <v>38</v>
      </c>
      <c r="E70" s="32" t="s">
        <v>110</v>
      </c>
      <c r="F70" s="33" t="s">
        <v>40</v>
      </c>
      <c r="G70" s="34">
        <v>8.5679999999999996</v>
      </c>
      <c r="H70" s="35">
        <v>0</v>
      </c>
      <c r="I70" s="35">
        <f>ROUND(G70*H70,P4)</f>
        <v>0</v>
      </c>
      <c r="J70" s="33" t="s">
        <v>41</v>
      </c>
      <c r="O70" s="36">
        <f>I70*0.21</f>
        <v>0</v>
      </c>
      <c r="P70">
        <v>3</v>
      </c>
    </row>
    <row r="71" spans="1:16" ht="16" x14ac:dyDescent="0.2">
      <c r="A71" s="30" t="s">
        <v>42</v>
      </c>
      <c r="B71" s="37"/>
      <c r="E71" s="32" t="s">
        <v>106</v>
      </c>
      <c r="J71" s="38"/>
    </row>
    <row r="72" spans="1:16" ht="32" x14ac:dyDescent="0.2">
      <c r="A72" s="30" t="s">
        <v>44</v>
      </c>
      <c r="B72" s="37"/>
      <c r="E72" s="39" t="s">
        <v>111</v>
      </c>
      <c r="J72" s="38"/>
    </row>
    <row r="73" spans="1:16" ht="395" x14ac:dyDescent="0.2">
      <c r="A73" s="30" t="s">
        <v>46</v>
      </c>
      <c r="B73" s="37"/>
      <c r="E73" s="32" t="s">
        <v>108</v>
      </c>
      <c r="J73" s="38"/>
    </row>
    <row r="74" spans="1:16" ht="16" x14ac:dyDescent="0.2">
      <c r="A74" s="30" t="s">
        <v>36</v>
      </c>
      <c r="B74" s="30">
        <v>17</v>
      </c>
      <c r="C74" s="31" t="s">
        <v>112</v>
      </c>
      <c r="D74" s="30" t="s">
        <v>38</v>
      </c>
      <c r="E74" s="32" t="s">
        <v>113</v>
      </c>
      <c r="F74" s="33" t="s">
        <v>40</v>
      </c>
      <c r="G74" s="34">
        <v>17.658000000000001</v>
      </c>
      <c r="H74" s="35">
        <v>0</v>
      </c>
      <c r="I74" s="35">
        <f>ROUND(G74*H74,P4)</f>
        <v>0</v>
      </c>
      <c r="J74" s="33" t="s">
        <v>41</v>
      </c>
      <c r="O74" s="36">
        <f>I74*0.21</f>
        <v>0</v>
      </c>
      <c r="P74">
        <v>3</v>
      </c>
    </row>
    <row r="75" spans="1:16" ht="16" x14ac:dyDescent="0.2">
      <c r="A75" s="30" t="s">
        <v>42</v>
      </c>
      <c r="B75" s="37"/>
      <c r="E75" s="40" t="s">
        <v>38</v>
      </c>
      <c r="J75" s="38"/>
    </row>
    <row r="76" spans="1:16" ht="64" x14ac:dyDescent="0.2">
      <c r="A76" s="30" t="s">
        <v>44</v>
      </c>
      <c r="B76" s="37"/>
      <c r="E76" s="39" t="s">
        <v>114</v>
      </c>
      <c r="J76" s="38"/>
    </row>
    <row r="77" spans="1:16" ht="240" x14ac:dyDescent="0.2">
      <c r="A77" s="30" t="s">
        <v>46</v>
      </c>
      <c r="B77" s="37"/>
      <c r="E77" s="32" t="s">
        <v>115</v>
      </c>
      <c r="J77" s="38"/>
    </row>
    <row r="78" spans="1:16" ht="16" x14ac:dyDescent="0.2">
      <c r="A78" s="30" t="s">
        <v>36</v>
      </c>
      <c r="B78" s="30">
        <v>18</v>
      </c>
      <c r="C78" s="31" t="s">
        <v>116</v>
      </c>
      <c r="D78" s="30" t="s">
        <v>38</v>
      </c>
      <c r="E78" s="32" t="s">
        <v>117</v>
      </c>
      <c r="F78" s="33" t="s">
        <v>40</v>
      </c>
      <c r="G78" s="34">
        <v>5.508</v>
      </c>
      <c r="H78" s="35">
        <v>0</v>
      </c>
      <c r="I78" s="35">
        <f>ROUND(G78*H78,P4)</f>
        <v>0</v>
      </c>
      <c r="J78" s="33" t="s">
        <v>41</v>
      </c>
      <c r="O78" s="36">
        <f>I78*0.21</f>
        <v>0</v>
      </c>
      <c r="P78">
        <v>3</v>
      </c>
    </row>
    <row r="79" spans="1:16" ht="16" x14ac:dyDescent="0.2">
      <c r="A79" s="30" t="s">
        <v>42</v>
      </c>
      <c r="B79" s="37"/>
      <c r="E79" s="40" t="s">
        <v>38</v>
      </c>
      <c r="J79" s="38"/>
    </row>
    <row r="80" spans="1:16" ht="48" x14ac:dyDescent="0.2">
      <c r="A80" s="30" t="s">
        <v>44</v>
      </c>
      <c r="B80" s="37"/>
      <c r="E80" s="39" t="s">
        <v>118</v>
      </c>
      <c r="J80" s="38"/>
    </row>
    <row r="81" spans="1:16" ht="350" x14ac:dyDescent="0.2">
      <c r="A81" s="30" t="s">
        <v>46</v>
      </c>
      <c r="B81" s="37"/>
      <c r="E81" s="32" t="s">
        <v>119</v>
      </c>
      <c r="J81" s="38"/>
    </row>
    <row r="82" spans="1:16" ht="16" x14ac:dyDescent="0.2">
      <c r="A82" s="30" t="s">
        <v>36</v>
      </c>
      <c r="B82" s="30">
        <v>19</v>
      </c>
      <c r="C82" s="31" t="s">
        <v>120</v>
      </c>
      <c r="D82" s="30" t="s">
        <v>38</v>
      </c>
      <c r="E82" s="32" t="s">
        <v>121</v>
      </c>
      <c r="F82" s="33" t="s">
        <v>40</v>
      </c>
      <c r="G82" s="34">
        <v>1.71</v>
      </c>
      <c r="H82" s="35">
        <v>0</v>
      </c>
      <c r="I82" s="35">
        <f>ROUND(G82*H82,P4)</f>
        <v>0</v>
      </c>
      <c r="J82" s="33" t="s">
        <v>41</v>
      </c>
      <c r="O82" s="36">
        <f>I82*0.21</f>
        <v>0</v>
      </c>
      <c r="P82">
        <v>3</v>
      </c>
    </row>
    <row r="83" spans="1:16" ht="16" x14ac:dyDescent="0.2">
      <c r="A83" s="30" t="s">
        <v>42</v>
      </c>
      <c r="B83" s="37"/>
      <c r="E83" s="40" t="s">
        <v>38</v>
      </c>
      <c r="J83" s="38"/>
    </row>
    <row r="84" spans="1:16" ht="32" x14ac:dyDescent="0.2">
      <c r="A84" s="30" t="s">
        <v>44</v>
      </c>
      <c r="B84" s="37"/>
      <c r="E84" s="39" t="s">
        <v>122</v>
      </c>
      <c r="J84" s="38"/>
    </row>
    <row r="85" spans="1:16" ht="365" x14ac:dyDescent="0.2">
      <c r="A85" s="30" t="s">
        <v>46</v>
      </c>
      <c r="B85" s="37"/>
      <c r="E85" s="32" t="s">
        <v>123</v>
      </c>
      <c r="J85" s="38"/>
    </row>
    <row r="86" spans="1:16" ht="16" x14ac:dyDescent="0.2">
      <c r="A86" s="30" t="s">
        <v>36</v>
      </c>
      <c r="B86" s="30">
        <v>20</v>
      </c>
      <c r="C86" s="31" t="s">
        <v>124</v>
      </c>
      <c r="D86" s="30" t="s">
        <v>38</v>
      </c>
      <c r="E86" s="32" t="s">
        <v>125</v>
      </c>
      <c r="F86" s="33" t="s">
        <v>126</v>
      </c>
      <c r="G86" s="34">
        <v>5</v>
      </c>
      <c r="H86" s="35">
        <v>0</v>
      </c>
      <c r="I86" s="35">
        <f>ROUND(G86*H86,P4)</f>
        <v>0</v>
      </c>
      <c r="J86" s="33" t="s">
        <v>41</v>
      </c>
      <c r="O86" s="36">
        <f>I86*0.21</f>
        <v>0</v>
      </c>
      <c r="P86">
        <v>3</v>
      </c>
    </row>
    <row r="87" spans="1:16" ht="16" x14ac:dyDescent="0.2">
      <c r="A87" s="30" t="s">
        <v>42</v>
      </c>
      <c r="B87" s="37"/>
      <c r="E87" s="40" t="s">
        <v>38</v>
      </c>
      <c r="J87" s="38"/>
    </row>
    <row r="88" spans="1:16" ht="32" x14ac:dyDescent="0.2">
      <c r="A88" s="30" t="s">
        <v>44</v>
      </c>
      <c r="B88" s="37"/>
      <c r="E88" s="39" t="s">
        <v>127</v>
      </c>
      <c r="J88" s="38"/>
    </row>
    <row r="89" spans="1:16" ht="48" x14ac:dyDescent="0.2">
      <c r="A89" s="30" t="s">
        <v>46</v>
      </c>
      <c r="B89" s="37"/>
      <c r="E89" s="32" t="s">
        <v>128</v>
      </c>
      <c r="J89" s="38"/>
    </row>
    <row r="90" spans="1:16" ht="16" x14ac:dyDescent="0.2">
      <c r="A90" s="30" t="s">
        <v>36</v>
      </c>
      <c r="B90" s="30">
        <v>21</v>
      </c>
      <c r="C90" s="31" t="s">
        <v>129</v>
      </c>
      <c r="D90" s="30" t="s">
        <v>38</v>
      </c>
      <c r="E90" s="32" t="s">
        <v>130</v>
      </c>
      <c r="F90" s="33" t="s">
        <v>126</v>
      </c>
      <c r="G90" s="34">
        <v>5</v>
      </c>
      <c r="H90" s="35">
        <v>0</v>
      </c>
      <c r="I90" s="35">
        <f>ROUND(G90*H90,P4)</f>
        <v>0</v>
      </c>
      <c r="J90" s="33" t="s">
        <v>41</v>
      </c>
      <c r="O90" s="36">
        <f>I90*0.21</f>
        <v>0</v>
      </c>
      <c r="P90">
        <v>3</v>
      </c>
    </row>
    <row r="91" spans="1:16" ht="16" x14ac:dyDescent="0.2">
      <c r="A91" s="30" t="s">
        <v>42</v>
      </c>
      <c r="B91" s="37"/>
      <c r="E91" s="40" t="s">
        <v>38</v>
      </c>
      <c r="J91" s="38"/>
    </row>
    <row r="92" spans="1:16" ht="32" x14ac:dyDescent="0.2">
      <c r="A92" s="30" t="s">
        <v>44</v>
      </c>
      <c r="B92" s="37"/>
      <c r="E92" s="39" t="s">
        <v>131</v>
      </c>
      <c r="J92" s="38"/>
    </row>
    <row r="93" spans="1:16" ht="32" x14ac:dyDescent="0.2">
      <c r="A93" s="30" t="s">
        <v>46</v>
      </c>
      <c r="B93" s="37"/>
      <c r="E93" s="32" t="s">
        <v>132</v>
      </c>
      <c r="J93" s="38"/>
    </row>
    <row r="94" spans="1:16" ht="16" x14ac:dyDescent="0.2">
      <c r="A94" s="30" t="s">
        <v>36</v>
      </c>
      <c r="B94" s="30">
        <v>22</v>
      </c>
      <c r="C94" s="31" t="s">
        <v>133</v>
      </c>
      <c r="D94" s="30" t="s">
        <v>38</v>
      </c>
      <c r="E94" s="32" t="s">
        <v>134</v>
      </c>
      <c r="F94" s="33" t="s">
        <v>126</v>
      </c>
      <c r="G94" s="34">
        <v>5</v>
      </c>
      <c r="H94" s="35">
        <v>0</v>
      </c>
      <c r="I94" s="35">
        <f>ROUND(G94*H94,P4)</f>
        <v>0</v>
      </c>
      <c r="J94" s="33" t="s">
        <v>41</v>
      </c>
      <c r="O94" s="36">
        <f>I94*0.21</f>
        <v>0</v>
      </c>
      <c r="P94">
        <v>3</v>
      </c>
    </row>
    <row r="95" spans="1:16" ht="16" x14ac:dyDescent="0.2">
      <c r="A95" s="30" t="s">
        <v>42</v>
      </c>
      <c r="B95" s="37"/>
      <c r="E95" s="40" t="s">
        <v>38</v>
      </c>
      <c r="J95" s="38"/>
    </row>
    <row r="96" spans="1:16" ht="32" x14ac:dyDescent="0.2">
      <c r="A96" s="30" t="s">
        <v>44</v>
      </c>
      <c r="B96" s="37"/>
      <c r="E96" s="39" t="s">
        <v>131</v>
      </c>
      <c r="J96" s="38"/>
    </row>
    <row r="97" spans="1:16" ht="48" x14ac:dyDescent="0.2">
      <c r="A97" s="30" t="s">
        <v>46</v>
      </c>
      <c r="B97" s="37"/>
      <c r="E97" s="32" t="s">
        <v>135</v>
      </c>
      <c r="J97" s="38"/>
    </row>
    <row r="98" spans="1:16" x14ac:dyDescent="0.2">
      <c r="A98" s="24" t="s">
        <v>33</v>
      </c>
      <c r="B98" s="25"/>
      <c r="C98" s="26" t="s">
        <v>136</v>
      </c>
      <c r="D98" s="27"/>
      <c r="E98" s="24" t="s">
        <v>137</v>
      </c>
      <c r="F98" s="27"/>
      <c r="G98" s="27"/>
      <c r="H98" s="27"/>
      <c r="I98" s="28">
        <f>SUMIFS(I99:I126,A99:A126,"P")</f>
        <v>0</v>
      </c>
      <c r="J98" s="29"/>
    </row>
    <row r="99" spans="1:16" ht="16" x14ac:dyDescent="0.2">
      <c r="A99" s="30" t="s">
        <v>36</v>
      </c>
      <c r="B99" s="30">
        <v>23</v>
      </c>
      <c r="C99" s="31" t="s">
        <v>138</v>
      </c>
      <c r="D99" s="30" t="s">
        <v>38</v>
      </c>
      <c r="E99" s="32" t="s">
        <v>139</v>
      </c>
      <c r="F99" s="33" t="s">
        <v>126</v>
      </c>
      <c r="G99" s="34">
        <v>24.48</v>
      </c>
      <c r="H99" s="35">
        <v>0</v>
      </c>
      <c r="I99" s="35">
        <f>ROUND(G99*H99,P4)</f>
        <v>0</v>
      </c>
      <c r="J99" s="33" t="s">
        <v>41</v>
      </c>
      <c r="O99" s="36">
        <f>I99*0.21</f>
        <v>0</v>
      </c>
      <c r="P99">
        <v>3</v>
      </c>
    </row>
    <row r="100" spans="1:16" ht="16" x14ac:dyDescent="0.2">
      <c r="A100" s="30" t="s">
        <v>42</v>
      </c>
      <c r="B100" s="37"/>
      <c r="E100" s="40" t="s">
        <v>38</v>
      </c>
      <c r="J100" s="38"/>
    </row>
    <row r="101" spans="1:16" ht="32" x14ac:dyDescent="0.2">
      <c r="A101" s="30" t="s">
        <v>44</v>
      </c>
      <c r="B101" s="37"/>
      <c r="E101" s="39" t="s">
        <v>140</v>
      </c>
      <c r="J101" s="38"/>
    </row>
    <row r="102" spans="1:16" ht="48" x14ac:dyDescent="0.2">
      <c r="A102" s="30" t="s">
        <v>46</v>
      </c>
      <c r="B102" s="37"/>
      <c r="E102" s="32" t="s">
        <v>141</v>
      </c>
      <c r="J102" s="38"/>
    </row>
    <row r="103" spans="1:16" ht="16" x14ac:dyDescent="0.2">
      <c r="A103" s="30" t="s">
        <v>36</v>
      </c>
      <c r="B103" s="30">
        <v>24</v>
      </c>
      <c r="C103" s="31" t="s">
        <v>142</v>
      </c>
      <c r="D103" s="30" t="s">
        <v>38</v>
      </c>
      <c r="E103" s="32" t="s">
        <v>143</v>
      </c>
      <c r="F103" s="33" t="s">
        <v>40</v>
      </c>
      <c r="G103" s="34">
        <v>1.3140000000000001</v>
      </c>
      <c r="H103" s="35">
        <v>0</v>
      </c>
      <c r="I103" s="35">
        <f>ROUND(G103*H103,P4)</f>
        <v>0</v>
      </c>
      <c r="J103" s="33" t="s">
        <v>41</v>
      </c>
      <c r="O103" s="36">
        <f>I103*0.21</f>
        <v>0</v>
      </c>
      <c r="P103">
        <v>3</v>
      </c>
    </row>
    <row r="104" spans="1:16" ht="16" x14ac:dyDescent="0.2">
      <c r="A104" s="30" t="s">
        <v>42</v>
      </c>
      <c r="B104" s="37"/>
      <c r="E104" s="32" t="s">
        <v>144</v>
      </c>
      <c r="J104" s="38"/>
    </row>
    <row r="105" spans="1:16" ht="32" x14ac:dyDescent="0.2">
      <c r="A105" s="30" t="s">
        <v>44</v>
      </c>
      <c r="B105" s="37"/>
      <c r="E105" s="39" t="s">
        <v>145</v>
      </c>
      <c r="J105" s="38"/>
    </row>
    <row r="106" spans="1:16" ht="64" x14ac:dyDescent="0.2">
      <c r="A106" s="30" t="s">
        <v>46</v>
      </c>
      <c r="B106" s="37"/>
      <c r="E106" s="32" t="s">
        <v>146</v>
      </c>
      <c r="J106" s="38"/>
    </row>
    <row r="107" spans="1:16" ht="16" x14ac:dyDescent="0.2">
      <c r="A107" s="30" t="s">
        <v>36</v>
      </c>
      <c r="B107" s="30">
        <v>25</v>
      </c>
      <c r="C107" s="31" t="s">
        <v>147</v>
      </c>
      <c r="D107" s="30" t="s">
        <v>38</v>
      </c>
      <c r="E107" s="32" t="s">
        <v>148</v>
      </c>
      <c r="F107" s="33" t="s">
        <v>68</v>
      </c>
      <c r="G107" s="34">
        <v>46</v>
      </c>
      <c r="H107" s="35">
        <v>0</v>
      </c>
      <c r="I107" s="35">
        <f>ROUND(G107*H107,P4)</f>
        <v>0</v>
      </c>
      <c r="J107" s="33" t="s">
        <v>41</v>
      </c>
      <c r="O107" s="36">
        <f>I107*0.21</f>
        <v>0</v>
      </c>
      <c r="P107">
        <v>3</v>
      </c>
    </row>
    <row r="108" spans="1:16" ht="32" x14ac:dyDescent="0.2">
      <c r="A108" s="30" t="s">
        <v>42</v>
      </c>
      <c r="B108" s="37"/>
      <c r="E108" s="32" t="s">
        <v>149</v>
      </c>
      <c r="J108" s="38"/>
    </row>
    <row r="109" spans="1:16" ht="32" x14ac:dyDescent="0.2">
      <c r="A109" s="30" t="s">
        <v>44</v>
      </c>
      <c r="B109" s="37"/>
      <c r="E109" s="39" t="s">
        <v>150</v>
      </c>
      <c r="J109" s="38"/>
    </row>
    <row r="110" spans="1:16" ht="80" x14ac:dyDescent="0.2">
      <c r="A110" s="30" t="s">
        <v>46</v>
      </c>
      <c r="B110" s="37"/>
      <c r="E110" s="32" t="s">
        <v>151</v>
      </c>
      <c r="J110" s="38"/>
    </row>
    <row r="111" spans="1:16" ht="16" x14ac:dyDescent="0.2">
      <c r="A111" s="30" t="s">
        <v>36</v>
      </c>
      <c r="B111" s="30">
        <v>26</v>
      </c>
      <c r="C111" s="31" t="s">
        <v>152</v>
      </c>
      <c r="D111" s="30" t="s">
        <v>38</v>
      </c>
      <c r="E111" s="32" t="s">
        <v>153</v>
      </c>
      <c r="F111" s="33" t="s">
        <v>68</v>
      </c>
      <c r="G111" s="34">
        <v>33.520000000000003</v>
      </c>
      <c r="H111" s="35">
        <v>0</v>
      </c>
      <c r="I111" s="35">
        <f>ROUND(G111*H111,P4)</f>
        <v>0</v>
      </c>
      <c r="J111" s="33" t="s">
        <v>41</v>
      </c>
      <c r="O111" s="36">
        <f>I111*0.21</f>
        <v>0</v>
      </c>
      <c r="P111">
        <v>3</v>
      </c>
    </row>
    <row r="112" spans="1:16" x14ac:dyDescent="0.2">
      <c r="A112" s="30" t="s">
        <v>42</v>
      </c>
      <c r="B112" s="37"/>
      <c r="E112" s="40"/>
      <c r="J112" s="38"/>
    </row>
    <row r="113" spans="1:16" ht="48" x14ac:dyDescent="0.2">
      <c r="A113" s="30" t="s">
        <v>44</v>
      </c>
      <c r="B113" s="37"/>
      <c r="E113" s="39" t="s">
        <v>154</v>
      </c>
      <c r="J113" s="38"/>
    </row>
    <row r="114" spans="1:16" ht="80" x14ac:dyDescent="0.2">
      <c r="A114" s="30" t="s">
        <v>46</v>
      </c>
      <c r="B114" s="37"/>
      <c r="E114" s="32" t="s">
        <v>151</v>
      </c>
      <c r="J114" s="38"/>
    </row>
    <row r="115" spans="1:16" ht="16" x14ac:dyDescent="0.2">
      <c r="A115" s="30" t="s">
        <v>36</v>
      </c>
      <c r="B115" s="30">
        <v>27</v>
      </c>
      <c r="C115" s="31" t="s">
        <v>155</v>
      </c>
      <c r="D115" s="30" t="s">
        <v>38</v>
      </c>
      <c r="E115" s="32" t="s">
        <v>156</v>
      </c>
      <c r="F115" s="33" t="s">
        <v>68</v>
      </c>
      <c r="G115" s="34">
        <v>32</v>
      </c>
      <c r="H115" s="35">
        <v>0</v>
      </c>
      <c r="I115" s="35">
        <f>ROUND(G115*H115,P4)</f>
        <v>0</v>
      </c>
      <c r="J115" s="33" t="s">
        <v>41</v>
      </c>
      <c r="O115" s="36">
        <f>I115*0.21</f>
        <v>0</v>
      </c>
      <c r="P115">
        <v>3</v>
      </c>
    </row>
    <row r="116" spans="1:16" ht="16" x14ac:dyDescent="0.2">
      <c r="A116" s="30" t="s">
        <v>42</v>
      </c>
      <c r="B116" s="37"/>
      <c r="E116" s="32" t="s">
        <v>157</v>
      </c>
      <c r="J116" s="38"/>
    </row>
    <row r="117" spans="1:16" ht="32" x14ac:dyDescent="0.2">
      <c r="A117" s="30" t="s">
        <v>44</v>
      </c>
      <c r="B117" s="37"/>
      <c r="E117" s="39" t="s">
        <v>158</v>
      </c>
      <c r="J117" s="38"/>
    </row>
    <row r="118" spans="1:16" ht="80" x14ac:dyDescent="0.2">
      <c r="A118" s="30" t="s">
        <v>46</v>
      </c>
      <c r="B118" s="37"/>
      <c r="E118" s="32" t="s">
        <v>151</v>
      </c>
      <c r="J118" s="38"/>
    </row>
    <row r="119" spans="1:16" ht="16" x14ac:dyDescent="0.2">
      <c r="A119" s="30" t="s">
        <v>36</v>
      </c>
      <c r="B119" s="30">
        <v>28</v>
      </c>
      <c r="C119" s="31" t="s">
        <v>159</v>
      </c>
      <c r="D119" s="30" t="s">
        <v>38</v>
      </c>
      <c r="E119" s="32" t="s">
        <v>160</v>
      </c>
      <c r="F119" s="33" t="s">
        <v>126</v>
      </c>
      <c r="G119" s="34">
        <v>47.304000000000002</v>
      </c>
      <c r="H119" s="35">
        <v>0</v>
      </c>
      <c r="I119" s="35">
        <f>ROUND(G119*H119,P4)</f>
        <v>0</v>
      </c>
      <c r="J119" s="33" t="s">
        <v>41</v>
      </c>
      <c r="O119" s="36">
        <f>I119*0.21</f>
        <v>0</v>
      </c>
      <c r="P119">
        <v>3</v>
      </c>
    </row>
    <row r="120" spans="1:16" ht="16" x14ac:dyDescent="0.2">
      <c r="A120" s="30" t="s">
        <v>42</v>
      </c>
      <c r="B120" s="37"/>
      <c r="E120" s="32" t="s">
        <v>161</v>
      </c>
      <c r="J120" s="38"/>
    </row>
    <row r="121" spans="1:16" ht="32" x14ac:dyDescent="0.2">
      <c r="A121" s="30" t="s">
        <v>44</v>
      </c>
      <c r="B121" s="37"/>
      <c r="E121" s="39" t="s">
        <v>162</v>
      </c>
      <c r="J121" s="38"/>
    </row>
    <row r="122" spans="1:16" ht="128" x14ac:dyDescent="0.2">
      <c r="A122" s="30" t="s">
        <v>46</v>
      </c>
      <c r="B122" s="37"/>
      <c r="E122" s="32" t="s">
        <v>163</v>
      </c>
      <c r="J122" s="38"/>
    </row>
    <row r="123" spans="1:16" ht="16" x14ac:dyDescent="0.2">
      <c r="A123" s="30" t="s">
        <v>36</v>
      </c>
      <c r="B123" s="30">
        <v>29</v>
      </c>
      <c r="C123" s="31" t="s">
        <v>164</v>
      </c>
      <c r="D123" s="30" t="s">
        <v>38</v>
      </c>
      <c r="E123" s="32" t="s">
        <v>165</v>
      </c>
      <c r="F123" s="33" t="s">
        <v>126</v>
      </c>
      <c r="G123" s="34">
        <v>23.652000000000001</v>
      </c>
      <c r="H123" s="35">
        <v>0</v>
      </c>
      <c r="I123" s="35">
        <f>ROUND(G123*H123,P4)</f>
        <v>0</v>
      </c>
      <c r="J123" s="33" t="s">
        <v>41</v>
      </c>
      <c r="O123" s="36">
        <f>I123*0.21</f>
        <v>0</v>
      </c>
      <c r="P123">
        <v>3</v>
      </c>
    </row>
    <row r="124" spans="1:16" ht="16" x14ac:dyDescent="0.2">
      <c r="A124" s="30" t="s">
        <v>42</v>
      </c>
      <c r="B124" s="37"/>
      <c r="E124" s="32" t="s">
        <v>166</v>
      </c>
      <c r="J124" s="38"/>
    </row>
    <row r="125" spans="1:16" ht="32" x14ac:dyDescent="0.2">
      <c r="A125" s="30" t="s">
        <v>44</v>
      </c>
      <c r="B125" s="37"/>
      <c r="E125" s="39" t="s">
        <v>167</v>
      </c>
      <c r="J125" s="38"/>
    </row>
    <row r="126" spans="1:16" ht="128" x14ac:dyDescent="0.2">
      <c r="A126" s="30" t="s">
        <v>46</v>
      </c>
      <c r="B126" s="37"/>
      <c r="E126" s="32" t="s">
        <v>168</v>
      </c>
      <c r="J126" s="38"/>
    </row>
    <row r="127" spans="1:16" x14ac:dyDescent="0.2">
      <c r="A127" s="24" t="s">
        <v>33</v>
      </c>
      <c r="B127" s="25"/>
      <c r="C127" s="26" t="s">
        <v>169</v>
      </c>
      <c r="D127" s="27"/>
      <c r="E127" s="24" t="s">
        <v>170</v>
      </c>
      <c r="F127" s="27"/>
      <c r="G127" s="27"/>
      <c r="H127" s="27"/>
      <c r="I127" s="28">
        <f>SUMIFS(I128:I143,A128:A143,"P")</f>
        <v>0</v>
      </c>
      <c r="J127" s="29"/>
    </row>
    <row r="128" spans="1:16" ht="16" x14ac:dyDescent="0.2">
      <c r="A128" s="30" t="s">
        <v>36</v>
      </c>
      <c r="B128" s="30">
        <v>30</v>
      </c>
      <c r="C128" s="31" t="s">
        <v>171</v>
      </c>
      <c r="D128" s="30" t="s">
        <v>38</v>
      </c>
      <c r="E128" s="32" t="s">
        <v>172</v>
      </c>
      <c r="F128" s="33" t="s">
        <v>40</v>
      </c>
      <c r="G128" s="34">
        <v>0.14099999999999999</v>
      </c>
      <c r="H128" s="35">
        <v>0</v>
      </c>
      <c r="I128" s="35">
        <f>ROUND(G128*H128,P4)</f>
        <v>0</v>
      </c>
      <c r="J128" s="33" t="s">
        <v>41</v>
      </c>
      <c r="O128" s="36">
        <f>I128*0.21</f>
        <v>0</v>
      </c>
      <c r="P128">
        <v>3</v>
      </c>
    </row>
    <row r="129" spans="1:16" ht="16" x14ac:dyDescent="0.2">
      <c r="A129" s="30" t="s">
        <v>42</v>
      </c>
      <c r="B129" s="37"/>
      <c r="E129" s="32" t="s">
        <v>173</v>
      </c>
      <c r="J129" s="38"/>
    </row>
    <row r="130" spans="1:16" ht="32" x14ac:dyDescent="0.2">
      <c r="A130" s="30" t="s">
        <v>44</v>
      </c>
      <c r="B130" s="37"/>
      <c r="E130" s="39" t="s">
        <v>174</v>
      </c>
      <c r="J130" s="38"/>
    </row>
    <row r="131" spans="1:16" ht="409.6" x14ac:dyDescent="0.2">
      <c r="A131" s="30" t="s">
        <v>46</v>
      </c>
      <c r="B131" s="37"/>
      <c r="E131" s="32" t="s">
        <v>175</v>
      </c>
      <c r="J131" s="38"/>
    </row>
    <row r="132" spans="1:16" ht="16" x14ac:dyDescent="0.2">
      <c r="A132" s="30" t="s">
        <v>36</v>
      </c>
      <c r="B132" s="30">
        <v>31</v>
      </c>
      <c r="C132" s="31" t="s">
        <v>176</v>
      </c>
      <c r="D132" s="30" t="s">
        <v>38</v>
      </c>
      <c r="E132" s="32" t="s">
        <v>177</v>
      </c>
      <c r="F132" s="33" t="s">
        <v>51</v>
      </c>
      <c r="G132" s="34">
        <v>3.1E-2</v>
      </c>
      <c r="H132" s="35">
        <v>0</v>
      </c>
      <c r="I132" s="35">
        <f>ROUND(G132*H132,P4)</f>
        <v>0</v>
      </c>
      <c r="J132" s="33" t="s">
        <v>41</v>
      </c>
      <c r="O132" s="36">
        <f>I132*0.21</f>
        <v>0</v>
      </c>
      <c r="P132">
        <v>3</v>
      </c>
    </row>
    <row r="133" spans="1:16" ht="16" x14ac:dyDescent="0.2">
      <c r="A133" s="30" t="s">
        <v>42</v>
      </c>
      <c r="B133" s="37"/>
      <c r="E133" s="40" t="s">
        <v>38</v>
      </c>
      <c r="J133" s="38"/>
    </row>
    <row r="134" spans="1:16" ht="32" x14ac:dyDescent="0.2">
      <c r="A134" s="30" t="s">
        <v>44</v>
      </c>
      <c r="B134" s="37"/>
      <c r="E134" s="39" t="s">
        <v>178</v>
      </c>
      <c r="J134" s="38"/>
    </row>
    <row r="135" spans="1:16" ht="304" x14ac:dyDescent="0.2">
      <c r="A135" s="30" t="s">
        <v>46</v>
      </c>
      <c r="B135" s="37"/>
      <c r="E135" s="32" t="s">
        <v>179</v>
      </c>
      <c r="J135" s="38"/>
    </row>
    <row r="136" spans="1:16" ht="16" x14ac:dyDescent="0.2">
      <c r="A136" s="30" t="s">
        <v>36</v>
      </c>
      <c r="B136" s="30">
        <v>32</v>
      </c>
      <c r="C136" s="31" t="s">
        <v>180</v>
      </c>
      <c r="D136" s="30" t="s">
        <v>38</v>
      </c>
      <c r="E136" s="32" t="s">
        <v>181</v>
      </c>
      <c r="F136" s="33" t="s">
        <v>40</v>
      </c>
      <c r="G136" s="34">
        <v>2.6280000000000001</v>
      </c>
      <c r="H136" s="35">
        <v>0</v>
      </c>
      <c r="I136" s="35">
        <f>ROUND(G136*H136,P4)</f>
        <v>0</v>
      </c>
      <c r="J136" s="33" t="s">
        <v>41</v>
      </c>
      <c r="O136" s="36">
        <f>I136*0.21</f>
        <v>0</v>
      </c>
      <c r="P136">
        <v>3</v>
      </c>
    </row>
    <row r="137" spans="1:16" ht="16" x14ac:dyDescent="0.2">
      <c r="A137" s="30" t="s">
        <v>42</v>
      </c>
      <c r="B137" s="37"/>
      <c r="E137" s="32" t="s">
        <v>182</v>
      </c>
      <c r="J137" s="38"/>
    </row>
    <row r="138" spans="1:16" ht="32" x14ac:dyDescent="0.2">
      <c r="A138" s="30" t="s">
        <v>44</v>
      </c>
      <c r="B138" s="37"/>
      <c r="E138" s="39" t="s">
        <v>183</v>
      </c>
      <c r="J138" s="38"/>
    </row>
    <row r="139" spans="1:16" ht="409.6" x14ac:dyDescent="0.2">
      <c r="A139" s="30" t="s">
        <v>46</v>
      </c>
      <c r="B139" s="37"/>
      <c r="E139" s="32" t="s">
        <v>184</v>
      </c>
      <c r="J139" s="38"/>
    </row>
    <row r="140" spans="1:16" ht="16" x14ac:dyDescent="0.2">
      <c r="A140" s="30" t="s">
        <v>36</v>
      </c>
      <c r="B140" s="30">
        <v>33</v>
      </c>
      <c r="C140" s="31" t="s">
        <v>185</v>
      </c>
      <c r="D140" s="30" t="s">
        <v>38</v>
      </c>
      <c r="E140" s="32" t="s">
        <v>186</v>
      </c>
      <c r="F140" s="33" t="s">
        <v>51</v>
      </c>
      <c r="G140" s="34">
        <v>0.52600000000000002</v>
      </c>
      <c r="H140" s="35">
        <v>0</v>
      </c>
      <c r="I140" s="35">
        <f>ROUND(G140*H140,P4)</f>
        <v>0</v>
      </c>
      <c r="J140" s="33" t="s">
        <v>41</v>
      </c>
      <c r="O140" s="36">
        <f>I140*0.21</f>
        <v>0</v>
      </c>
      <c r="P140">
        <v>3</v>
      </c>
    </row>
    <row r="141" spans="1:16" ht="16" x14ac:dyDescent="0.2">
      <c r="A141" s="30" t="s">
        <v>42</v>
      </c>
      <c r="B141" s="37"/>
      <c r="E141" s="40" t="s">
        <v>38</v>
      </c>
      <c r="J141" s="38"/>
    </row>
    <row r="142" spans="1:16" ht="32" x14ac:dyDescent="0.2">
      <c r="A142" s="30" t="s">
        <v>44</v>
      </c>
      <c r="B142" s="37"/>
      <c r="E142" s="39" t="s">
        <v>187</v>
      </c>
      <c r="J142" s="38"/>
    </row>
    <row r="143" spans="1:16" ht="335" x14ac:dyDescent="0.2">
      <c r="A143" s="30" t="s">
        <v>46</v>
      </c>
      <c r="B143" s="37"/>
      <c r="E143" s="32" t="s">
        <v>188</v>
      </c>
      <c r="J143" s="38"/>
    </row>
    <row r="144" spans="1:16" x14ac:dyDescent="0.2">
      <c r="A144" s="24" t="s">
        <v>33</v>
      </c>
      <c r="B144" s="25"/>
      <c r="C144" s="26" t="s">
        <v>189</v>
      </c>
      <c r="D144" s="27"/>
      <c r="E144" s="24" t="s">
        <v>190</v>
      </c>
      <c r="F144" s="27"/>
      <c r="G144" s="27"/>
      <c r="H144" s="27"/>
      <c r="I144" s="28">
        <f>SUMIFS(I145:I160,A145:A160,"P")</f>
        <v>0</v>
      </c>
      <c r="J144" s="29"/>
    </row>
    <row r="145" spans="1:16" ht="16" x14ac:dyDescent="0.2">
      <c r="A145" s="30" t="s">
        <v>36</v>
      </c>
      <c r="B145" s="30">
        <v>34</v>
      </c>
      <c r="C145" s="31" t="s">
        <v>191</v>
      </c>
      <c r="D145" s="30" t="s">
        <v>38</v>
      </c>
      <c r="E145" s="32" t="s">
        <v>192</v>
      </c>
      <c r="F145" s="33" t="s">
        <v>40</v>
      </c>
      <c r="G145" s="34">
        <v>1.0069999999999999</v>
      </c>
      <c r="H145" s="35">
        <v>0</v>
      </c>
      <c r="I145" s="35">
        <f>ROUND(G145*H145,P4)</f>
        <v>0</v>
      </c>
      <c r="J145" s="33" t="s">
        <v>41</v>
      </c>
      <c r="O145" s="36">
        <f>I145*0.21</f>
        <v>0</v>
      </c>
      <c r="P145">
        <v>3</v>
      </c>
    </row>
    <row r="146" spans="1:16" ht="16" x14ac:dyDescent="0.2">
      <c r="A146" s="30" t="s">
        <v>42</v>
      </c>
      <c r="B146" s="37"/>
      <c r="E146" s="32" t="s">
        <v>193</v>
      </c>
      <c r="J146" s="38"/>
    </row>
    <row r="147" spans="1:16" ht="32" x14ac:dyDescent="0.2">
      <c r="A147" s="30" t="s">
        <v>44</v>
      </c>
      <c r="B147" s="37"/>
      <c r="E147" s="39" t="s">
        <v>194</v>
      </c>
      <c r="J147" s="38"/>
    </row>
    <row r="148" spans="1:16" ht="409.6" x14ac:dyDescent="0.2">
      <c r="A148" s="30" t="s">
        <v>46</v>
      </c>
      <c r="B148" s="37"/>
      <c r="E148" s="32" t="s">
        <v>184</v>
      </c>
      <c r="J148" s="38"/>
    </row>
    <row r="149" spans="1:16" ht="16" x14ac:dyDescent="0.2">
      <c r="A149" s="30" t="s">
        <v>36</v>
      </c>
      <c r="B149" s="30">
        <v>35</v>
      </c>
      <c r="C149" s="31" t="s">
        <v>195</v>
      </c>
      <c r="D149" s="30" t="s">
        <v>38</v>
      </c>
      <c r="E149" s="32" t="s">
        <v>196</v>
      </c>
      <c r="F149" s="33" t="s">
        <v>51</v>
      </c>
      <c r="G149" s="34">
        <v>0.18099999999999999</v>
      </c>
      <c r="H149" s="35">
        <v>0</v>
      </c>
      <c r="I149" s="35">
        <f>ROUND(G149*H149,P4)</f>
        <v>0</v>
      </c>
      <c r="J149" s="33" t="s">
        <v>41</v>
      </c>
      <c r="O149" s="36">
        <f>I149*0.21</f>
        <v>0</v>
      </c>
      <c r="P149">
        <v>3</v>
      </c>
    </row>
    <row r="150" spans="1:16" ht="16" x14ac:dyDescent="0.2">
      <c r="A150" s="30" t="s">
        <v>42</v>
      </c>
      <c r="B150" s="37"/>
      <c r="E150" s="40" t="s">
        <v>38</v>
      </c>
      <c r="J150" s="38"/>
    </row>
    <row r="151" spans="1:16" ht="32" x14ac:dyDescent="0.2">
      <c r="A151" s="30" t="s">
        <v>44</v>
      </c>
      <c r="B151" s="37"/>
      <c r="E151" s="39" t="s">
        <v>197</v>
      </c>
      <c r="J151" s="38"/>
    </row>
    <row r="152" spans="1:16" ht="335" x14ac:dyDescent="0.2">
      <c r="A152" s="30" t="s">
        <v>46</v>
      </c>
      <c r="B152" s="37"/>
      <c r="E152" s="32" t="s">
        <v>198</v>
      </c>
      <c r="J152" s="38"/>
    </row>
    <row r="153" spans="1:16" ht="16" x14ac:dyDescent="0.2">
      <c r="A153" s="30" t="s">
        <v>36</v>
      </c>
      <c r="B153" s="30">
        <v>36</v>
      </c>
      <c r="C153" s="31" t="s">
        <v>199</v>
      </c>
      <c r="D153" s="30" t="s">
        <v>38</v>
      </c>
      <c r="E153" s="32" t="s">
        <v>200</v>
      </c>
      <c r="F153" s="33" t="s">
        <v>51</v>
      </c>
      <c r="G153" s="34">
        <v>0.88100000000000001</v>
      </c>
      <c r="H153" s="35">
        <v>0</v>
      </c>
      <c r="I153" s="35">
        <f>ROUND(G153*H153,P4)</f>
        <v>0</v>
      </c>
      <c r="J153" s="33" t="s">
        <v>41</v>
      </c>
      <c r="O153" s="36">
        <f>I153*0.21</f>
        <v>0</v>
      </c>
      <c r="P153">
        <v>3</v>
      </c>
    </row>
    <row r="154" spans="1:16" ht="16" x14ac:dyDescent="0.2">
      <c r="A154" s="30" t="s">
        <v>42</v>
      </c>
      <c r="B154" s="37"/>
      <c r="E154" s="40" t="s">
        <v>38</v>
      </c>
      <c r="J154" s="38"/>
    </row>
    <row r="155" spans="1:16" ht="48" x14ac:dyDescent="0.2">
      <c r="A155" s="30" t="s">
        <v>44</v>
      </c>
      <c r="B155" s="37"/>
      <c r="E155" s="39" t="s">
        <v>201</v>
      </c>
      <c r="J155" s="38"/>
    </row>
    <row r="156" spans="1:16" ht="409.6" x14ac:dyDescent="0.2">
      <c r="A156" s="30" t="s">
        <v>46</v>
      </c>
      <c r="B156" s="37"/>
      <c r="E156" s="32" t="s">
        <v>202</v>
      </c>
      <c r="J156" s="38"/>
    </row>
    <row r="157" spans="1:16" ht="16" x14ac:dyDescent="0.2">
      <c r="A157" s="30" t="s">
        <v>36</v>
      </c>
      <c r="B157" s="30">
        <v>37</v>
      </c>
      <c r="C157" s="31" t="s">
        <v>203</v>
      </c>
      <c r="D157" s="30" t="s">
        <v>38</v>
      </c>
      <c r="E157" s="32" t="s">
        <v>204</v>
      </c>
      <c r="F157" s="33" t="s">
        <v>40</v>
      </c>
      <c r="G157" s="34">
        <v>13.228</v>
      </c>
      <c r="H157" s="35">
        <v>0</v>
      </c>
      <c r="I157" s="35">
        <f>ROUND(G157*H157,P4)</f>
        <v>0</v>
      </c>
      <c r="J157" s="33" t="s">
        <v>41</v>
      </c>
      <c r="O157" s="36">
        <f>I157*0.21</f>
        <v>0</v>
      </c>
      <c r="P157">
        <v>3</v>
      </c>
    </row>
    <row r="158" spans="1:16" ht="16" x14ac:dyDescent="0.2">
      <c r="A158" s="30" t="s">
        <v>42</v>
      </c>
      <c r="B158" s="37"/>
      <c r="E158" s="32" t="s">
        <v>205</v>
      </c>
      <c r="J158" s="38"/>
    </row>
    <row r="159" spans="1:16" ht="32" x14ac:dyDescent="0.2">
      <c r="A159" s="30" t="s">
        <v>44</v>
      </c>
      <c r="B159" s="37"/>
      <c r="E159" s="39" t="s">
        <v>206</v>
      </c>
      <c r="J159" s="38"/>
    </row>
    <row r="160" spans="1:16" ht="48" x14ac:dyDescent="0.2">
      <c r="A160" s="30" t="s">
        <v>46</v>
      </c>
      <c r="B160" s="37"/>
      <c r="E160" s="32" t="s">
        <v>207</v>
      </c>
      <c r="J160" s="38"/>
    </row>
    <row r="161" spans="1:16" x14ac:dyDescent="0.2">
      <c r="A161" s="24" t="s">
        <v>33</v>
      </c>
      <c r="B161" s="25"/>
      <c r="C161" s="26" t="s">
        <v>208</v>
      </c>
      <c r="D161" s="27"/>
      <c r="E161" s="24" t="s">
        <v>209</v>
      </c>
      <c r="F161" s="27"/>
      <c r="G161" s="27"/>
      <c r="H161" s="27"/>
      <c r="I161" s="28">
        <f>SUMIFS(I162:I177,A162:A177,"P")</f>
        <v>0</v>
      </c>
      <c r="J161" s="29"/>
    </row>
    <row r="162" spans="1:16" ht="16" x14ac:dyDescent="0.2">
      <c r="A162" s="30" t="s">
        <v>36</v>
      </c>
      <c r="B162" s="30">
        <v>38</v>
      </c>
      <c r="C162" s="31" t="s">
        <v>210</v>
      </c>
      <c r="D162" s="30" t="s">
        <v>38</v>
      </c>
      <c r="E162" s="32" t="s">
        <v>211</v>
      </c>
      <c r="F162" s="33" t="s">
        <v>126</v>
      </c>
      <c r="G162" s="34">
        <v>45.6</v>
      </c>
      <c r="H162" s="35">
        <v>0</v>
      </c>
      <c r="I162" s="35">
        <f>ROUND(G162*H162,P4)</f>
        <v>0</v>
      </c>
      <c r="J162" s="33" t="s">
        <v>41</v>
      </c>
      <c r="O162" s="36">
        <f>I162*0.21</f>
        <v>0</v>
      </c>
      <c r="P162">
        <v>3</v>
      </c>
    </row>
    <row r="163" spans="1:16" ht="16" x14ac:dyDescent="0.2">
      <c r="A163" s="30" t="s">
        <v>42</v>
      </c>
      <c r="B163" s="37"/>
      <c r="E163" s="32" t="s">
        <v>212</v>
      </c>
      <c r="J163" s="38"/>
    </row>
    <row r="164" spans="1:16" ht="32" x14ac:dyDescent="0.2">
      <c r="A164" s="30" t="s">
        <v>44</v>
      </c>
      <c r="B164" s="37"/>
      <c r="E164" s="39" t="s">
        <v>213</v>
      </c>
      <c r="J164" s="38"/>
    </row>
    <row r="165" spans="1:16" ht="64" x14ac:dyDescent="0.2">
      <c r="A165" s="30" t="s">
        <v>46</v>
      </c>
      <c r="B165" s="37"/>
      <c r="E165" s="32" t="s">
        <v>214</v>
      </c>
      <c r="J165" s="38"/>
    </row>
    <row r="166" spans="1:16" ht="16" x14ac:dyDescent="0.2">
      <c r="A166" s="30" t="s">
        <v>36</v>
      </c>
      <c r="B166" s="30">
        <v>39</v>
      </c>
      <c r="C166" s="31" t="s">
        <v>215</v>
      </c>
      <c r="D166" s="30" t="s">
        <v>38</v>
      </c>
      <c r="E166" s="32" t="s">
        <v>216</v>
      </c>
      <c r="F166" s="33" t="s">
        <v>126</v>
      </c>
      <c r="G166" s="34">
        <v>22.8</v>
      </c>
      <c r="H166" s="35">
        <v>0</v>
      </c>
      <c r="I166" s="35">
        <f>ROUND(G166*H166,P4)</f>
        <v>0</v>
      </c>
      <c r="J166" s="33" t="s">
        <v>41</v>
      </c>
      <c r="O166" s="36">
        <f>I166*0.21</f>
        <v>0</v>
      </c>
      <c r="P166">
        <v>3</v>
      </c>
    </row>
    <row r="167" spans="1:16" ht="16" x14ac:dyDescent="0.2">
      <c r="A167" s="30" t="s">
        <v>42</v>
      </c>
      <c r="B167" s="37"/>
      <c r="E167" s="40" t="s">
        <v>38</v>
      </c>
      <c r="J167" s="38"/>
    </row>
    <row r="168" spans="1:16" ht="32" x14ac:dyDescent="0.2">
      <c r="A168" s="30" t="s">
        <v>44</v>
      </c>
      <c r="B168" s="37"/>
      <c r="E168" s="39" t="s">
        <v>217</v>
      </c>
      <c r="J168" s="38"/>
    </row>
    <row r="169" spans="1:16" ht="176" x14ac:dyDescent="0.2">
      <c r="A169" s="30" t="s">
        <v>46</v>
      </c>
      <c r="B169" s="37"/>
      <c r="E169" s="32" t="s">
        <v>218</v>
      </c>
      <c r="J169" s="38"/>
    </row>
    <row r="170" spans="1:16" ht="16" x14ac:dyDescent="0.2">
      <c r="A170" s="30" t="s">
        <v>36</v>
      </c>
      <c r="B170" s="30">
        <v>40</v>
      </c>
      <c r="C170" s="31" t="s">
        <v>219</v>
      </c>
      <c r="D170" s="30" t="s">
        <v>38</v>
      </c>
      <c r="E170" s="32" t="s">
        <v>220</v>
      </c>
      <c r="F170" s="33" t="s">
        <v>126</v>
      </c>
      <c r="G170" s="34">
        <v>22.8</v>
      </c>
      <c r="H170" s="35">
        <v>0</v>
      </c>
      <c r="I170" s="35">
        <f>ROUND(G170*H170,P4)</f>
        <v>0</v>
      </c>
      <c r="J170" s="33" t="s">
        <v>41</v>
      </c>
      <c r="O170" s="36">
        <f>I170*0.21</f>
        <v>0</v>
      </c>
      <c r="P170">
        <v>3</v>
      </c>
    </row>
    <row r="171" spans="1:16" ht="16" x14ac:dyDescent="0.2">
      <c r="A171" s="30" t="s">
        <v>42</v>
      </c>
      <c r="B171" s="37"/>
      <c r="E171" s="40" t="s">
        <v>38</v>
      </c>
      <c r="J171" s="38"/>
    </row>
    <row r="172" spans="1:16" ht="32" x14ac:dyDescent="0.2">
      <c r="A172" s="30" t="s">
        <v>44</v>
      </c>
      <c r="B172" s="37"/>
      <c r="E172" s="39" t="s">
        <v>217</v>
      </c>
      <c r="J172" s="38"/>
    </row>
    <row r="173" spans="1:16" ht="176" x14ac:dyDescent="0.2">
      <c r="A173" s="30" t="s">
        <v>46</v>
      </c>
      <c r="B173" s="37"/>
      <c r="E173" s="32" t="s">
        <v>218</v>
      </c>
      <c r="J173" s="38"/>
    </row>
    <row r="174" spans="1:16" ht="16" x14ac:dyDescent="0.2">
      <c r="A174" s="30" t="s">
        <v>36</v>
      </c>
      <c r="B174" s="30">
        <v>41</v>
      </c>
      <c r="C174" s="31" t="s">
        <v>221</v>
      </c>
      <c r="D174" s="30" t="s">
        <v>38</v>
      </c>
      <c r="E174" s="32" t="s">
        <v>222</v>
      </c>
      <c r="F174" s="33" t="s">
        <v>58</v>
      </c>
      <c r="G174" s="34">
        <v>1</v>
      </c>
      <c r="H174" s="35">
        <v>0</v>
      </c>
      <c r="I174" s="35">
        <f>ROUND(G174*H174,P4)</f>
        <v>0</v>
      </c>
      <c r="J174" s="33" t="s">
        <v>223</v>
      </c>
      <c r="O174" s="36">
        <f>I174*0.21</f>
        <v>0</v>
      </c>
      <c r="P174">
        <v>3</v>
      </c>
    </row>
    <row r="175" spans="1:16" ht="16" x14ac:dyDescent="0.2">
      <c r="A175" s="30" t="s">
        <v>42</v>
      </c>
      <c r="B175" s="37"/>
      <c r="E175" s="40" t="s">
        <v>38</v>
      </c>
      <c r="J175" s="38"/>
    </row>
    <row r="176" spans="1:16" ht="32" x14ac:dyDescent="0.2">
      <c r="A176" s="30" t="s">
        <v>44</v>
      </c>
      <c r="B176" s="37"/>
      <c r="E176" s="39" t="s">
        <v>60</v>
      </c>
      <c r="J176" s="38"/>
    </row>
    <row r="177" spans="1:16" ht="32" x14ac:dyDescent="0.2">
      <c r="A177" s="30" t="s">
        <v>46</v>
      </c>
      <c r="B177" s="37"/>
      <c r="E177" s="32" t="s">
        <v>224</v>
      </c>
      <c r="J177" s="38"/>
    </row>
    <row r="178" spans="1:16" x14ac:dyDescent="0.2">
      <c r="A178" s="24" t="s">
        <v>33</v>
      </c>
      <c r="B178" s="25"/>
      <c r="C178" s="26" t="s">
        <v>225</v>
      </c>
      <c r="D178" s="27"/>
      <c r="E178" s="24" t="s">
        <v>226</v>
      </c>
      <c r="F178" s="27"/>
      <c r="G178" s="27"/>
      <c r="H178" s="27"/>
      <c r="I178" s="28">
        <f>SUMIFS(I179:I202,A179:A202,"P")</f>
        <v>0</v>
      </c>
      <c r="J178" s="29"/>
    </row>
    <row r="179" spans="1:16" ht="16" x14ac:dyDescent="0.2">
      <c r="A179" s="30" t="s">
        <v>36</v>
      </c>
      <c r="B179" s="30">
        <v>42</v>
      </c>
      <c r="C179" s="31" t="s">
        <v>227</v>
      </c>
      <c r="D179" s="30" t="s">
        <v>38</v>
      </c>
      <c r="E179" s="32" t="s">
        <v>228</v>
      </c>
      <c r="F179" s="33" t="s">
        <v>126</v>
      </c>
      <c r="G179" s="34">
        <v>8.76</v>
      </c>
      <c r="H179" s="35">
        <v>0</v>
      </c>
      <c r="I179" s="35">
        <f>ROUND(G179*H179,P4)</f>
        <v>0</v>
      </c>
      <c r="J179" s="33" t="s">
        <v>41</v>
      </c>
      <c r="O179" s="36">
        <f>I179*0.21</f>
        <v>0</v>
      </c>
      <c r="P179">
        <v>3</v>
      </c>
    </row>
    <row r="180" spans="1:16" ht="16" x14ac:dyDescent="0.2">
      <c r="A180" s="30" t="s">
        <v>42</v>
      </c>
      <c r="B180" s="37"/>
      <c r="E180" s="40" t="s">
        <v>38</v>
      </c>
      <c r="J180" s="38"/>
    </row>
    <row r="181" spans="1:16" ht="32" x14ac:dyDescent="0.2">
      <c r="A181" s="30" t="s">
        <v>44</v>
      </c>
      <c r="B181" s="37"/>
      <c r="E181" s="39" t="s">
        <v>229</v>
      </c>
      <c r="J181" s="38"/>
    </row>
    <row r="182" spans="1:16" ht="240" x14ac:dyDescent="0.2">
      <c r="A182" s="30" t="s">
        <v>46</v>
      </c>
      <c r="B182" s="37"/>
      <c r="E182" s="32" t="s">
        <v>230</v>
      </c>
      <c r="J182" s="38"/>
    </row>
    <row r="183" spans="1:16" ht="16" x14ac:dyDescent="0.2">
      <c r="A183" s="30" t="s">
        <v>36</v>
      </c>
      <c r="B183" s="30">
        <v>43</v>
      </c>
      <c r="C183" s="31" t="s">
        <v>231</v>
      </c>
      <c r="D183" s="30" t="s">
        <v>38</v>
      </c>
      <c r="E183" s="32" t="s">
        <v>232</v>
      </c>
      <c r="F183" s="33" t="s">
        <v>126</v>
      </c>
      <c r="G183" s="34">
        <v>15.768000000000001</v>
      </c>
      <c r="H183" s="35">
        <v>0</v>
      </c>
      <c r="I183" s="35">
        <f>ROUND(G183*H183,P4)</f>
        <v>0</v>
      </c>
      <c r="J183" s="33" t="s">
        <v>41</v>
      </c>
      <c r="O183" s="36">
        <f>I183*0.21</f>
        <v>0</v>
      </c>
      <c r="P183">
        <v>3</v>
      </c>
    </row>
    <row r="184" spans="1:16" ht="16" x14ac:dyDescent="0.2">
      <c r="A184" s="30" t="s">
        <v>42</v>
      </c>
      <c r="B184" s="37"/>
      <c r="E184" s="40" t="s">
        <v>38</v>
      </c>
      <c r="J184" s="38"/>
    </row>
    <row r="185" spans="1:16" ht="32" x14ac:dyDescent="0.2">
      <c r="A185" s="30" t="s">
        <v>44</v>
      </c>
      <c r="B185" s="37"/>
      <c r="E185" s="39" t="s">
        <v>233</v>
      </c>
      <c r="J185" s="38"/>
    </row>
    <row r="186" spans="1:16" ht="240" x14ac:dyDescent="0.2">
      <c r="A186" s="30" t="s">
        <v>46</v>
      </c>
      <c r="B186" s="37"/>
      <c r="E186" s="32" t="s">
        <v>230</v>
      </c>
      <c r="J186" s="38"/>
    </row>
    <row r="187" spans="1:16" ht="16" x14ac:dyDescent="0.2">
      <c r="A187" s="30" t="s">
        <v>36</v>
      </c>
      <c r="B187" s="30">
        <v>44</v>
      </c>
      <c r="C187" s="31" t="s">
        <v>234</v>
      </c>
      <c r="D187" s="30" t="s">
        <v>38</v>
      </c>
      <c r="E187" s="32" t="s">
        <v>235</v>
      </c>
      <c r="F187" s="33" t="s">
        <v>126</v>
      </c>
      <c r="G187" s="34">
        <v>5.2560000000000002</v>
      </c>
      <c r="H187" s="35">
        <v>0</v>
      </c>
      <c r="I187" s="35">
        <f>ROUND(G187*H187,P4)</f>
        <v>0</v>
      </c>
      <c r="J187" s="33" t="s">
        <v>41</v>
      </c>
      <c r="O187" s="36">
        <f>I187*0.21</f>
        <v>0</v>
      </c>
      <c r="P187">
        <v>3</v>
      </c>
    </row>
    <row r="188" spans="1:16" ht="16" x14ac:dyDescent="0.2">
      <c r="A188" s="30" t="s">
        <v>42</v>
      </c>
      <c r="B188" s="37"/>
      <c r="E188" s="40" t="s">
        <v>38</v>
      </c>
      <c r="J188" s="38"/>
    </row>
    <row r="189" spans="1:16" ht="32" x14ac:dyDescent="0.2">
      <c r="A189" s="30" t="s">
        <v>44</v>
      </c>
      <c r="B189" s="37"/>
      <c r="E189" s="39" t="s">
        <v>236</v>
      </c>
      <c r="J189" s="38"/>
    </row>
    <row r="190" spans="1:16" ht="256" x14ac:dyDescent="0.2">
      <c r="A190" s="30" t="s">
        <v>46</v>
      </c>
      <c r="B190" s="37"/>
      <c r="E190" s="32" t="s">
        <v>237</v>
      </c>
      <c r="J190" s="38"/>
    </row>
    <row r="191" spans="1:16" ht="16" x14ac:dyDescent="0.2">
      <c r="A191" s="30" t="s">
        <v>36</v>
      </c>
      <c r="B191" s="30">
        <v>45</v>
      </c>
      <c r="C191" s="31" t="s">
        <v>238</v>
      </c>
      <c r="D191" s="30" t="s">
        <v>38</v>
      </c>
      <c r="E191" s="32" t="s">
        <v>239</v>
      </c>
      <c r="F191" s="33" t="s">
        <v>126</v>
      </c>
      <c r="G191" s="34">
        <v>1.18</v>
      </c>
      <c r="H191" s="35">
        <v>0</v>
      </c>
      <c r="I191" s="35">
        <f>ROUND(G191*H191,P4)</f>
        <v>0</v>
      </c>
      <c r="J191" s="33" t="s">
        <v>41</v>
      </c>
      <c r="O191" s="36">
        <f>I191*0.21</f>
        <v>0</v>
      </c>
      <c r="P191">
        <v>3</v>
      </c>
    </row>
    <row r="192" spans="1:16" ht="16" x14ac:dyDescent="0.2">
      <c r="A192" s="30" t="s">
        <v>42</v>
      </c>
      <c r="B192" s="37"/>
      <c r="E192" s="32" t="s">
        <v>240</v>
      </c>
      <c r="J192" s="38"/>
    </row>
    <row r="193" spans="1:16" ht="32" x14ac:dyDescent="0.2">
      <c r="A193" s="30" t="s">
        <v>44</v>
      </c>
      <c r="B193" s="37"/>
      <c r="E193" s="39" t="s">
        <v>241</v>
      </c>
      <c r="J193" s="38"/>
    </row>
    <row r="194" spans="1:16" ht="48" x14ac:dyDescent="0.2">
      <c r="A194" s="30" t="s">
        <v>46</v>
      </c>
      <c r="B194" s="37"/>
      <c r="E194" s="32" t="s">
        <v>242</v>
      </c>
      <c r="J194" s="38"/>
    </row>
    <row r="195" spans="1:16" ht="16" x14ac:dyDescent="0.2">
      <c r="A195" s="30" t="s">
        <v>36</v>
      </c>
      <c r="B195" s="30">
        <v>46</v>
      </c>
      <c r="C195" s="31" t="s">
        <v>243</v>
      </c>
      <c r="D195" s="30" t="s">
        <v>38</v>
      </c>
      <c r="E195" s="32" t="s">
        <v>244</v>
      </c>
      <c r="F195" s="33" t="s">
        <v>126</v>
      </c>
      <c r="G195" s="34">
        <v>11.388</v>
      </c>
      <c r="H195" s="35">
        <v>0</v>
      </c>
      <c r="I195" s="35">
        <f>ROUND(G195*H195,P4)</f>
        <v>0</v>
      </c>
      <c r="J195" s="33" t="s">
        <v>41</v>
      </c>
      <c r="O195" s="36">
        <f>I195*0.21</f>
        <v>0</v>
      </c>
      <c r="P195">
        <v>3</v>
      </c>
    </row>
    <row r="196" spans="1:16" ht="16" x14ac:dyDescent="0.2">
      <c r="A196" s="30" t="s">
        <v>42</v>
      </c>
      <c r="B196" s="37"/>
      <c r="E196" s="32" t="s">
        <v>245</v>
      </c>
      <c r="J196" s="38"/>
    </row>
    <row r="197" spans="1:16" ht="32" x14ac:dyDescent="0.2">
      <c r="A197" s="30" t="s">
        <v>44</v>
      </c>
      <c r="B197" s="37"/>
      <c r="E197" s="39" t="s">
        <v>246</v>
      </c>
      <c r="J197" s="38"/>
    </row>
    <row r="198" spans="1:16" ht="48" x14ac:dyDescent="0.2">
      <c r="A198" s="30" t="s">
        <v>46</v>
      </c>
      <c r="B198" s="37"/>
      <c r="E198" s="32" t="s">
        <v>242</v>
      </c>
      <c r="J198" s="38"/>
    </row>
    <row r="199" spans="1:16" ht="16" x14ac:dyDescent="0.2">
      <c r="A199" s="30" t="s">
        <v>36</v>
      </c>
      <c r="B199" s="30">
        <v>47</v>
      </c>
      <c r="C199" s="31" t="s">
        <v>247</v>
      </c>
      <c r="D199" s="30" t="s">
        <v>38</v>
      </c>
      <c r="E199" s="32" t="s">
        <v>248</v>
      </c>
      <c r="F199" s="33" t="s">
        <v>126</v>
      </c>
      <c r="G199" s="34">
        <v>0.6</v>
      </c>
      <c r="H199" s="35">
        <v>0</v>
      </c>
      <c r="I199" s="35">
        <f>ROUND(G199*H199,P4)</f>
        <v>0</v>
      </c>
      <c r="J199" s="33" t="s">
        <v>41</v>
      </c>
      <c r="O199" s="36">
        <f>I199*0.21</f>
        <v>0</v>
      </c>
      <c r="P199">
        <v>3</v>
      </c>
    </row>
    <row r="200" spans="1:16" ht="16" x14ac:dyDescent="0.2">
      <c r="A200" s="30" t="s">
        <v>42</v>
      </c>
      <c r="B200" s="37"/>
      <c r="E200" s="40" t="s">
        <v>38</v>
      </c>
      <c r="J200" s="38"/>
    </row>
    <row r="201" spans="1:16" ht="32" x14ac:dyDescent="0.2">
      <c r="A201" s="30" t="s">
        <v>44</v>
      </c>
      <c r="B201" s="37"/>
      <c r="E201" s="39" t="s">
        <v>249</v>
      </c>
      <c r="J201" s="38"/>
    </row>
    <row r="202" spans="1:16" ht="64" x14ac:dyDescent="0.2">
      <c r="A202" s="30" t="s">
        <v>46</v>
      </c>
      <c r="B202" s="37"/>
      <c r="E202" s="32" t="s">
        <v>250</v>
      </c>
      <c r="J202" s="38"/>
    </row>
    <row r="203" spans="1:16" x14ac:dyDescent="0.2">
      <c r="A203" s="24" t="s">
        <v>33</v>
      </c>
      <c r="B203" s="25"/>
      <c r="C203" s="26" t="s">
        <v>251</v>
      </c>
      <c r="D203" s="27"/>
      <c r="E203" s="24" t="s">
        <v>252</v>
      </c>
      <c r="F203" s="27"/>
      <c r="G203" s="27"/>
      <c r="H203" s="27"/>
      <c r="I203" s="28">
        <f>SUMIFS(I204:I215,A204:A215,"P")</f>
        <v>0</v>
      </c>
      <c r="J203" s="29"/>
    </row>
    <row r="204" spans="1:16" ht="16" x14ac:dyDescent="0.2">
      <c r="A204" s="30" t="s">
        <v>36</v>
      </c>
      <c r="B204" s="30">
        <v>48</v>
      </c>
      <c r="C204" s="31" t="s">
        <v>253</v>
      </c>
      <c r="D204" s="30" t="s">
        <v>38</v>
      </c>
      <c r="E204" s="32" t="s">
        <v>254</v>
      </c>
      <c r="F204" s="33" t="s">
        <v>82</v>
      </c>
      <c r="G204" s="34">
        <v>21</v>
      </c>
      <c r="H204" s="35">
        <v>0</v>
      </c>
      <c r="I204" s="35">
        <f>ROUND(G204*H204,P4)</f>
        <v>0</v>
      </c>
      <c r="J204" s="33" t="s">
        <v>41</v>
      </c>
      <c r="O204" s="36">
        <f>I204*0.21</f>
        <v>0</v>
      </c>
      <c r="P204">
        <v>3</v>
      </c>
    </row>
    <row r="205" spans="1:16" ht="16" x14ac:dyDescent="0.2">
      <c r="A205" s="30" t="s">
        <v>42</v>
      </c>
      <c r="B205" s="37"/>
      <c r="E205" s="32" t="s">
        <v>255</v>
      </c>
      <c r="J205" s="38"/>
    </row>
    <row r="206" spans="1:16" ht="48" x14ac:dyDescent="0.2">
      <c r="A206" s="30" t="s">
        <v>44</v>
      </c>
      <c r="B206" s="37"/>
      <c r="E206" s="39" t="s">
        <v>256</v>
      </c>
      <c r="J206" s="38"/>
    </row>
    <row r="207" spans="1:16" ht="304" x14ac:dyDescent="0.2">
      <c r="A207" s="30" t="s">
        <v>46</v>
      </c>
      <c r="B207" s="37"/>
      <c r="E207" s="32" t="s">
        <v>257</v>
      </c>
      <c r="J207" s="38"/>
    </row>
    <row r="208" spans="1:16" ht="16" x14ac:dyDescent="0.2">
      <c r="A208" s="30" t="s">
        <v>36</v>
      </c>
      <c r="B208" s="30">
        <v>49</v>
      </c>
      <c r="C208" s="31" t="s">
        <v>258</v>
      </c>
      <c r="D208" s="30" t="s">
        <v>38</v>
      </c>
      <c r="E208" s="32" t="s">
        <v>259</v>
      </c>
      <c r="F208" s="33" t="s">
        <v>82</v>
      </c>
      <c r="G208" s="34">
        <v>2</v>
      </c>
      <c r="H208" s="35">
        <v>0</v>
      </c>
      <c r="I208" s="35">
        <f>ROUND(G208*H208,P4)</f>
        <v>0</v>
      </c>
      <c r="J208" s="33" t="s">
        <v>41</v>
      </c>
      <c r="O208" s="36">
        <f>I208*0.21</f>
        <v>0</v>
      </c>
      <c r="P208">
        <v>3</v>
      </c>
    </row>
    <row r="209" spans="1:16" ht="16" x14ac:dyDescent="0.2">
      <c r="A209" s="30" t="s">
        <v>42</v>
      </c>
      <c r="B209" s="37"/>
      <c r="E209" s="40" t="s">
        <v>38</v>
      </c>
      <c r="J209" s="38"/>
    </row>
    <row r="210" spans="1:16" ht="32" x14ac:dyDescent="0.2">
      <c r="A210" s="30" t="s">
        <v>44</v>
      </c>
      <c r="B210" s="37"/>
      <c r="E210" s="39" t="s">
        <v>260</v>
      </c>
      <c r="J210" s="38"/>
    </row>
    <row r="211" spans="1:16" ht="304" x14ac:dyDescent="0.2">
      <c r="A211" s="30" t="s">
        <v>46</v>
      </c>
      <c r="B211" s="37"/>
      <c r="E211" s="32" t="s">
        <v>261</v>
      </c>
      <c r="J211" s="38"/>
    </row>
    <row r="212" spans="1:16" ht="16" x14ac:dyDescent="0.2">
      <c r="A212" s="30" t="s">
        <v>36</v>
      </c>
      <c r="B212" s="30">
        <v>50</v>
      </c>
      <c r="C212" s="31" t="s">
        <v>262</v>
      </c>
      <c r="D212" s="30" t="s">
        <v>38</v>
      </c>
      <c r="E212" s="32" t="s">
        <v>263</v>
      </c>
      <c r="F212" s="33" t="s">
        <v>68</v>
      </c>
      <c r="G212" s="34">
        <v>2</v>
      </c>
      <c r="H212" s="35">
        <v>0</v>
      </c>
      <c r="I212" s="35">
        <f>ROUND(G212*H212,P4)</f>
        <v>0</v>
      </c>
      <c r="J212" s="33" t="s">
        <v>41</v>
      </c>
      <c r="O212" s="36">
        <f>I212*0.21</f>
        <v>0</v>
      </c>
      <c r="P212">
        <v>3</v>
      </c>
    </row>
    <row r="213" spans="1:16" ht="32" x14ac:dyDescent="0.2">
      <c r="A213" s="30" t="s">
        <v>42</v>
      </c>
      <c r="B213" s="37"/>
      <c r="E213" s="32" t="s">
        <v>264</v>
      </c>
      <c r="J213" s="38"/>
    </row>
    <row r="214" spans="1:16" ht="32" x14ac:dyDescent="0.2">
      <c r="A214" s="30" t="s">
        <v>44</v>
      </c>
      <c r="B214" s="37"/>
      <c r="E214" s="39" t="s">
        <v>265</v>
      </c>
      <c r="J214" s="38"/>
    </row>
    <row r="215" spans="1:16" ht="192" x14ac:dyDescent="0.2">
      <c r="A215" s="30" t="s">
        <v>46</v>
      </c>
      <c r="B215" s="37"/>
      <c r="E215" s="32" t="s">
        <v>266</v>
      </c>
      <c r="J215" s="38"/>
    </row>
    <row r="216" spans="1:16" x14ac:dyDescent="0.2">
      <c r="A216" s="24" t="s">
        <v>33</v>
      </c>
      <c r="B216" s="25"/>
      <c r="C216" s="26" t="s">
        <v>267</v>
      </c>
      <c r="D216" s="27"/>
      <c r="E216" s="24" t="s">
        <v>268</v>
      </c>
      <c r="F216" s="27"/>
      <c r="G216" s="27"/>
      <c r="H216" s="27"/>
      <c r="I216" s="28">
        <f>SUMIFS(I217:I268,A217:A268,"P")</f>
        <v>0</v>
      </c>
      <c r="J216" s="29"/>
    </row>
    <row r="217" spans="1:16" ht="16" x14ac:dyDescent="0.2">
      <c r="A217" s="30" t="s">
        <v>36</v>
      </c>
      <c r="B217" s="30">
        <v>51</v>
      </c>
      <c r="C217" s="31" t="s">
        <v>269</v>
      </c>
      <c r="D217" s="30" t="s">
        <v>38</v>
      </c>
      <c r="E217" s="32" t="s">
        <v>270</v>
      </c>
      <c r="F217" s="33" t="s">
        <v>82</v>
      </c>
      <c r="G217" s="34">
        <v>10.4</v>
      </c>
      <c r="H217" s="35">
        <v>0</v>
      </c>
      <c r="I217" s="35">
        <f>ROUND(G217*H217,P4)</f>
        <v>0</v>
      </c>
      <c r="J217" s="33" t="s">
        <v>41</v>
      </c>
      <c r="O217" s="36">
        <f>I217*0.21</f>
        <v>0</v>
      </c>
      <c r="P217">
        <v>3</v>
      </c>
    </row>
    <row r="218" spans="1:16" ht="16" x14ac:dyDescent="0.2">
      <c r="A218" s="30" t="s">
        <v>42</v>
      </c>
      <c r="B218" s="37"/>
      <c r="E218" s="40" t="s">
        <v>38</v>
      </c>
      <c r="J218" s="38"/>
    </row>
    <row r="219" spans="1:16" ht="32" x14ac:dyDescent="0.2">
      <c r="A219" s="30" t="s">
        <v>44</v>
      </c>
      <c r="B219" s="37"/>
      <c r="E219" s="39" t="s">
        <v>83</v>
      </c>
      <c r="J219" s="38"/>
    </row>
    <row r="220" spans="1:16" ht="64" x14ac:dyDescent="0.2">
      <c r="A220" s="30" t="s">
        <v>46</v>
      </c>
      <c r="B220" s="37"/>
      <c r="E220" s="32" t="s">
        <v>271</v>
      </c>
      <c r="J220" s="38"/>
    </row>
    <row r="221" spans="1:16" ht="16" x14ac:dyDescent="0.2">
      <c r="A221" s="30" t="s">
        <v>36</v>
      </c>
      <c r="B221" s="30">
        <v>52</v>
      </c>
      <c r="C221" s="31" t="s">
        <v>272</v>
      </c>
      <c r="D221" s="30" t="s">
        <v>38</v>
      </c>
      <c r="E221" s="32" t="s">
        <v>273</v>
      </c>
      <c r="F221" s="33" t="s">
        <v>82</v>
      </c>
      <c r="G221" s="34">
        <v>14.9</v>
      </c>
      <c r="H221" s="35">
        <v>0</v>
      </c>
      <c r="I221" s="35">
        <f>ROUND(G221*H221,P4)</f>
        <v>0</v>
      </c>
      <c r="J221" s="33" t="s">
        <v>41</v>
      </c>
      <c r="O221" s="36">
        <f>I221*0.21</f>
        <v>0</v>
      </c>
      <c r="P221">
        <v>3</v>
      </c>
    </row>
    <row r="222" spans="1:16" ht="16" x14ac:dyDescent="0.2">
      <c r="A222" s="30" t="s">
        <v>42</v>
      </c>
      <c r="B222" s="37"/>
      <c r="E222" s="40" t="s">
        <v>38</v>
      </c>
      <c r="J222" s="38"/>
    </row>
    <row r="223" spans="1:16" ht="32" x14ac:dyDescent="0.2">
      <c r="A223" s="30" t="s">
        <v>44</v>
      </c>
      <c r="B223" s="37"/>
      <c r="E223" s="39" t="s">
        <v>274</v>
      </c>
      <c r="J223" s="38"/>
    </row>
    <row r="224" spans="1:16" ht="32" x14ac:dyDescent="0.2">
      <c r="A224" s="30" t="s">
        <v>46</v>
      </c>
      <c r="B224" s="37"/>
      <c r="E224" s="32" t="s">
        <v>275</v>
      </c>
      <c r="J224" s="38"/>
    </row>
    <row r="225" spans="1:16" ht="16" x14ac:dyDescent="0.2">
      <c r="A225" s="30" t="s">
        <v>36</v>
      </c>
      <c r="B225" s="30">
        <v>53</v>
      </c>
      <c r="C225" s="31" t="s">
        <v>276</v>
      </c>
      <c r="D225" s="30" t="s">
        <v>38</v>
      </c>
      <c r="E225" s="32" t="s">
        <v>277</v>
      </c>
      <c r="F225" s="33" t="s">
        <v>82</v>
      </c>
      <c r="G225" s="34">
        <v>10.52</v>
      </c>
      <c r="H225" s="35">
        <v>0</v>
      </c>
      <c r="I225" s="35">
        <f>ROUND(G225*H225,P4)</f>
        <v>0</v>
      </c>
      <c r="J225" s="33" t="s">
        <v>41</v>
      </c>
      <c r="O225" s="36">
        <f>I225*0.21</f>
        <v>0</v>
      </c>
      <c r="P225">
        <v>3</v>
      </c>
    </row>
    <row r="226" spans="1:16" ht="16" x14ac:dyDescent="0.2">
      <c r="A226" s="30" t="s">
        <v>42</v>
      </c>
      <c r="B226" s="37"/>
      <c r="E226" s="40" t="s">
        <v>38</v>
      </c>
      <c r="J226" s="38"/>
    </row>
    <row r="227" spans="1:16" ht="32" x14ac:dyDescent="0.2">
      <c r="A227" s="30" t="s">
        <v>44</v>
      </c>
      <c r="B227" s="37"/>
      <c r="E227" s="39" t="s">
        <v>278</v>
      </c>
      <c r="J227" s="38"/>
    </row>
    <row r="228" spans="1:16" ht="32" x14ac:dyDescent="0.2">
      <c r="A228" s="30" t="s">
        <v>46</v>
      </c>
      <c r="B228" s="37"/>
      <c r="E228" s="32" t="s">
        <v>279</v>
      </c>
      <c r="J228" s="38"/>
    </row>
    <row r="229" spans="1:16" ht="16" x14ac:dyDescent="0.2">
      <c r="A229" s="30" t="s">
        <v>36</v>
      </c>
      <c r="B229" s="30">
        <v>54</v>
      </c>
      <c r="C229" s="31" t="s">
        <v>280</v>
      </c>
      <c r="D229" s="30" t="s">
        <v>38</v>
      </c>
      <c r="E229" s="32" t="s">
        <v>281</v>
      </c>
      <c r="F229" s="33" t="s">
        <v>82</v>
      </c>
      <c r="G229" s="34">
        <v>0.64</v>
      </c>
      <c r="H229" s="35">
        <v>0</v>
      </c>
      <c r="I229" s="35">
        <f>ROUND(G229*H229,P4)</f>
        <v>0</v>
      </c>
      <c r="J229" s="33" t="s">
        <v>41</v>
      </c>
      <c r="O229" s="36">
        <f>I229*0.21</f>
        <v>0</v>
      </c>
      <c r="P229">
        <v>3</v>
      </c>
    </row>
    <row r="230" spans="1:16" ht="16" x14ac:dyDescent="0.2">
      <c r="A230" s="30" t="s">
        <v>42</v>
      </c>
      <c r="B230" s="37"/>
      <c r="E230" s="40" t="s">
        <v>38</v>
      </c>
      <c r="J230" s="38"/>
    </row>
    <row r="231" spans="1:16" ht="32" x14ac:dyDescent="0.2">
      <c r="A231" s="30" t="s">
        <v>44</v>
      </c>
      <c r="B231" s="37"/>
      <c r="E231" s="39" t="s">
        <v>282</v>
      </c>
      <c r="J231" s="38"/>
    </row>
    <row r="232" spans="1:16" ht="32" x14ac:dyDescent="0.2">
      <c r="A232" s="30" t="s">
        <v>46</v>
      </c>
      <c r="B232" s="37"/>
      <c r="E232" s="32" t="s">
        <v>283</v>
      </c>
      <c r="J232" s="38"/>
    </row>
    <row r="233" spans="1:16" ht="16" x14ac:dyDescent="0.2">
      <c r="A233" s="30" t="s">
        <v>36</v>
      </c>
      <c r="B233" s="30">
        <v>55</v>
      </c>
      <c r="C233" s="31" t="s">
        <v>284</v>
      </c>
      <c r="D233" s="30" t="s">
        <v>38</v>
      </c>
      <c r="E233" s="32" t="s">
        <v>285</v>
      </c>
      <c r="F233" s="33" t="s">
        <v>126</v>
      </c>
      <c r="G233" s="34">
        <v>1.3140000000000001</v>
      </c>
      <c r="H233" s="35">
        <v>0</v>
      </c>
      <c r="I233" s="35">
        <f>ROUND(G233*H233,P4)</f>
        <v>0</v>
      </c>
      <c r="J233" s="33" t="s">
        <v>41</v>
      </c>
      <c r="O233" s="36">
        <f>I233*0.21</f>
        <v>0</v>
      </c>
      <c r="P233">
        <v>3</v>
      </c>
    </row>
    <row r="234" spans="1:16" ht="16" x14ac:dyDescent="0.2">
      <c r="A234" s="30" t="s">
        <v>42</v>
      </c>
      <c r="B234" s="37"/>
      <c r="E234" s="40" t="s">
        <v>38</v>
      </c>
      <c r="J234" s="38"/>
    </row>
    <row r="235" spans="1:16" ht="32" x14ac:dyDescent="0.2">
      <c r="A235" s="30" t="s">
        <v>44</v>
      </c>
      <c r="B235" s="37"/>
      <c r="E235" s="39" t="s">
        <v>286</v>
      </c>
      <c r="J235" s="38"/>
    </row>
    <row r="236" spans="1:16" ht="32" x14ac:dyDescent="0.2">
      <c r="A236" s="30" t="s">
        <v>46</v>
      </c>
      <c r="B236" s="37"/>
      <c r="E236" s="32" t="s">
        <v>287</v>
      </c>
      <c r="J236" s="38"/>
    </row>
    <row r="237" spans="1:16" ht="16" x14ac:dyDescent="0.2">
      <c r="A237" s="30" t="s">
        <v>36</v>
      </c>
      <c r="B237" s="30">
        <v>56</v>
      </c>
      <c r="C237" s="31" t="s">
        <v>288</v>
      </c>
      <c r="D237" s="30" t="s">
        <v>38</v>
      </c>
      <c r="E237" s="32" t="s">
        <v>289</v>
      </c>
      <c r="F237" s="33" t="s">
        <v>82</v>
      </c>
      <c r="G237" s="34">
        <v>27.3</v>
      </c>
      <c r="H237" s="35">
        <v>0</v>
      </c>
      <c r="I237" s="35">
        <f>ROUND(G237*H237,P4)</f>
        <v>0</v>
      </c>
      <c r="J237" s="33" t="s">
        <v>41</v>
      </c>
      <c r="O237" s="36">
        <f>I237*0.21</f>
        <v>0</v>
      </c>
      <c r="P237">
        <v>3</v>
      </c>
    </row>
    <row r="238" spans="1:16" x14ac:dyDescent="0.2">
      <c r="A238" s="30" t="s">
        <v>42</v>
      </c>
      <c r="B238" s="37"/>
      <c r="E238" s="40"/>
      <c r="J238" s="38"/>
    </row>
    <row r="239" spans="1:16" ht="64" x14ac:dyDescent="0.2">
      <c r="A239" s="30" t="s">
        <v>44</v>
      </c>
      <c r="B239" s="37"/>
      <c r="E239" s="39" t="s">
        <v>290</v>
      </c>
      <c r="J239" s="38"/>
    </row>
    <row r="240" spans="1:16" ht="48" x14ac:dyDescent="0.2">
      <c r="A240" s="30" t="s">
        <v>46</v>
      </c>
      <c r="B240" s="37"/>
      <c r="E240" s="32" t="s">
        <v>291</v>
      </c>
      <c r="J240" s="38"/>
    </row>
    <row r="241" spans="1:16" ht="16" x14ac:dyDescent="0.2">
      <c r="A241" s="30" t="s">
        <v>36</v>
      </c>
      <c r="B241" s="30">
        <v>57</v>
      </c>
      <c r="C241" s="31" t="s">
        <v>292</v>
      </c>
      <c r="D241" s="30" t="s">
        <v>38</v>
      </c>
      <c r="E241" s="32" t="s">
        <v>293</v>
      </c>
      <c r="F241" s="33" t="s">
        <v>82</v>
      </c>
      <c r="G241" s="34">
        <v>7</v>
      </c>
      <c r="H241" s="35">
        <v>0</v>
      </c>
      <c r="I241" s="35">
        <f>ROUND(G241*H241,P4)</f>
        <v>0</v>
      </c>
      <c r="J241" s="33" t="s">
        <v>41</v>
      </c>
      <c r="O241" s="36">
        <f>I241*0.21</f>
        <v>0</v>
      </c>
      <c r="P241">
        <v>3</v>
      </c>
    </row>
    <row r="242" spans="1:16" ht="16" x14ac:dyDescent="0.2">
      <c r="A242" s="30" t="s">
        <v>42</v>
      </c>
      <c r="B242" s="37"/>
      <c r="E242" s="32" t="s">
        <v>90</v>
      </c>
      <c r="J242" s="38"/>
    </row>
    <row r="243" spans="1:16" ht="32" x14ac:dyDescent="0.2">
      <c r="A243" s="30" t="s">
        <v>44</v>
      </c>
      <c r="B243" s="37"/>
      <c r="E243" s="39" t="s">
        <v>91</v>
      </c>
      <c r="J243" s="38"/>
    </row>
    <row r="244" spans="1:16" ht="48" x14ac:dyDescent="0.2">
      <c r="A244" s="30" t="s">
        <v>46</v>
      </c>
      <c r="B244" s="37"/>
      <c r="E244" s="32" t="s">
        <v>291</v>
      </c>
      <c r="J244" s="38"/>
    </row>
    <row r="245" spans="1:16" ht="16" x14ac:dyDescent="0.2">
      <c r="A245" s="30" t="s">
        <v>36</v>
      </c>
      <c r="B245" s="30">
        <v>58</v>
      </c>
      <c r="C245" s="31" t="s">
        <v>294</v>
      </c>
      <c r="D245" s="30" t="s">
        <v>38</v>
      </c>
      <c r="E245" s="32" t="s">
        <v>295</v>
      </c>
      <c r="F245" s="33" t="s">
        <v>82</v>
      </c>
      <c r="G245" s="34">
        <v>2</v>
      </c>
      <c r="H245" s="35">
        <v>0</v>
      </c>
      <c r="I245" s="35">
        <f>ROUND(G245*H245,P4)</f>
        <v>0</v>
      </c>
      <c r="J245" s="33" t="s">
        <v>41</v>
      </c>
      <c r="O245" s="36">
        <f>I245*0.21</f>
        <v>0</v>
      </c>
      <c r="P245">
        <v>3</v>
      </c>
    </row>
    <row r="246" spans="1:16" ht="16" x14ac:dyDescent="0.2">
      <c r="A246" s="30" t="s">
        <v>42</v>
      </c>
      <c r="B246" s="37"/>
      <c r="E246" s="40" t="s">
        <v>38</v>
      </c>
      <c r="J246" s="38"/>
    </row>
    <row r="247" spans="1:16" ht="32" x14ac:dyDescent="0.2">
      <c r="A247" s="30" t="s">
        <v>44</v>
      </c>
      <c r="B247" s="37"/>
      <c r="E247" s="39" t="s">
        <v>296</v>
      </c>
      <c r="J247" s="38"/>
    </row>
    <row r="248" spans="1:16" ht="32" x14ac:dyDescent="0.2">
      <c r="A248" s="30" t="s">
        <v>46</v>
      </c>
      <c r="B248" s="37"/>
      <c r="E248" s="32" t="s">
        <v>287</v>
      </c>
      <c r="J248" s="38"/>
    </row>
    <row r="249" spans="1:16" ht="16" x14ac:dyDescent="0.2">
      <c r="A249" s="30" t="s">
        <v>36</v>
      </c>
      <c r="B249" s="30">
        <v>59</v>
      </c>
      <c r="C249" s="31" t="s">
        <v>297</v>
      </c>
      <c r="D249" s="30" t="s">
        <v>38</v>
      </c>
      <c r="E249" s="32" t="s">
        <v>298</v>
      </c>
      <c r="F249" s="33" t="s">
        <v>40</v>
      </c>
      <c r="G249" s="34">
        <v>8.9999999999999993E-3</v>
      </c>
      <c r="H249" s="35">
        <v>0</v>
      </c>
      <c r="I249" s="35">
        <f>ROUND(G249*H249,P4)</f>
        <v>0</v>
      </c>
      <c r="J249" s="33" t="s">
        <v>41</v>
      </c>
      <c r="O249" s="36">
        <f>I249*0.21</f>
        <v>0</v>
      </c>
      <c r="P249">
        <v>3</v>
      </c>
    </row>
    <row r="250" spans="1:16" ht="16" x14ac:dyDescent="0.2">
      <c r="A250" s="30" t="s">
        <v>42</v>
      </c>
      <c r="B250" s="37"/>
      <c r="E250" s="32" t="s">
        <v>90</v>
      </c>
      <c r="J250" s="38"/>
    </row>
    <row r="251" spans="1:16" ht="32" x14ac:dyDescent="0.2">
      <c r="A251" s="30" t="s">
        <v>44</v>
      </c>
      <c r="B251" s="37"/>
      <c r="E251" s="39" t="s">
        <v>299</v>
      </c>
      <c r="J251" s="38"/>
    </row>
    <row r="252" spans="1:16" ht="48" x14ac:dyDescent="0.2">
      <c r="A252" s="30" t="s">
        <v>46</v>
      </c>
      <c r="B252" s="37"/>
      <c r="E252" s="32" t="s">
        <v>300</v>
      </c>
      <c r="J252" s="38"/>
    </row>
    <row r="253" spans="1:16" ht="16" x14ac:dyDescent="0.2">
      <c r="A253" s="30" t="s">
        <v>36</v>
      </c>
      <c r="B253" s="30">
        <v>60</v>
      </c>
      <c r="C253" s="31" t="s">
        <v>301</v>
      </c>
      <c r="D253" s="30" t="s">
        <v>38</v>
      </c>
      <c r="E253" s="32" t="s">
        <v>302</v>
      </c>
      <c r="F253" s="33" t="s">
        <v>303</v>
      </c>
      <c r="G253" s="34">
        <v>151.285</v>
      </c>
      <c r="H253" s="35">
        <v>0</v>
      </c>
      <c r="I253" s="35">
        <f>ROUND(G253*H253,P4)</f>
        <v>0</v>
      </c>
      <c r="J253" s="33" t="s">
        <v>41</v>
      </c>
      <c r="O253" s="36">
        <f>I253*0.21</f>
        <v>0</v>
      </c>
      <c r="P253">
        <v>3</v>
      </c>
    </row>
    <row r="254" spans="1:16" ht="16" x14ac:dyDescent="0.2">
      <c r="A254" s="30" t="s">
        <v>42</v>
      </c>
      <c r="B254" s="37"/>
      <c r="E254" s="40" t="s">
        <v>38</v>
      </c>
      <c r="J254" s="38"/>
    </row>
    <row r="255" spans="1:16" ht="32" x14ac:dyDescent="0.2">
      <c r="A255" s="30" t="s">
        <v>44</v>
      </c>
      <c r="B255" s="37"/>
      <c r="E255" s="39" t="s">
        <v>304</v>
      </c>
      <c r="J255" s="38"/>
    </row>
    <row r="256" spans="1:16" ht="409.6" x14ac:dyDescent="0.2">
      <c r="A256" s="30" t="s">
        <v>46</v>
      </c>
      <c r="B256" s="37"/>
      <c r="E256" s="32" t="s">
        <v>305</v>
      </c>
      <c r="J256" s="38"/>
    </row>
    <row r="257" spans="1:16" ht="16" x14ac:dyDescent="0.2">
      <c r="A257" s="30" t="s">
        <v>36</v>
      </c>
      <c r="B257" s="30">
        <v>61</v>
      </c>
      <c r="C257" s="31" t="s">
        <v>306</v>
      </c>
      <c r="D257" s="30" t="s">
        <v>38</v>
      </c>
      <c r="E257" s="32" t="s">
        <v>307</v>
      </c>
      <c r="F257" s="33" t="s">
        <v>126</v>
      </c>
      <c r="G257" s="34">
        <v>22.8</v>
      </c>
      <c r="H257" s="35">
        <v>0</v>
      </c>
      <c r="I257" s="35">
        <f>ROUND(G257*H257,P4)</f>
        <v>0</v>
      </c>
      <c r="J257" s="33" t="s">
        <v>41</v>
      </c>
      <c r="O257" s="36">
        <f>I257*0.21</f>
        <v>0</v>
      </c>
      <c r="P257">
        <v>3</v>
      </c>
    </row>
    <row r="258" spans="1:16" ht="16" x14ac:dyDescent="0.2">
      <c r="A258" s="30" t="s">
        <v>42</v>
      </c>
      <c r="B258" s="37"/>
      <c r="E258" s="40" t="s">
        <v>38</v>
      </c>
      <c r="J258" s="38"/>
    </row>
    <row r="259" spans="1:16" ht="32" x14ac:dyDescent="0.2">
      <c r="A259" s="30" t="s">
        <v>44</v>
      </c>
      <c r="B259" s="37"/>
      <c r="E259" s="39" t="s">
        <v>308</v>
      </c>
      <c r="J259" s="38"/>
    </row>
    <row r="260" spans="1:16" ht="80" x14ac:dyDescent="0.2">
      <c r="A260" s="30" t="s">
        <v>46</v>
      </c>
      <c r="B260" s="37"/>
      <c r="E260" s="32" t="s">
        <v>309</v>
      </c>
      <c r="J260" s="38"/>
    </row>
    <row r="261" spans="1:16" ht="16" x14ac:dyDescent="0.2">
      <c r="A261" s="30" t="s">
        <v>36</v>
      </c>
      <c r="B261" s="30">
        <v>62</v>
      </c>
      <c r="C261" s="31" t="s">
        <v>310</v>
      </c>
      <c r="D261" s="30" t="s">
        <v>38</v>
      </c>
      <c r="E261" s="32" t="s">
        <v>311</v>
      </c>
      <c r="F261" s="33" t="s">
        <v>40</v>
      </c>
      <c r="G261" s="34">
        <v>3.7759999999999998</v>
      </c>
      <c r="H261" s="35">
        <v>0</v>
      </c>
      <c r="I261" s="35">
        <f>ROUND(G261*H261,P4)</f>
        <v>0</v>
      </c>
      <c r="J261" s="33" t="s">
        <v>41</v>
      </c>
      <c r="O261" s="36">
        <f>I261*0.21</f>
        <v>0</v>
      </c>
      <c r="P261">
        <v>3</v>
      </c>
    </row>
    <row r="262" spans="1:16" ht="16" x14ac:dyDescent="0.2">
      <c r="A262" s="30" t="s">
        <v>42</v>
      </c>
      <c r="B262" s="37"/>
      <c r="E262" s="32" t="s">
        <v>312</v>
      </c>
      <c r="J262" s="38"/>
    </row>
    <row r="263" spans="1:16" ht="64" x14ac:dyDescent="0.2">
      <c r="A263" s="30" t="s">
        <v>44</v>
      </c>
      <c r="B263" s="37"/>
      <c r="E263" s="39" t="s">
        <v>313</v>
      </c>
      <c r="J263" s="38"/>
    </row>
    <row r="264" spans="1:16" ht="144" x14ac:dyDescent="0.2">
      <c r="A264" s="30" t="s">
        <v>46</v>
      </c>
      <c r="B264" s="37"/>
      <c r="E264" s="32" t="s">
        <v>314</v>
      </c>
      <c r="J264" s="38"/>
    </row>
    <row r="265" spans="1:16" ht="16" x14ac:dyDescent="0.2">
      <c r="A265" s="30" t="s">
        <v>36</v>
      </c>
      <c r="B265" s="30">
        <v>63</v>
      </c>
      <c r="C265" s="31" t="s">
        <v>315</v>
      </c>
      <c r="D265" s="30" t="s">
        <v>38</v>
      </c>
      <c r="E265" s="32" t="s">
        <v>316</v>
      </c>
      <c r="F265" s="33" t="s">
        <v>51</v>
      </c>
      <c r="G265" s="34">
        <v>0.3</v>
      </c>
      <c r="H265" s="35">
        <v>0</v>
      </c>
      <c r="I265" s="35">
        <f>ROUND(G265*H265,P4)</f>
        <v>0</v>
      </c>
      <c r="J265" s="33" t="s">
        <v>41</v>
      </c>
      <c r="O265" s="36">
        <f>I265*0.21</f>
        <v>0</v>
      </c>
      <c r="P265">
        <v>3</v>
      </c>
    </row>
    <row r="266" spans="1:16" ht="16" x14ac:dyDescent="0.2">
      <c r="A266" s="30" t="s">
        <v>42</v>
      </c>
      <c r="B266" s="37"/>
      <c r="E266" s="32" t="s">
        <v>317</v>
      </c>
      <c r="J266" s="38"/>
    </row>
    <row r="267" spans="1:16" ht="32" x14ac:dyDescent="0.2">
      <c r="A267" s="30" t="s">
        <v>44</v>
      </c>
      <c r="B267" s="37"/>
      <c r="E267" s="39" t="s">
        <v>318</v>
      </c>
      <c r="J267" s="38"/>
    </row>
    <row r="268" spans="1:16" ht="112" x14ac:dyDescent="0.2">
      <c r="A268" s="30" t="s">
        <v>46</v>
      </c>
      <c r="B268" s="41"/>
      <c r="C268" s="42"/>
      <c r="D268" s="42"/>
      <c r="E268" s="32" t="s">
        <v>319</v>
      </c>
      <c r="F268" s="42"/>
      <c r="G268" s="42"/>
      <c r="H268" s="42"/>
      <c r="I268" s="42"/>
      <c r="J268" s="43"/>
    </row>
  </sheetData>
  <mergeCells count="11">
    <mergeCell ref="E5:E6"/>
    <mergeCell ref="F5:F6"/>
    <mergeCell ref="G5:G6"/>
    <mergeCell ref="H5:I5"/>
    <mergeCell ref="J5:J6"/>
    <mergeCell ref="C3:D3"/>
    <mergeCell ref="C4:D4"/>
    <mergeCell ref="A5:A6"/>
    <mergeCell ref="B5:B6"/>
    <mergeCell ref="C5:C6"/>
    <mergeCell ref="D5:D6"/>
  </mergeCells>
  <pageMargins left="0.7" right="0.7" top="0.78740157499999996" bottom="0.78740157499999996" header="0.3" footer="0.3"/>
  <pageSetup scale="6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76"/>
  <sheetViews>
    <sheetView tabSelected="1" topLeftCell="B1" workbookViewId="0">
      <selection activeCell="D5" sqref="D5:D6"/>
    </sheetView>
  </sheetViews>
  <sheetFormatPr baseColWidth="10" defaultColWidth="10.83203125" defaultRowHeight="15" x14ac:dyDescent="0.2"/>
  <cols>
    <col min="1" max="3" width="10.83203125" style="48"/>
    <col min="4" max="4" width="80.5" style="74" customWidth="1"/>
    <col min="5" max="7" width="10.83203125" style="48"/>
    <col min="8" max="8" width="15.5" style="48" customWidth="1"/>
    <col min="9" max="9" width="27.33203125" style="48" customWidth="1"/>
    <col min="10" max="16384" width="10.83203125" style="48"/>
  </cols>
  <sheetData>
    <row r="1" spans="1:9" x14ac:dyDescent="0.2">
      <c r="A1" s="44"/>
      <c r="B1" s="45"/>
      <c r="C1" s="45"/>
      <c r="D1" s="46" t="s">
        <v>1</v>
      </c>
      <c r="E1" s="45"/>
      <c r="F1" s="45"/>
      <c r="G1" s="45"/>
      <c r="H1" s="45"/>
      <c r="I1" s="47"/>
    </row>
    <row r="2" spans="1:9" ht="21" x14ac:dyDescent="0.2">
      <c r="A2" s="49"/>
      <c r="B2" s="50"/>
      <c r="C2" s="50"/>
      <c r="D2" s="4" t="s">
        <v>15</v>
      </c>
      <c r="E2" s="50"/>
      <c r="F2" s="50"/>
      <c r="G2" s="50"/>
      <c r="H2" s="50"/>
      <c r="I2" s="51"/>
    </row>
    <row r="3" spans="1:9" x14ac:dyDescent="0.2">
      <c r="A3" s="52" t="s">
        <v>17</v>
      </c>
      <c r="B3" s="91"/>
      <c r="C3" s="92"/>
      <c r="D3" s="17" t="s">
        <v>14</v>
      </c>
      <c r="E3" s="50"/>
      <c r="F3" s="50"/>
      <c r="G3" s="53" t="s">
        <v>13</v>
      </c>
      <c r="H3" s="54">
        <f>SUM(H9:H76)</f>
        <v>0</v>
      </c>
      <c r="I3" s="51"/>
    </row>
    <row r="4" spans="1:9" x14ac:dyDescent="0.2">
      <c r="A4" s="52" t="s">
        <v>21</v>
      </c>
      <c r="B4" s="93" t="s">
        <v>13</v>
      </c>
      <c r="C4" s="92"/>
      <c r="D4" s="17" t="s">
        <v>362</v>
      </c>
      <c r="E4" s="50"/>
      <c r="F4" s="50"/>
      <c r="G4" s="50"/>
      <c r="H4" s="50"/>
      <c r="I4" s="51"/>
    </row>
    <row r="5" spans="1:9" x14ac:dyDescent="0.2">
      <c r="A5" s="89" t="s">
        <v>23</v>
      </c>
      <c r="B5" s="89" t="s">
        <v>24</v>
      </c>
      <c r="C5" s="89" t="s">
        <v>25</v>
      </c>
      <c r="D5" s="94" t="s">
        <v>26</v>
      </c>
      <c r="E5" s="89" t="s">
        <v>27</v>
      </c>
      <c r="F5" s="89" t="s">
        <v>28</v>
      </c>
      <c r="G5" s="89" t="s">
        <v>29</v>
      </c>
      <c r="H5" s="89"/>
      <c r="I5" s="89" t="s">
        <v>30</v>
      </c>
    </row>
    <row r="6" spans="1:9" x14ac:dyDescent="0.2">
      <c r="A6" s="89"/>
      <c r="B6" s="89"/>
      <c r="C6" s="89"/>
      <c r="D6" s="94"/>
      <c r="E6" s="89"/>
      <c r="F6" s="89"/>
      <c r="G6" s="7" t="s">
        <v>31</v>
      </c>
      <c r="H6" s="7" t="s">
        <v>32</v>
      </c>
      <c r="I6" s="89"/>
    </row>
    <row r="7" spans="1:9" x14ac:dyDescent="0.2">
      <c r="A7" s="7">
        <v>1</v>
      </c>
      <c r="B7" s="23">
        <v>2</v>
      </c>
      <c r="C7" s="7">
        <v>3</v>
      </c>
      <c r="D7" s="55">
        <v>4</v>
      </c>
      <c r="E7" s="7">
        <v>5</v>
      </c>
      <c r="F7" s="7">
        <v>6</v>
      </c>
      <c r="G7" s="7">
        <v>7</v>
      </c>
      <c r="H7" s="23">
        <v>8</v>
      </c>
      <c r="I7" s="7">
        <v>9</v>
      </c>
    </row>
    <row r="8" spans="1:9" x14ac:dyDescent="0.2">
      <c r="A8" s="56"/>
      <c r="B8" s="57" t="s">
        <v>34</v>
      </c>
      <c r="C8" s="58"/>
      <c r="D8" s="59"/>
      <c r="E8" s="58"/>
      <c r="F8" s="58"/>
      <c r="G8" s="58"/>
      <c r="H8" s="60"/>
      <c r="I8" s="61"/>
    </row>
    <row r="9" spans="1:9" ht="16" x14ac:dyDescent="0.2">
      <c r="A9" s="62">
        <v>1</v>
      </c>
      <c r="B9" s="63" t="s">
        <v>320</v>
      </c>
      <c r="C9" s="63" t="s">
        <v>38</v>
      </c>
      <c r="D9" s="64" t="s">
        <v>39</v>
      </c>
      <c r="E9" s="63" t="s">
        <v>329</v>
      </c>
      <c r="F9" s="65">
        <v>6.165</v>
      </c>
      <c r="G9" s="66">
        <v>0</v>
      </c>
      <c r="H9" s="67">
        <f>ROUND(F9*G9,O4)</f>
        <v>0</v>
      </c>
      <c r="I9" s="68" t="s">
        <v>330</v>
      </c>
    </row>
    <row r="10" spans="1:9" ht="32" x14ac:dyDescent="0.2">
      <c r="A10" s="69"/>
      <c r="D10" s="64" t="s">
        <v>43</v>
      </c>
      <c r="H10" s="70"/>
      <c r="I10" s="71"/>
    </row>
    <row r="11" spans="1:9" ht="16" x14ac:dyDescent="0.2">
      <c r="A11" s="69"/>
      <c r="D11" s="72" t="s">
        <v>331</v>
      </c>
      <c r="H11" s="70"/>
      <c r="I11" s="71"/>
    </row>
    <row r="12" spans="1:9" ht="16" x14ac:dyDescent="0.2">
      <c r="A12" s="69"/>
      <c r="D12" s="64" t="s">
        <v>47</v>
      </c>
      <c r="H12" s="70"/>
      <c r="I12" s="71"/>
    </row>
    <row r="13" spans="1:9" ht="16" x14ac:dyDescent="0.2">
      <c r="A13" s="62">
        <v>2</v>
      </c>
      <c r="B13" s="63" t="s">
        <v>48</v>
      </c>
      <c r="C13" s="63" t="s">
        <v>38</v>
      </c>
      <c r="D13" s="64" t="s">
        <v>50</v>
      </c>
      <c r="E13" s="63" t="s">
        <v>51</v>
      </c>
      <c r="F13" s="73">
        <v>7.64</v>
      </c>
      <c r="G13" s="66">
        <v>0</v>
      </c>
      <c r="H13" s="67">
        <f t="shared" ref="H13:H59" si="0">ROUND(F13*G13,O8)</f>
        <v>0</v>
      </c>
      <c r="I13" s="68" t="s">
        <v>332</v>
      </c>
    </row>
    <row r="14" spans="1:9" ht="32" x14ac:dyDescent="0.2">
      <c r="A14" s="69"/>
      <c r="D14" s="64" t="s">
        <v>333</v>
      </c>
      <c r="H14" s="70"/>
      <c r="I14" s="71"/>
    </row>
    <row r="15" spans="1:9" ht="48" x14ac:dyDescent="0.2">
      <c r="A15" s="69"/>
      <c r="D15" s="72" t="s">
        <v>334</v>
      </c>
      <c r="H15" s="70"/>
      <c r="I15" s="71"/>
    </row>
    <row r="16" spans="1:9" ht="16" x14ac:dyDescent="0.2">
      <c r="A16" s="69"/>
      <c r="D16" s="64" t="s">
        <v>47</v>
      </c>
      <c r="H16" s="70"/>
      <c r="I16" s="71"/>
    </row>
    <row r="17" spans="1:9" ht="16" x14ac:dyDescent="0.2">
      <c r="A17" s="62">
        <v>3</v>
      </c>
      <c r="B17" s="63" t="s">
        <v>56</v>
      </c>
      <c r="C17" s="63" t="s">
        <v>38</v>
      </c>
      <c r="D17" s="64" t="s">
        <v>57</v>
      </c>
      <c r="E17" s="63" t="s">
        <v>58</v>
      </c>
      <c r="F17" s="65">
        <v>1</v>
      </c>
      <c r="G17" s="66">
        <v>0</v>
      </c>
      <c r="H17" s="67">
        <f t="shared" si="0"/>
        <v>0</v>
      </c>
      <c r="I17" s="68" t="s">
        <v>332</v>
      </c>
    </row>
    <row r="18" spans="1:9" ht="32" x14ac:dyDescent="0.2">
      <c r="A18" s="69"/>
      <c r="D18" s="64" t="s">
        <v>59</v>
      </c>
      <c r="H18" s="70"/>
      <c r="I18" s="71"/>
    </row>
    <row r="19" spans="1:9" ht="32" x14ac:dyDescent="0.2">
      <c r="A19" s="69"/>
      <c r="D19" s="72" t="s">
        <v>60</v>
      </c>
      <c r="H19" s="70"/>
      <c r="I19" s="71"/>
    </row>
    <row r="20" spans="1:9" ht="176" x14ac:dyDescent="0.2">
      <c r="A20" s="69"/>
      <c r="D20" s="64" t="s">
        <v>61</v>
      </c>
      <c r="H20" s="70"/>
      <c r="I20" s="71"/>
    </row>
    <row r="21" spans="1:9" ht="16" x14ac:dyDescent="0.2">
      <c r="A21" s="62">
        <v>4</v>
      </c>
      <c r="B21" s="63" t="s">
        <v>66</v>
      </c>
      <c r="C21" s="63" t="s">
        <v>38</v>
      </c>
      <c r="D21" s="64" t="s">
        <v>67</v>
      </c>
      <c r="E21" s="63" t="s">
        <v>68</v>
      </c>
      <c r="F21" s="65">
        <v>1</v>
      </c>
      <c r="G21" s="66">
        <v>0</v>
      </c>
      <c r="H21" s="67">
        <f t="shared" si="0"/>
        <v>0</v>
      </c>
      <c r="I21" s="68" t="s">
        <v>332</v>
      </c>
    </row>
    <row r="22" spans="1:9" ht="32" x14ac:dyDescent="0.2">
      <c r="A22" s="69"/>
      <c r="D22" s="72" t="s">
        <v>60</v>
      </c>
      <c r="H22" s="70"/>
      <c r="I22" s="71"/>
    </row>
    <row r="23" spans="1:9" ht="64" x14ac:dyDescent="0.2">
      <c r="A23" s="69"/>
      <c r="D23" s="64" t="s">
        <v>69</v>
      </c>
      <c r="H23" s="70"/>
      <c r="I23" s="71"/>
    </row>
    <row r="24" spans="1:9" x14ac:dyDescent="0.2">
      <c r="A24" s="69"/>
      <c r="D24" s="64"/>
      <c r="H24" s="70"/>
      <c r="I24" s="71"/>
    </row>
    <row r="25" spans="1:9" ht="22" customHeight="1" x14ac:dyDescent="0.2">
      <c r="A25" s="62">
        <v>5</v>
      </c>
      <c r="B25" s="63" t="s">
        <v>72</v>
      </c>
      <c r="C25" s="63" t="s">
        <v>38</v>
      </c>
      <c r="D25" s="64" t="s">
        <v>73</v>
      </c>
      <c r="E25" s="63" t="s">
        <v>40</v>
      </c>
      <c r="F25" s="65">
        <v>7.5</v>
      </c>
      <c r="G25" s="66">
        <v>0</v>
      </c>
      <c r="H25" s="67">
        <f t="shared" si="0"/>
        <v>0</v>
      </c>
      <c r="I25" s="68" t="s">
        <v>332</v>
      </c>
    </row>
    <row r="26" spans="1:9" ht="13" customHeight="1" x14ac:dyDescent="0.2">
      <c r="A26" s="69"/>
      <c r="D26" s="64" t="s">
        <v>74</v>
      </c>
      <c r="H26" s="70"/>
      <c r="I26" s="71"/>
    </row>
    <row r="27" spans="1:9" ht="41" customHeight="1" x14ac:dyDescent="0.2">
      <c r="A27" s="69"/>
      <c r="D27" s="72" t="s">
        <v>335</v>
      </c>
      <c r="H27" s="70"/>
      <c r="I27" s="71"/>
    </row>
    <row r="28" spans="1:9" x14ac:dyDescent="0.2">
      <c r="A28" s="69"/>
      <c r="H28" s="70"/>
      <c r="I28" s="71"/>
    </row>
    <row r="29" spans="1:9" ht="16" x14ac:dyDescent="0.2">
      <c r="A29" s="62">
        <v>6</v>
      </c>
      <c r="B29" s="63" t="s">
        <v>84</v>
      </c>
      <c r="C29" s="63" t="s">
        <v>38</v>
      </c>
      <c r="D29" s="64" t="s">
        <v>85</v>
      </c>
      <c r="E29" s="63" t="s">
        <v>82</v>
      </c>
      <c r="F29" s="65">
        <v>19.5</v>
      </c>
      <c r="G29" s="66">
        <v>0</v>
      </c>
      <c r="H29" s="67">
        <f t="shared" si="0"/>
        <v>0</v>
      </c>
      <c r="I29" s="68" t="s">
        <v>332</v>
      </c>
    </row>
    <row r="30" spans="1:9" ht="32" x14ac:dyDescent="0.2">
      <c r="A30" s="69"/>
      <c r="D30" s="72" t="s">
        <v>336</v>
      </c>
      <c r="H30" s="70"/>
      <c r="I30" s="71"/>
    </row>
    <row r="31" spans="1:9" x14ac:dyDescent="0.2">
      <c r="A31" s="69"/>
      <c r="H31" s="70"/>
      <c r="I31" s="71"/>
    </row>
    <row r="32" spans="1:9" x14ac:dyDescent="0.2">
      <c r="A32" s="69"/>
      <c r="H32" s="70"/>
      <c r="I32" s="71"/>
    </row>
    <row r="33" spans="1:9" ht="16" x14ac:dyDescent="0.2">
      <c r="A33" s="62">
        <v>7</v>
      </c>
      <c r="B33" s="63" t="s">
        <v>147</v>
      </c>
      <c r="C33" s="63" t="s">
        <v>38</v>
      </c>
      <c r="D33" s="64" t="s">
        <v>337</v>
      </c>
      <c r="E33" s="63" t="s">
        <v>68</v>
      </c>
      <c r="F33" s="65">
        <v>28</v>
      </c>
      <c r="G33" s="66">
        <v>0</v>
      </c>
      <c r="H33" s="67">
        <f t="shared" si="0"/>
        <v>0</v>
      </c>
      <c r="I33" s="68" t="s">
        <v>332</v>
      </c>
    </row>
    <row r="34" spans="1:9" ht="32" x14ac:dyDescent="0.2">
      <c r="A34" s="69"/>
      <c r="D34" s="64" t="s">
        <v>321</v>
      </c>
      <c r="H34" s="70"/>
      <c r="I34" s="71"/>
    </row>
    <row r="35" spans="1:9" ht="32" x14ac:dyDescent="0.2">
      <c r="A35" s="69"/>
      <c r="D35" s="72" t="s">
        <v>338</v>
      </c>
      <c r="H35" s="70"/>
      <c r="I35" s="71"/>
    </row>
    <row r="36" spans="1:9" x14ac:dyDescent="0.2">
      <c r="A36" s="69"/>
      <c r="H36" s="70"/>
      <c r="I36" s="71"/>
    </row>
    <row r="37" spans="1:9" ht="16" x14ac:dyDescent="0.2">
      <c r="A37" s="62">
        <v>8</v>
      </c>
      <c r="B37" s="63" t="s">
        <v>339</v>
      </c>
      <c r="C37" s="63" t="s">
        <v>38</v>
      </c>
      <c r="D37" s="64" t="s">
        <v>328</v>
      </c>
      <c r="E37" s="63" t="s">
        <v>126</v>
      </c>
      <c r="F37" s="65">
        <v>123.3</v>
      </c>
      <c r="G37" s="66">
        <v>0</v>
      </c>
      <c r="H37" s="67">
        <f t="shared" si="0"/>
        <v>0</v>
      </c>
      <c r="I37" s="68" t="s">
        <v>330</v>
      </c>
    </row>
    <row r="38" spans="1:9" ht="16" x14ac:dyDescent="0.2">
      <c r="A38" s="69"/>
      <c r="D38" s="75" t="s">
        <v>340</v>
      </c>
      <c r="H38" s="70"/>
      <c r="I38" s="71"/>
    </row>
    <row r="39" spans="1:9" x14ac:dyDescent="0.2">
      <c r="A39" s="69"/>
      <c r="D39" s="75"/>
      <c r="H39" s="70"/>
      <c r="I39" s="71"/>
    </row>
    <row r="40" spans="1:9" ht="37.5" customHeight="1" x14ac:dyDescent="0.2">
      <c r="A40" s="62">
        <v>9</v>
      </c>
      <c r="B40" s="63" t="s">
        <v>341</v>
      </c>
      <c r="C40" s="63"/>
      <c r="D40" s="64" t="s">
        <v>342</v>
      </c>
      <c r="E40" s="63" t="s">
        <v>126</v>
      </c>
      <c r="F40" s="65">
        <f>F37</f>
        <v>123.3</v>
      </c>
      <c r="G40" s="66">
        <v>0</v>
      </c>
      <c r="H40" s="67">
        <f t="shared" si="0"/>
        <v>0</v>
      </c>
      <c r="I40" s="68" t="s">
        <v>330</v>
      </c>
    </row>
    <row r="41" spans="1:9" ht="115" customHeight="1" x14ac:dyDescent="0.2">
      <c r="A41" s="69"/>
      <c r="D41" s="76" t="s">
        <v>343</v>
      </c>
      <c r="H41" s="70"/>
      <c r="I41" s="71"/>
    </row>
    <row r="42" spans="1:9" x14ac:dyDescent="0.2">
      <c r="A42" s="69"/>
      <c r="H42" s="70"/>
      <c r="I42" s="71"/>
    </row>
    <row r="43" spans="1:9" ht="16" x14ac:dyDescent="0.2">
      <c r="A43" s="77">
        <v>10</v>
      </c>
      <c r="B43" s="77" t="s">
        <v>344</v>
      </c>
      <c r="C43" s="77"/>
      <c r="D43" s="76" t="s">
        <v>345</v>
      </c>
      <c r="E43" s="77" t="s">
        <v>40</v>
      </c>
      <c r="F43" s="65">
        <v>0.14000000000000001</v>
      </c>
      <c r="G43" s="66">
        <v>0</v>
      </c>
      <c r="H43" s="67">
        <f t="shared" si="0"/>
        <v>0</v>
      </c>
      <c r="I43" s="68" t="s">
        <v>330</v>
      </c>
    </row>
    <row r="44" spans="1:9" x14ac:dyDescent="0.2">
      <c r="A44" s="69"/>
      <c r="H44" s="70"/>
      <c r="I44" s="71"/>
    </row>
    <row r="45" spans="1:9" x14ac:dyDescent="0.2">
      <c r="A45" s="69"/>
      <c r="H45" s="70"/>
      <c r="I45" s="71"/>
    </row>
    <row r="46" spans="1:9" x14ac:dyDescent="0.2">
      <c r="A46" s="77">
        <v>11</v>
      </c>
      <c r="B46" s="77" t="s">
        <v>346</v>
      </c>
      <c r="C46" s="77"/>
      <c r="D46" s="78" t="s">
        <v>347</v>
      </c>
      <c r="E46" s="77" t="s">
        <v>82</v>
      </c>
      <c r="F46" s="65">
        <v>7</v>
      </c>
      <c r="G46" s="66">
        <v>0</v>
      </c>
      <c r="H46" s="67">
        <f t="shared" si="0"/>
        <v>0</v>
      </c>
      <c r="I46" s="68" t="s">
        <v>330</v>
      </c>
    </row>
    <row r="47" spans="1:9" x14ac:dyDescent="0.2">
      <c r="A47" s="69"/>
      <c r="D47" s="74" t="s">
        <v>348</v>
      </c>
      <c r="H47" s="70"/>
      <c r="I47" s="71"/>
    </row>
    <row r="48" spans="1:9" x14ac:dyDescent="0.2">
      <c r="A48" s="69"/>
      <c r="D48" s="74" t="s">
        <v>349</v>
      </c>
      <c r="H48" s="70"/>
      <c r="I48" s="71"/>
    </row>
    <row r="49" spans="1:9" ht="16" x14ac:dyDescent="0.2">
      <c r="A49" s="62">
        <v>12</v>
      </c>
      <c r="B49" s="63" t="s">
        <v>323</v>
      </c>
      <c r="C49" s="63" t="s">
        <v>38</v>
      </c>
      <c r="D49" s="64" t="s">
        <v>324</v>
      </c>
      <c r="E49" s="63" t="s">
        <v>126</v>
      </c>
      <c r="F49" s="65">
        <v>75</v>
      </c>
      <c r="G49" s="66">
        <v>0</v>
      </c>
      <c r="H49" s="67">
        <f t="shared" si="0"/>
        <v>0</v>
      </c>
      <c r="I49" s="68" t="s">
        <v>332</v>
      </c>
    </row>
    <row r="50" spans="1:9" x14ac:dyDescent="0.2">
      <c r="A50" s="69"/>
      <c r="D50" s="72"/>
      <c r="H50" s="70"/>
      <c r="I50" s="71"/>
    </row>
    <row r="51" spans="1:9" ht="64" x14ac:dyDescent="0.2">
      <c r="A51" s="69"/>
      <c r="D51" s="64" t="s">
        <v>214</v>
      </c>
      <c r="H51" s="70"/>
      <c r="I51" s="71"/>
    </row>
    <row r="52" spans="1:9" ht="16" x14ac:dyDescent="0.2">
      <c r="A52" s="62">
        <v>13</v>
      </c>
      <c r="B52" s="63" t="s">
        <v>326</v>
      </c>
      <c r="C52" s="63" t="s">
        <v>38</v>
      </c>
      <c r="D52" s="64" t="s">
        <v>327</v>
      </c>
      <c r="E52" s="63" t="s">
        <v>126</v>
      </c>
      <c r="F52" s="65">
        <v>75</v>
      </c>
      <c r="G52" s="66">
        <v>0</v>
      </c>
      <c r="H52" s="67">
        <f>ROUND(F52*G52,O48)</f>
        <v>0</v>
      </c>
      <c r="I52" s="68" t="s">
        <v>332</v>
      </c>
    </row>
    <row r="53" spans="1:9" x14ac:dyDescent="0.2">
      <c r="A53" s="69"/>
      <c r="D53" s="72"/>
      <c r="H53" s="70"/>
      <c r="I53" s="71"/>
    </row>
    <row r="54" spans="1:9" ht="144" x14ac:dyDescent="0.2">
      <c r="A54" s="69"/>
      <c r="D54" s="64" t="s">
        <v>218</v>
      </c>
      <c r="H54" s="70"/>
      <c r="I54" s="71"/>
    </row>
    <row r="55" spans="1:9" ht="16" x14ac:dyDescent="0.2">
      <c r="A55" s="62">
        <v>14</v>
      </c>
      <c r="B55" s="63" t="s">
        <v>210</v>
      </c>
      <c r="C55" s="63" t="s">
        <v>38</v>
      </c>
      <c r="D55" s="64" t="s">
        <v>211</v>
      </c>
      <c r="E55" s="63" t="s">
        <v>126</v>
      </c>
      <c r="F55" s="65">
        <v>75</v>
      </c>
      <c r="G55" s="66">
        <v>0</v>
      </c>
      <c r="H55" s="67">
        <f>ROUND(F55*G55,O51)</f>
        <v>0</v>
      </c>
      <c r="I55" s="68" t="s">
        <v>332</v>
      </c>
    </row>
    <row r="56" spans="1:9" ht="16" x14ac:dyDescent="0.2">
      <c r="A56" s="69"/>
      <c r="D56" s="64" t="s">
        <v>350</v>
      </c>
      <c r="H56" s="70"/>
      <c r="I56" s="71"/>
    </row>
    <row r="57" spans="1:9" ht="32" x14ac:dyDescent="0.2">
      <c r="A57" s="69"/>
      <c r="D57" s="72" t="s">
        <v>351</v>
      </c>
      <c r="H57" s="70"/>
      <c r="I57" s="71"/>
    </row>
    <row r="58" spans="1:9" ht="64" x14ac:dyDescent="0.2">
      <c r="A58" s="69"/>
      <c r="D58" s="64" t="s">
        <v>214</v>
      </c>
      <c r="H58" s="70"/>
      <c r="I58" s="71"/>
    </row>
    <row r="59" spans="1:9" ht="16" x14ac:dyDescent="0.2">
      <c r="A59" s="62">
        <v>15</v>
      </c>
      <c r="B59" s="63" t="s">
        <v>325</v>
      </c>
      <c r="C59" s="63" t="s">
        <v>38</v>
      </c>
      <c r="D59" s="64" t="s">
        <v>352</v>
      </c>
      <c r="E59" s="63" t="s">
        <v>126</v>
      </c>
      <c r="F59" s="65">
        <v>75</v>
      </c>
      <c r="G59" s="66">
        <v>0</v>
      </c>
      <c r="H59" s="67">
        <f t="shared" si="0"/>
        <v>0</v>
      </c>
      <c r="I59" s="68" t="s">
        <v>332</v>
      </c>
    </row>
    <row r="60" spans="1:9" ht="144" x14ac:dyDescent="0.2">
      <c r="A60" s="69"/>
      <c r="D60" s="64" t="s">
        <v>218</v>
      </c>
      <c r="H60" s="70"/>
      <c r="I60" s="71"/>
    </row>
    <row r="61" spans="1:9" ht="16" x14ac:dyDescent="0.2">
      <c r="A61" s="62">
        <v>16</v>
      </c>
      <c r="B61" s="63" t="s">
        <v>353</v>
      </c>
      <c r="C61" s="63" t="s">
        <v>38</v>
      </c>
      <c r="D61" s="64" t="s">
        <v>222</v>
      </c>
      <c r="E61" s="63" t="s">
        <v>354</v>
      </c>
      <c r="F61" s="65">
        <v>1</v>
      </c>
      <c r="G61" s="66">
        <v>0</v>
      </c>
      <c r="H61" s="67">
        <f>ROUND(F61*G61,O54)</f>
        <v>0</v>
      </c>
      <c r="I61" s="68" t="s">
        <v>330</v>
      </c>
    </row>
    <row r="62" spans="1:9" x14ac:dyDescent="0.2">
      <c r="A62" s="79"/>
      <c r="B62" s="80"/>
      <c r="C62" s="80"/>
      <c r="D62" s="81"/>
      <c r="E62" s="80"/>
      <c r="F62" s="80"/>
      <c r="G62" s="80"/>
      <c r="H62" s="80"/>
      <c r="I62" s="82"/>
    </row>
    <row r="63" spans="1:9" ht="16" x14ac:dyDescent="0.2">
      <c r="A63" s="62">
        <v>16</v>
      </c>
      <c r="B63" s="63" t="s">
        <v>322</v>
      </c>
      <c r="C63" s="63" t="s">
        <v>38</v>
      </c>
      <c r="D63" s="64" t="s">
        <v>355</v>
      </c>
      <c r="E63" s="63" t="s">
        <v>126</v>
      </c>
      <c r="F63" s="65">
        <v>8</v>
      </c>
      <c r="G63" s="66">
        <v>0</v>
      </c>
      <c r="H63" s="67">
        <f>ROUND(F63*G63,O56)</f>
        <v>0</v>
      </c>
      <c r="I63" s="68" t="s">
        <v>332</v>
      </c>
    </row>
    <row r="64" spans="1:9" ht="48" x14ac:dyDescent="0.2">
      <c r="A64" s="79"/>
      <c r="B64" s="80"/>
      <c r="C64" s="80"/>
      <c r="D64" s="81" t="s">
        <v>356</v>
      </c>
      <c r="E64" s="80"/>
      <c r="F64" s="80"/>
      <c r="G64" s="80"/>
      <c r="H64" s="80"/>
      <c r="I64" s="82"/>
    </row>
    <row r="65" spans="1:9" ht="16" x14ac:dyDescent="0.2">
      <c r="A65" s="62">
        <v>17</v>
      </c>
      <c r="B65" s="63" t="s">
        <v>272</v>
      </c>
      <c r="C65" s="30" t="s">
        <v>38</v>
      </c>
      <c r="D65" s="32" t="s">
        <v>273</v>
      </c>
      <c r="E65" s="33" t="s">
        <v>82</v>
      </c>
      <c r="F65" s="34">
        <v>19.5</v>
      </c>
      <c r="G65" s="35">
        <v>0</v>
      </c>
      <c r="H65" s="67">
        <f>ROUND(F65*G65,O54)</f>
        <v>0</v>
      </c>
      <c r="I65" s="68" t="s">
        <v>332</v>
      </c>
    </row>
    <row r="66" spans="1:9" ht="32" x14ac:dyDescent="0.2">
      <c r="A66" s="37"/>
      <c r="B66"/>
      <c r="C66"/>
      <c r="D66" s="72" t="s">
        <v>336</v>
      </c>
      <c r="E66"/>
      <c r="F66"/>
      <c r="G66"/>
      <c r="H66"/>
      <c r="I66" s="38"/>
    </row>
    <row r="67" spans="1:9" ht="16" x14ac:dyDescent="0.2">
      <c r="A67" s="37"/>
      <c r="B67"/>
      <c r="C67"/>
      <c r="D67" s="32" t="s">
        <v>275</v>
      </c>
      <c r="E67"/>
      <c r="F67"/>
      <c r="G67"/>
      <c r="H67"/>
      <c r="I67" s="38"/>
    </row>
    <row r="68" spans="1:9" ht="16" x14ac:dyDescent="0.2">
      <c r="A68" s="62">
        <v>18</v>
      </c>
      <c r="B68" s="63" t="s">
        <v>288</v>
      </c>
      <c r="C68" s="30" t="s">
        <v>38</v>
      </c>
      <c r="D68" s="32" t="s">
        <v>289</v>
      </c>
      <c r="E68" s="33" t="s">
        <v>82</v>
      </c>
      <c r="F68" s="34">
        <v>19.5</v>
      </c>
      <c r="G68" s="35">
        <v>0</v>
      </c>
      <c r="H68" s="67">
        <f>ROUND(F68*G68,O55)</f>
        <v>0</v>
      </c>
      <c r="I68" s="68" t="s">
        <v>332</v>
      </c>
    </row>
    <row r="69" spans="1:9" ht="32" x14ac:dyDescent="0.2">
      <c r="A69" s="37"/>
      <c r="B69"/>
      <c r="C69"/>
      <c r="D69" s="72" t="s">
        <v>336</v>
      </c>
      <c r="E69"/>
      <c r="F69"/>
      <c r="G69"/>
      <c r="H69"/>
      <c r="I69" s="38"/>
    </row>
    <row r="70" spans="1:9" ht="48" x14ac:dyDescent="0.2">
      <c r="A70" s="41"/>
      <c r="B70" s="42"/>
      <c r="C70" s="42"/>
      <c r="D70" s="32" t="s">
        <v>291</v>
      </c>
      <c r="E70" s="42"/>
      <c r="F70" s="42"/>
      <c r="G70" s="42"/>
      <c r="H70" s="42"/>
      <c r="I70" s="43"/>
    </row>
    <row r="71" spans="1:9" ht="16" x14ac:dyDescent="0.2">
      <c r="A71" s="62">
        <v>19</v>
      </c>
      <c r="B71" s="63">
        <v>93818</v>
      </c>
      <c r="C71" s="30" t="s">
        <v>38</v>
      </c>
      <c r="D71" s="32" t="s">
        <v>307</v>
      </c>
      <c r="E71" s="33" t="s">
        <v>82</v>
      </c>
      <c r="F71" s="34">
        <v>75</v>
      </c>
      <c r="G71" s="35">
        <v>0</v>
      </c>
      <c r="H71" s="67">
        <f>ROUND(F71*G71,O58)</f>
        <v>0</v>
      </c>
      <c r="I71" s="68" t="s">
        <v>332</v>
      </c>
    </row>
    <row r="72" spans="1:9" x14ac:dyDescent="0.2">
      <c r="A72" s="37"/>
      <c r="B72"/>
      <c r="C72"/>
      <c r="D72" s="72"/>
      <c r="E72"/>
      <c r="F72"/>
      <c r="G72"/>
      <c r="H72"/>
      <c r="I72" s="38"/>
    </row>
    <row r="73" spans="1:9" ht="48" x14ac:dyDescent="0.2">
      <c r="A73" s="41"/>
      <c r="B73" s="42"/>
      <c r="C73" s="42"/>
      <c r="D73" s="32" t="s">
        <v>357</v>
      </c>
      <c r="E73" s="42"/>
      <c r="F73" s="42"/>
      <c r="G73" s="42"/>
      <c r="H73" s="42"/>
      <c r="I73" s="43"/>
    </row>
    <row r="74" spans="1:9" ht="16" x14ac:dyDescent="0.2">
      <c r="A74" s="62">
        <v>20</v>
      </c>
      <c r="B74" s="63" t="s">
        <v>358</v>
      </c>
      <c r="C74" s="30" t="s">
        <v>38</v>
      </c>
      <c r="D74" s="32" t="s">
        <v>359</v>
      </c>
      <c r="E74" s="33" t="s">
        <v>126</v>
      </c>
      <c r="F74" s="34">
        <v>71</v>
      </c>
      <c r="G74" s="35">
        <v>0</v>
      </c>
      <c r="H74" s="67">
        <f>ROUND(F74*G74,O61)</f>
        <v>0</v>
      </c>
      <c r="I74" s="68" t="s">
        <v>332</v>
      </c>
    </row>
    <row r="75" spans="1:9" x14ac:dyDescent="0.2">
      <c r="A75" s="37"/>
      <c r="B75"/>
      <c r="C75"/>
      <c r="D75" s="72"/>
      <c r="E75"/>
      <c r="F75"/>
      <c r="G75"/>
      <c r="H75"/>
      <c r="I75" s="38"/>
    </row>
    <row r="76" spans="1:9" ht="96" x14ac:dyDescent="0.2">
      <c r="A76" s="41"/>
      <c r="B76" s="42"/>
      <c r="C76" s="42"/>
      <c r="D76" s="32" t="s">
        <v>360</v>
      </c>
      <c r="E76" s="42"/>
      <c r="F76" s="42"/>
      <c r="G76" s="42"/>
      <c r="H76" s="42"/>
      <c r="I76" s="43"/>
    </row>
  </sheetData>
  <mergeCells count="10">
    <mergeCell ref="I5:I6"/>
    <mergeCell ref="A5:A6"/>
    <mergeCell ref="B5:B6"/>
    <mergeCell ref="C5:C6"/>
    <mergeCell ref="D5:D6"/>
    <mergeCell ref="B3:C3"/>
    <mergeCell ref="B4:C4"/>
    <mergeCell ref="E5:E6"/>
    <mergeCell ref="F5:F6"/>
    <mergeCell ref="G5:H5"/>
  </mergeCells>
  <pageMargins left="0.7" right="0.7" top="0.78740157499999996" bottom="0.78740157499999996" header="0.3" footer="0.3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Rekapitulace</vt:lpstr>
      <vt:lpstr>SO 201</vt:lpstr>
      <vt:lpstr>SO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Čičák</dc:creator>
  <cp:lastModifiedBy>Jan Dobrovolný</cp:lastModifiedBy>
  <cp:lastPrinted>2025-05-19T08:23:02Z</cp:lastPrinted>
  <dcterms:created xsi:type="dcterms:W3CDTF">2025-01-06T20:23:39Z</dcterms:created>
  <dcterms:modified xsi:type="dcterms:W3CDTF">2026-02-23T11:11:20Z</dcterms:modified>
</cp:coreProperties>
</file>