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Tereza\Downloads\"/>
    </mc:Choice>
  </mc:AlternateContent>
  <bookViews>
    <workbookView xWindow="0" yWindow="0" windowWidth="0" windowHeight="0"/>
  </bookViews>
  <sheets>
    <sheet name="Rekapitulace stavby" sheetId="1" r:id="rId1"/>
    <sheet name="SO 01 - Multifunkční hřiště" sheetId="2" r:id="rId2"/>
    <sheet name="SO 02 - Sklad mobiliáře h..." sheetId="3" r:id="rId3"/>
    <sheet name="SO 03 - Přípojka vody a k..." sheetId="4" r:id="rId4"/>
    <sheet name="SO 04 - Venkovní rozvody ..." sheetId="5" r:id="rId5"/>
    <sheet name="VRN - Vedlejší rozpočtové..." sheetId="6" r:id="rId6"/>
    <sheet name="Seznam figur" sheetId="7" r:id="rId7"/>
    <sheet name="Pokyny pro vyplnění" sheetId="8" r:id="rId8"/>
  </sheets>
  <definedNames>
    <definedName name="_xlnm.Print_Area" localSheetId="0">'Rekapitulace stavby'!$D$4:$AO$36,'Rekapitulace stavby'!$C$42:$AQ$60</definedName>
    <definedName name="_xlnm.Print_Titles" localSheetId="0">'Rekapitulace stavby'!$52:$52</definedName>
    <definedName name="_xlnm._FilterDatabase" localSheetId="1" hidden="1">'SO 01 - Multifunkční hřiště'!$C$89:$K$419</definedName>
    <definedName name="_xlnm.Print_Area" localSheetId="1">'SO 01 - Multifunkční hřiště'!$C$4:$J$39,'SO 01 - Multifunkční hřiště'!$C$45:$J$71,'SO 01 - Multifunkční hřiště'!$C$77:$K$419</definedName>
    <definedName name="_xlnm.Print_Titles" localSheetId="1">'SO 01 - Multifunkční hřiště'!$89:$89</definedName>
    <definedName name="_xlnm._FilterDatabase" localSheetId="2" hidden="1">'SO 02 - Sklad mobiliáře h...'!$C$94:$K$429</definedName>
    <definedName name="_xlnm.Print_Area" localSheetId="2">'SO 02 - Sklad mobiliáře h...'!$C$4:$J$39,'SO 02 - Sklad mobiliáře h...'!$C$45:$J$76,'SO 02 - Sklad mobiliáře h...'!$C$82:$K$429</definedName>
    <definedName name="_xlnm.Print_Titles" localSheetId="2">'SO 02 - Sklad mobiliáře h...'!$94:$94</definedName>
    <definedName name="_xlnm._FilterDatabase" localSheetId="3" hidden="1">'SO 03 - Přípojka vody a k...'!$C$88:$K$223</definedName>
    <definedName name="_xlnm.Print_Area" localSheetId="3">'SO 03 - Přípojka vody a k...'!$C$4:$J$39,'SO 03 - Přípojka vody a k...'!$C$45:$J$70,'SO 03 - Přípojka vody a k...'!$C$76:$K$223</definedName>
    <definedName name="_xlnm.Print_Titles" localSheetId="3">'SO 03 - Přípojka vody a k...'!$88:$88</definedName>
    <definedName name="_xlnm._FilterDatabase" localSheetId="4" hidden="1">'SO 04 - Venkovní rozvody ...'!$C$87:$K$133</definedName>
    <definedName name="_xlnm.Print_Area" localSheetId="4">'SO 04 - Venkovní rozvody ...'!$C$4:$J$39,'SO 04 - Venkovní rozvody ...'!$C$45:$J$69,'SO 04 - Venkovní rozvody ...'!$C$75:$K$133</definedName>
    <definedName name="_xlnm.Print_Titles" localSheetId="4">'SO 04 - Venkovní rozvody ...'!$87:$87</definedName>
    <definedName name="_xlnm._FilterDatabase" localSheetId="5" hidden="1">'VRN - Vedlejší rozpočtové...'!$C$82:$K$95</definedName>
    <definedName name="_xlnm.Print_Area" localSheetId="5">'VRN - Vedlejší rozpočtové...'!$C$4:$J$39,'VRN - Vedlejší rozpočtové...'!$C$45:$J$64,'VRN - Vedlejší rozpočtové...'!$C$70:$K$95</definedName>
    <definedName name="_xlnm.Print_Titles" localSheetId="5">'VRN - Vedlejší rozpočtové...'!$82:$82</definedName>
    <definedName name="_xlnm.Print_Area" localSheetId="6">'Seznam figur'!$C$4:$G$110</definedName>
    <definedName name="_xlnm.Print_Titles" localSheetId="6">'Seznam figur'!$9:$9</definedName>
    <definedName name="_xlnm.Print_Area" localSheetId="7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7" l="1" r="D7"/>
  <c i="6" r="J37"/>
  <c r="J36"/>
  <c i="1" r="AY59"/>
  <c i="6" r="J35"/>
  <c i="1" r="AX59"/>
  <c i="6" r="BI94"/>
  <c r="BH94"/>
  <c r="BG94"/>
  <c r="BF94"/>
  <c r="T94"/>
  <c r="T93"/>
  <c r="R94"/>
  <c r="R93"/>
  <c r="P94"/>
  <c r="P93"/>
  <c r="BI92"/>
  <c r="BH92"/>
  <c r="BG92"/>
  <c r="BF92"/>
  <c r="T92"/>
  <c r="R92"/>
  <c r="P92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80"/>
  <c r="J17"/>
  <c r="J12"/>
  <c r="J77"/>
  <c r="E7"/>
  <c r="E73"/>
  <c i="5" r="J37"/>
  <c r="J36"/>
  <c i="1" r="AY58"/>
  <c i="5" r="J35"/>
  <c i="1" r="AX58"/>
  <c i="5"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6"/>
  <c r="BH126"/>
  <c r="BG126"/>
  <c r="BF126"/>
  <c r="T126"/>
  <c r="R126"/>
  <c r="P126"/>
  <c r="BI125"/>
  <c r="BH125"/>
  <c r="BG125"/>
  <c r="BF125"/>
  <c r="T125"/>
  <c r="R125"/>
  <c r="P125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T102"/>
  <c r="R103"/>
  <c r="R102"/>
  <c r="P103"/>
  <c r="P102"/>
  <c r="BI101"/>
  <c r="BH101"/>
  <c r="BG101"/>
  <c r="BF101"/>
  <c r="T101"/>
  <c r="T100"/>
  <c r="R101"/>
  <c r="R100"/>
  <c r="P101"/>
  <c r="P100"/>
  <c r="BI99"/>
  <c r="BH99"/>
  <c r="BG99"/>
  <c r="BF99"/>
  <c r="T99"/>
  <c r="R99"/>
  <c r="P99"/>
  <c r="BI98"/>
  <c r="BH98"/>
  <c r="BG98"/>
  <c r="BF98"/>
  <c r="T98"/>
  <c r="R98"/>
  <c r="P98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J85"/>
  <c r="J84"/>
  <c r="F84"/>
  <c r="F82"/>
  <c r="E80"/>
  <c r="J55"/>
  <c r="J54"/>
  <c r="F54"/>
  <c r="F52"/>
  <c r="E50"/>
  <c r="J18"/>
  <c r="E18"/>
  <c r="F55"/>
  <c r="J17"/>
  <c r="J12"/>
  <c r="J82"/>
  <c r="E7"/>
  <c r="E78"/>
  <c i="4" r="J37"/>
  <c r="J36"/>
  <c i="1" r="AY57"/>
  <c i="4" r="J35"/>
  <c i="1" r="AX57"/>
  <c i="4" r="BI220"/>
  <c r="BH220"/>
  <c r="BG220"/>
  <c r="BF220"/>
  <c r="T220"/>
  <c r="T219"/>
  <c r="R220"/>
  <c r="R219"/>
  <c r="P220"/>
  <c r="P219"/>
  <c r="BI217"/>
  <c r="BH217"/>
  <c r="BG217"/>
  <c r="BF217"/>
  <c r="T217"/>
  <c r="R217"/>
  <c r="P217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T194"/>
  <c r="R195"/>
  <c r="R194"/>
  <c r="P195"/>
  <c r="P194"/>
  <c r="BI192"/>
  <c r="BH192"/>
  <c r="BG192"/>
  <c r="BF192"/>
  <c r="T192"/>
  <c r="R192"/>
  <c r="P192"/>
  <c r="BI189"/>
  <c r="BH189"/>
  <c r="BG189"/>
  <c r="BF189"/>
  <c r="T189"/>
  <c r="R189"/>
  <c r="P189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3"/>
  <c r="BH123"/>
  <c r="BG123"/>
  <c r="BF123"/>
  <c r="T123"/>
  <c r="T122"/>
  <c r="R123"/>
  <c r="R122"/>
  <c r="P123"/>
  <c r="P122"/>
  <c r="BI120"/>
  <c r="BH120"/>
  <c r="BG120"/>
  <c r="BF120"/>
  <c r="T120"/>
  <c r="R120"/>
  <c r="P120"/>
  <c r="BI117"/>
  <c r="BH117"/>
  <c r="BG117"/>
  <c r="BF117"/>
  <c r="T117"/>
  <c r="R117"/>
  <c r="P117"/>
  <c r="BI112"/>
  <c r="BH112"/>
  <c r="BG112"/>
  <c r="BF112"/>
  <c r="T112"/>
  <c r="R112"/>
  <c r="P112"/>
  <c r="BI110"/>
  <c r="BH110"/>
  <c r="BG110"/>
  <c r="BF110"/>
  <c r="T110"/>
  <c r="R110"/>
  <c r="P110"/>
  <c r="BI107"/>
  <c r="BH107"/>
  <c r="BG107"/>
  <c r="BF107"/>
  <c r="T107"/>
  <c r="R107"/>
  <c r="P107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J86"/>
  <c r="J85"/>
  <c r="F85"/>
  <c r="F83"/>
  <c r="E81"/>
  <c r="J55"/>
  <c r="J54"/>
  <c r="F54"/>
  <c r="F52"/>
  <c r="E50"/>
  <c r="J18"/>
  <c r="E18"/>
  <c r="F86"/>
  <c r="J17"/>
  <c r="J12"/>
  <c r="J83"/>
  <c r="E7"/>
  <c r="E79"/>
  <c i="3" r="J37"/>
  <c r="J36"/>
  <c i="1" r="AY56"/>
  <c i="3" r="J35"/>
  <c i="1" r="AX56"/>
  <c i="3" r="BI427"/>
  <c r="BH427"/>
  <c r="BG427"/>
  <c r="BF427"/>
  <c r="T427"/>
  <c r="R427"/>
  <c r="P427"/>
  <c r="BI409"/>
  <c r="BH409"/>
  <c r="BG409"/>
  <c r="BF409"/>
  <c r="T409"/>
  <c r="R409"/>
  <c r="P409"/>
  <c r="BI405"/>
  <c r="BH405"/>
  <c r="BG405"/>
  <c r="BF405"/>
  <c r="T405"/>
  <c r="T404"/>
  <c r="R405"/>
  <c r="R404"/>
  <c r="P405"/>
  <c r="P404"/>
  <c r="BI401"/>
  <c r="BH401"/>
  <c r="BG401"/>
  <c r="BF401"/>
  <c r="T401"/>
  <c r="R401"/>
  <c r="P401"/>
  <c r="BI398"/>
  <c r="BH398"/>
  <c r="BG398"/>
  <c r="BF398"/>
  <c r="T398"/>
  <c r="R398"/>
  <c r="P398"/>
  <c r="BI395"/>
  <c r="BH395"/>
  <c r="BG395"/>
  <c r="BF395"/>
  <c r="T395"/>
  <c r="R395"/>
  <c r="P395"/>
  <c r="BI391"/>
  <c r="BH391"/>
  <c r="BG391"/>
  <c r="BF391"/>
  <c r="T391"/>
  <c r="R391"/>
  <c r="P391"/>
  <c r="BI387"/>
  <c r="BH387"/>
  <c r="BG387"/>
  <c r="BF387"/>
  <c r="T387"/>
  <c r="R387"/>
  <c r="P387"/>
  <c r="BI384"/>
  <c r="BH384"/>
  <c r="BG384"/>
  <c r="BF384"/>
  <c r="T384"/>
  <c r="R384"/>
  <c r="P384"/>
  <c r="BI381"/>
  <c r="BH381"/>
  <c r="BG381"/>
  <c r="BF381"/>
  <c r="T381"/>
  <c r="R381"/>
  <c r="P381"/>
  <c r="BI376"/>
  <c r="BH376"/>
  <c r="BG376"/>
  <c r="BF376"/>
  <c r="T376"/>
  <c r="R376"/>
  <c r="P376"/>
  <c r="BI373"/>
  <c r="BH373"/>
  <c r="BG373"/>
  <c r="BF373"/>
  <c r="T373"/>
  <c r="R373"/>
  <c r="P373"/>
  <c r="BI370"/>
  <c r="BH370"/>
  <c r="BG370"/>
  <c r="BF370"/>
  <c r="T370"/>
  <c r="R370"/>
  <c r="P370"/>
  <c r="BI367"/>
  <c r="BH367"/>
  <c r="BG367"/>
  <c r="BF367"/>
  <c r="T367"/>
  <c r="R367"/>
  <c r="P367"/>
  <c r="BI361"/>
  <c r="BH361"/>
  <c r="BG361"/>
  <c r="BF361"/>
  <c r="T361"/>
  <c r="R361"/>
  <c r="P361"/>
  <c r="BI359"/>
  <c r="BH359"/>
  <c r="BG359"/>
  <c r="BF359"/>
  <c r="T359"/>
  <c r="R359"/>
  <c r="P359"/>
  <c r="BI351"/>
  <c r="BH351"/>
  <c r="BG351"/>
  <c r="BF351"/>
  <c r="T351"/>
  <c r="R351"/>
  <c r="P351"/>
  <c r="BI348"/>
  <c r="BH348"/>
  <c r="BG348"/>
  <c r="BF348"/>
  <c r="T348"/>
  <c r="R348"/>
  <c r="P348"/>
  <c r="BI345"/>
  <c r="BH345"/>
  <c r="BG345"/>
  <c r="BF345"/>
  <c r="T345"/>
  <c r="R345"/>
  <c r="P345"/>
  <c r="BI337"/>
  <c r="BH337"/>
  <c r="BG337"/>
  <c r="BF337"/>
  <c r="T337"/>
  <c r="R337"/>
  <c r="P337"/>
  <c r="BI335"/>
  <c r="BH335"/>
  <c r="BG335"/>
  <c r="BF335"/>
  <c r="T335"/>
  <c r="R335"/>
  <c r="P335"/>
  <c r="BI329"/>
  <c r="BH329"/>
  <c r="BG329"/>
  <c r="BF329"/>
  <c r="T329"/>
  <c r="R329"/>
  <c r="P329"/>
  <c r="BI325"/>
  <c r="BH325"/>
  <c r="BG325"/>
  <c r="BF325"/>
  <c r="T325"/>
  <c r="T324"/>
  <c r="R325"/>
  <c r="R324"/>
  <c r="P325"/>
  <c r="P324"/>
  <c r="BI319"/>
  <c r="BH319"/>
  <c r="BG319"/>
  <c r="BF319"/>
  <c r="T319"/>
  <c r="R319"/>
  <c r="P319"/>
  <c r="BI312"/>
  <c r="BH312"/>
  <c r="BG312"/>
  <c r="BF312"/>
  <c r="T312"/>
  <c r="R312"/>
  <c r="P312"/>
  <c r="BI303"/>
  <c r="BH303"/>
  <c r="BG303"/>
  <c r="BF303"/>
  <c r="T303"/>
  <c r="R303"/>
  <c r="P303"/>
  <c r="BI298"/>
  <c r="BH298"/>
  <c r="BG298"/>
  <c r="BF298"/>
  <c r="T298"/>
  <c r="R298"/>
  <c r="P298"/>
  <c r="BI293"/>
  <c r="BH293"/>
  <c r="BG293"/>
  <c r="BF293"/>
  <c r="T293"/>
  <c r="R293"/>
  <c r="P293"/>
  <c r="BI282"/>
  <c r="BH282"/>
  <c r="BG282"/>
  <c r="BF282"/>
  <c r="T282"/>
  <c r="R282"/>
  <c r="P282"/>
  <c r="BI277"/>
  <c r="BH277"/>
  <c r="BG277"/>
  <c r="BF277"/>
  <c r="T277"/>
  <c r="R277"/>
  <c r="P277"/>
  <c r="BI273"/>
  <c r="BH273"/>
  <c r="BG273"/>
  <c r="BF273"/>
  <c r="T273"/>
  <c r="R273"/>
  <c r="P273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5"/>
  <c r="BH255"/>
  <c r="BG255"/>
  <c r="BF255"/>
  <c r="T255"/>
  <c r="R255"/>
  <c r="P255"/>
  <c r="BI249"/>
  <c r="BH249"/>
  <c r="BG249"/>
  <c r="BF249"/>
  <c r="T249"/>
  <c r="R249"/>
  <c r="P249"/>
  <c r="BI245"/>
  <c r="BH245"/>
  <c r="BG245"/>
  <c r="BF245"/>
  <c r="T245"/>
  <c r="R245"/>
  <c r="P245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26"/>
  <c r="BH226"/>
  <c r="BG226"/>
  <c r="BF226"/>
  <c r="T226"/>
  <c r="R226"/>
  <c r="P226"/>
  <c r="BI216"/>
  <c r="BH216"/>
  <c r="BG216"/>
  <c r="BF216"/>
  <c r="T216"/>
  <c r="R216"/>
  <c r="P216"/>
  <c r="BI213"/>
  <c r="BH213"/>
  <c r="BG213"/>
  <c r="BF213"/>
  <c r="T213"/>
  <c r="R213"/>
  <c r="P213"/>
  <c r="BI209"/>
  <c r="BH209"/>
  <c r="BG209"/>
  <c r="BF209"/>
  <c r="T209"/>
  <c r="R209"/>
  <c r="P209"/>
  <c r="BI206"/>
  <c r="BH206"/>
  <c r="BG206"/>
  <c r="BF206"/>
  <c r="T206"/>
  <c r="R206"/>
  <c r="P206"/>
  <c r="BI200"/>
  <c r="BH200"/>
  <c r="BG200"/>
  <c r="BF200"/>
  <c r="T200"/>
  <c r="R200"/>
  <c r="P200"/>
  <c r="BI196"/>
  <c r="BH196"/>
  <c r="BG196"/>
  <c r="BF196"/>
  <c r="T196"/>
  <c r="R196"/>
  <c r="P196"/>
  <c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R186"/>
  <c r="P186"/>
  <c r="BI179"/>
  <c r="BH179"/>
  <c r="BG179"/>
  <c r="BF179"/>
  <c r="T179"/>
  <c r="R179"/>
  <c r="P179"/>
  <c r="BI172"/>
  <c r="BH172"/>
  <c r="BG172"/>
  <c r="BF172"/>
  <c r="T172"/>
  <c r="R172"/>
  <c r="P172"/>
  <c r="BI169"/>
  <c r="BH169"/>
  <c r="BG169"/>
  <c r="BF169"/>
  <c r="T169"/>
  <c r="R169"/>
  <c r="P169"/>
  <c r="BI163"/>
  <c r="BH163"/>
  <c r="BG163"/>
  <c r="BF163"/>
  <c r="T163"/>
  <c r="R163"/>
  <c r="P163"/>
  <c r="BI160"/>
  <c r="BH160"/>
  <c r="BG160"/>
  <c r="BF160"/>
  <c r="T160"/>
  <c r="R160"/>
  <c r="P160"/>
  <c r="BI152"/>
  <c r="BH152"/>
  <c r="BG152"/>
  <c r="BF152"/>
  <c r="T152"/>
  <c r="R152"/>
  <c r="P152"/>
  <c r="BI145"/>
  <c r="BH145"/>
  <c r="BG145"/>
  <c r="BF145"/>
  <c r="T145"/>
  <c r="R145"/>
  <c r="P145"/>
  <c r="BI140"/>
  <c r="BH140"/>
  <c r="BG140"/>
  <c r="BF140"/>
  <c r="T140"/>
  <c r="R140"/>
  <c r="P140"/>
  <c r="BI133"/>
  <c r="BH133"/>
  <c r="BG133"/>
  <c r="BF133"/>
  <c r="T133"/>
  <c r="R133"/>
  <c r="P133"/>
  <c r="BI127"/>
  <c r="BH127"/>
  <c r="BG127"/>
  <c r="BF127"/>
  <c r="T127"/>
  <c r="R127"/>
  <c r="P127"/>
  <c r="BI121"/>
  <c r="BH121"/>
  <c r="BG121"/>
  <c r="BF121"/>
  <c r="T121"/>
  <c r="R121"/>
  <c r="P121"/>
  <c r="BI112"/>
  <c r="BH112"/>
  <c r="BG112"/>
  <c r="BF112"/>
  <c r="T112"/>
  <c r="R112"/>
  <c r="P112"/>
  <c r="BI105"/>
  <c r="BH105"/>
  <c r="BG105"/>
  <c r="BF105"/>
  <c r="T105"/>
  <c r="R105"/>
  <c r="P105"/>
  <c r="BI98"/>
  <c r="BH98"/>
  <c r="BG98"/>
  <c r="BF98"/>
  <c r="T98"/>
  <c r="R98"/>
  <c r="P98"/>
  <c r="J92"/>
  <c r="J91"/>
  <c r="F91"/>
  <c r="F89"/>
  <c r="E87"/>
  <c r="J55"/>
  <c r="J54"/>
  <c r="F54"/>
  <c r="F52"/>
  <c r="E50"/>
  <c r="J18"/>
  <c r="E18"/>
  <c r="F92"/>
  <c r="J17"/>
  <c r="J12"/>
  <c r="J89"/>
  <c r="E7"/>
  <c r="E85"/>
  <c i="2" r="J37"/>
  <c r="J36"/>
  <c i="1" r="AY55"/>
  <c i="2" r="J35"/>
  <c i="1" r="AX55"/>
  <c i="2" r="BI419"/>
  <c r="BH419"/>
  <c r="BG419"/>
  <c r="BF419"/>
  <c r="T419"/>
  <c r="R419"/>
  <c r="P419"/>
  <c r="BI418"/>
  <c r="BH418"/>
  <c r="BG418"/>
  <c r="BF418"/>
  <c r="T418"/>
  <c r="R418"/>
  <c r="P418"/>
  <c r="BI417"/>
  <c r="BH417"/>
  <c r="BG417"/>
  <c r="BF417"/>
  <c r="T417"/>
  <c r="R417"/>
  <c r="P417"/>
  <c r="BI416"/>
  <c r="BH416"/>
  <c r="BG416"/>
  <c r="BF416"/>
  <c r="T416"/>
  <c r="R416"/>
  <c r="P416"/>
  <c r="BI415"/>
  <c r="BH415"/>
  <c r="BG415"/>
  <c r="BF415"/>
  <c r="T415"/>
  <c r="R415"/>
  <c r="P415"/>
  <c r="BI414"/>
  <c r="BH414"/>
  <c r="BG414"/>
  <c r="BF414"/>
  <c r="T414"/>
  <c r="R414"/>
  <c r="P414"/>
  <c r="BI413"/>
  <c r="BH413"/>
  <c r="BG413"/>
  <c r="BF413"/>
  <c r="T413"/>
  <c r="R413"/>
  <c r="P413"/>
  <c r="BI412"/>
  <c r="BH412"/>
  <c r="BG412"/>
  <c r="BF412"/>
  <c r="T412"/>
  <c r="R412"/>
  <c r="P412"/>
  <c r="BI411"/>
  <c r="BH411"/>
  <c r="BG411"/>
  <c r="BF411"/>
  <c r="T411"/>
  <c r="R411"/>
  <c r="P411"/>
  <c r="BI410"/>
  <c r="BH410"/>
  <c r="BG410"/>
  <c r="BF410"/>
  <c r="T410"/>
  <c r="R410"/>
  <c r="P410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1"/>
  <c r="BH401"/>
  <c r="BG401"/>
  <c r="BF401"/>
  <c r="T401"/>
  <c r="R401"/>
  <c r="P401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90"/>
  <c r="BH390"/>
  <c r="BG390"/>
  <c r="BF390"/>
  <c r="T390"/>
  <c r="R390"/>
  <c r="P390"/>
  <c r="BI388"/>
  <c r="BH388"/>
  <c r="BG388"/>
  <c r="BF388"/>
  <c r="T388"/>
  <c r="R388"/>
  <c r="P388"/>
  <c r="BI384"/>
  <c r="BH384"/>
  <c r="BG384"/>
  <c r="BF384"/>
  <c r="T384"/>
  <c r="T383"/>
  <c r="R384"/>
  <c r="R383"/>
  <c r="P384"/>
  <c r="P383"/>
  <c r="BI380"/>
  <c r="BH380"/>
  <c r="BG380"/>
  <c r="BF380"/>
  <c r="T380"/>
  <c r="R380"/>
  <c r="P380"/>
  <c r="BI377"/>
  <c r="BH377"/>
  <c r="BG377"/>
  <c r="BF377"/>
  <c r="T377"/>
  <c r="R377"/>
  <c r="P377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8"/>
  <c r="BH368"/>
  <c r="BG368"/>
  <c r="BF368"/>
  <c r="T368"/>
  <c r="R368"/>
  <c r="P368"/>
  <c r="BI363"/>
  <c r="BH363"/>
  <c r="BG363"/>
  <c r="BF363"/>
  <c r="T363"/>
  <c r="R363"/>
  <c r="P363"/>
  <c r="BI358"/>
  <c r="BH358"/>
  <c r="BG358"/>
  <c r="BF358"/>
  <c r="T358"/>
  <c r="R358"/>
  <c r="P358"/>
  <c r="BI352"/>
  <c r="BH352"/>
  <c r="BG352"/>
  <c r="BF352"/>
  <c r="T352"/>
  <c r="R352"/>
  <c r="P352"/>
  <c r="BI350"/>
  <c r="BH350"/>
  <c r="BG350"/>
  <c r="BF350"/>
  <c r="T350"/>
  <c r="R350"/>
  <c r="P350"/>
  <c r="BI347"/>
  <c r="BH347"/>
  <c r="BG347"/>
  <c r="BF347"/>
  <c r="T347"/>
  <c r="R347"/>
  <c r="P347"/>
  <c r="BI344"/>
  <c r="BH344"/>
  <c r="BG344"/>
  <c r="BF344"/>
  <c r="T344"/>
  <c r="R344"/>
  <c r="P344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4"/>
  <c r="BH334"/>
  <c r="BG334"/>
  <c r="BF334"/>
  <c r="T334"/>
  <c r="R334"/>
  <c r="P334"/>
  <c r="BI331"/>
  <c r="BH331"/>
  <c r="BG331"/>
  <c r="BF331"/>
  <c r="T331"/>
  <c r="R331"/>
  <c r="P331"/>
  <c r="BI327"/>
  <c r="BH327"/>
  <c r="BG327"/>
  <c r="BF327"/>
  <c r="T327"/>
  <c r="R327"/>
  <c r="P327"/>
  <c r="BI325"/>
  <c r="BH325"/>
  <c r="BG325"/>
  <c r="BF325"/>
  <c r="T325"/>
  <c r="R325"/>
  <c r="P325"/>
  <c r="BI322"/>
  <c r="BH322"/>
  <c r="BG322"/>
  <c r="BF322"/>
  <c r="T322"/>
  <c r="R322"/>
  <c r="P322"/>
  <c r="BI318"/>
  <c r="BH318"/>
  <c r="BG318"/>
  <c r="BF318"/>
  <c r="T318"/>
  <c r="R318"/>
  <c r="P318"/>
  <c r="BI313"/>
  <c r="BH313"/>
  <c r="BG313"/>
  <c r="BF313"/>
  <c r="T313"/>
  <c r="R313"/>
  <c r="P313"/>
  <c r="BI309"/>
  <c r="BH309"/>
  <c r="BG309"/>
  <c r="BF309"/>
  <c r="T309"/>
  <c r="R309"/>
  <c r="P309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5"/>
  <c r="BH295"/>
  <c r="BG295"/>
  <c r="BF295"/>
  <c r="T295"/>
  <c r="R295"/>
  <c r="P295"/>
  <c r="BI292"/>
  <c r="BH292"/>
  <c r="BG292"/>
  <c r="BF292"/>
  <c r="T292"/>
  <c r="R292"/>
  <c r="P292"/>
  <c r="BI289"/>
  <c r="BH289"/>
  <c r="BG289"/>
  <c r="BF289"/>
  <c r="T289"/>
  <c r="R289"/>
  <c r="P289"/>
  <c r="BI286"/>
  <c r="BH286"/>
  <c r="BG286"/>
  <c r="BF286"/>
  <c r="T286"/>
  <c r="R286"/>
  <c r="P286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R274"/>
  <c r="P274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4"/>
  <c r="BH264"/>
  <c r="BG264"/>
  <c r="BF264"/>
  <c r="T264"/>
  <c r="R264"/>
  <c r="P264"/>
  <c r="BI262"/>
  <c r="BH262"/>
  <c r="BG262"/>
  <c r="BF262"/>
  <c r="T262"/>
  <c r="R262"/>
  <c r="P262"/>
  <c r="BI259"/>
  <c r="BH259"/>
  <c r="BG259"/>
  <c r="BF259"/>
  <c r="T259"/>
  <c r="R259"/>
  <c r="P259"/>
  <c r="BI256"/>
  <c r="BH256"/>
  <c r="BG256"/>
  <c r="BF256"/>
  <c r="T256"/>
  <c r="R256"/>
  <c r="P256"/>
  <c r="BI251"/>
  <c r="BH251"/>
  <c r="BG251"/>
  <c r="BF251"/>
  <c r="T251"/>
  <c r="R251"/>
  <c r="P251"/>
  <c r="BI248"/>
  <c r="BH248"/>
  <c r="BG248"/>
  <c r="BF248"/>
  <c r="T248"/>
  <c r="R248"/>
  <c r="P248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2"/>
  <c r="BH212"/>
  <c r="BG212"/>
  <c r="BF212"/>
  <c r="T212"/>
  <c r="R212"/>
  <c r="P212"/>
  <c r="BI208"/>
  <c r="BH208"/>
  <c r="BG208"/>
  <c r="BF208"/>
  <c r="T208"/>
  <c r="R208"/>
  <c r="P208"/>
  <c r="BI196"/>
  <c r="BH196"/>
  <c r="BG196"/>
  <c r="BF196"/>
  <c r="T196"/>
  <c r="R196"/>
  <c r="P196"/>
  <c r="BI184"/>
  <c r="BH184"/>
  <c r="BG184"/>
  <c r="BF184"/>
  <c r="T184"/>
  <c r="R184"/>
  <c r="P184"/>
  <c r="BI173"/>
  <c r="BH173"/>
  <c r="BG173"/>
  <c r="BF173"/>
  <c r="T173"/>
  <c r="R173"/>
  <c r="P173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49"/>
  <c r="BH149"/>
  <c r="BG149"/>
  <c r="BF149"/>
  <c r="T149"/>
  <c r="R149"/>
  <c r="P149"/>
  <c r="BI141"/>
  <c r="BH141"/>
  <c r="BG141"/>
  <c r="BF141"/>
  <c r="T141"/>
  <c r="R141"/>
  <c r="P141"/>
  <c r="BI138"/>
  <c r="BH138"/>
  <c r="BG138"/>
  <c r="BF138"/>
  <c r="T138"/>
  <c r="R138"/>
  <c r="P138"/>
  <c r="BI131"/>
  <c r="BH131"/>
  <c r="BG131"/>
  <c r="BF131"/>
  <c r="T131"/>
  <c r="R131"/>
  <c r="P131"/>
  <c r="BI128"/>
  <c r="BH128"/>
  <c r="BG128"/>
  <c r="BF128"/>
  <c r="T128"/>
  <c r="R128"/>
  <c r="P128"/>
  <c r="BI122"/>
  <c r="BH122"/>
  <c r="BG122"/>
  <c r="BF122"/>
  <c r="T122"/>
  <c r="R122"/>
  <c r="P122"/>
  <c r="BI117"/>
  <c r="BH117"/>
  <c r="BG117"/>
  <c r="BF117"/>
  <c r="T117"/>
  <c r="R117"/>
  <c r="P117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87"/>
  <c r="J17"/>
  <c r="J12"/>
  <c r="J52"/>
  <c r="E7"/>
  <c r="E80"/>
  <c i="1" r="L50"/>
  <c r="AM50"/>
  <c r="AM49"/>
  <c r="L49"/>
  <c r="AM47"/>
  <c r="L47"/>
  <c r="L45"/>
  <c r="L44"/>
  <c i="6" r="J92"/>
  <c r="J89"/>
  <c i="5" r="BK132"/>
  <c r="J130"/>
  <c r="J119"/>
  <c r="J106"/>
  <c r="J101"/>
  <c r="BK95"/>
  <c i="4" r="J212"/>
  <c r="J206"/>
  <c r="J195"/>
  <c r="J177"/>
  <c r="J170"/>
  <c r="J164"/>
  <c r="J157"/>
  <c r="BK142"/>
  <c r="J133"/>
  <c r="BK120"/>
  <c r="J102"/>
  <c i="3" r="J405"/>
  <c r="J391"/>
  <c r="BK345"/>
  <c r="BK329"/>
  <c r="J303"/>
  <c r="BK273"/>
  <c r="J255"/>
  <c r="BK226"/>
  <c r="BK196"/>
  <c r="BK172"/>
  <c r="J140"/>
  <c i="2" r="BK419"/>
  <c r="BK417"/>
  <c r="J410"/>
  <c r="J403"/>
  <c r="J392"/>
  <c r="J377"/>
  <c r="J347"/>
  <c r="BK331"/>
  <c r="J305"/>
  <c r="J269"/>
  <c r="J243"/>
  <c r="J224"/>
  <c r="J184"/>
  <c r="J157"/>
  <c r="BK117"/>
  <c r="BK97"/>
  <c i="5" r="J132"/>
  <c r="BK123"/>
  <c r="J114"/>
  <c r="J109"/>
  <c r="J90"/>
  <c i="4" r="J210"/>
  <c r="BK189"/>
  <c r="BK169"/>
  <c r="BK160"/>
  <c r="BK152"/>
  <c r="BK105"/>
  <c i="3" r="J395"/>
  <c r="BK361"/>
  <c r="BK325"/>
  <c r="J298"/>
  <c r="BK239"/>
  <c r="J192"/>
  <c r="J179"/>
  <c r="J121"/>
  <c i="2" r="BK408"/>
  <c r="J404"/>
  <c r="J388"/>
  <c r="BK352"/>
  <c r="J339"/>
  <c r="J267"/>
  <c r="J237"/>
  <c r="J217"/>
  <c r="BK184"/>
  <c r="J141"/>
  <c i="6" r="J94"/>
  <c r="BK89"/>
  <c i="5" r="BK130"/>
  <c r="BK125"/>
  <c r="BK121"/>
  <c r="BK109"/>
  <c r="J95"/>
  <c i="4" r="J217"/>
  <c r="BK204"/>
  <c r="J189"/>
  <c r="BK173"/>
  <c r="J167"/>
  <c r="BK137"/>
  <c r="BK123"/>
  <c r="J105"/>
  <c i="3" r="BK391"/>
  <c r="J367"/>
  <c r="BK348"/>
  <c r="J273"/>
  <c r="BK245"/>
  <c r="BK206"/>
  <c r="BK192"/>
  <c r="BK163"/>
  <c r="J105"/>
  <c i="2" r="BK400"/>
  <c r="BK363"/>
  <c r="J352"/>
  <c r="J341"/>
  <c r="J313"/>
  <c r="J303"/>
  <c r="J286"/>
  <c r="J262"/>
  <c r="BK224"/>
  <c r="BK196"/>
  <c r="J105"/>
  <c i="5" r="J122"/>
  <c r="BK113"/>
  <c r="BK108"/>
  <c r="BK98"/>
  <c r="J91"/>
  <c i="4" r="BK202"/>
  <c r="BK168"/>
  <c r="J160"/>
  <c r="J152"/>
  <c r="J131"/>
  <c r="J117"/>
  <c i="3" r="BK409"/>
  <c r="BK387"/>
  <c r="J351"/>
  <c r="J293"/>
  <c r="J265"/>
  <c r="J245"/>
  <c r="J216"/>
  <c r="J133"/>
  <c r="BK98"/>
  <c i="2" r="J414"/>
  <c r="J412"/>
  <c r="J396"/>
  <c r="BK375"/>
  <c r="BK322"/>
  <c r="BK286"/>
  <c r="J274"/>
  <c r="BK267"/>
  <c r="J256"/>
  <c r="J230"/>
  <c r="BK168"/>
  <c r="BK141"/>
  <c r="J117"/>
  <c i="1" r="AS54"/>
  <c i="6" r="BK94"/>
  <c r="BK87"/>
  <c i="5" r="J133"/>
  <c r="J129"/>
  <c r="BK120"/>
  <c r="BK115"/>
  <c r="BK103"/>
  <c r="BK96"/>
  <c i="4" r="J214"/>
  <c r="BK208"/>
  <c r="J198"/>
  <c r="BK181"/>
  <c r="J173"/>
  <c r="BK166"/>
  <c r="BK161"/>
  <c r="J150"/>
  <c r="J137"/>
  <c r="J129"/>
  <c r="BK107"/>
  <c r="BK94"/>
  <c i="3" r="J398"/>
  <c r="BK376"/>
  <c r="BK335"/>
  <c r="J312"/>
  <c r="BK282"/>
  <c r="BK263"/>
  <c r="BK216"/>
  <c r="BK209"/>
  <c r="BK160"/>
  <c r="BK105"/>
  <c i="2" r="J419"/>
  <c r="J418"/>
  <c r="J411"/>
  <c r="BK404"/>
  <c r="BK394"/>
  <c r="BK388"/>
  <c r="J368"/>
  <c r="BK339"/>
  <c r="BK327"/>
  <c r="J295"/>
  <c r="BK256"/>
  <c r="BK240"/>
  <c r="BK222"/>
  <c r="J163"/>
  <c r="J149"/>
  <c r="BK102"/>
  <c r="J93"/>
  <c i="5" r="BK128"/>
  <c r="J118"/>
  <c r="BK110"/>
  <c r="BK91"/>
  <c i="4" r="BK217"/>
  <c r="BK195"/>
  <c r="J181"/>
  <c r="BK170"/>
  <c r="J163"/>
  <c r="J154"/>
  <c r="BK117"/>
  <c r="J107"/>
  <c r="J92"/>
  <c i="3" r="J373"/>
  <c r="J359"/>
  <c r="BK319"/>
  <c r="BK293"/>
  <c r="BK241"/>
  <c r="BK200"/>
  <c r="BK169"/>
  <c i="2" r="BK410"/>
  <c r="J407"/>
  <c r="J394"/>
  <c r="BK369"/>
  <c r="BK344"/>
  <c r="J301"/>
  <c r="J251"/>
  <c r="J227"/>
  <c r="BK212"/>
  <c r="BK165"/>
  <c r="BK131"/>
  <c i="6" r="BK92"/>
  <c r="BK86"/>
  <c i="5" r="J126"/>
  <c r="BK118"/>
  <c r="J105"/>
  <c r="BK94"/>
  <c i="4" r="BK214"/>
  <c r="J202"/>
  <c r="BK184"/>
  <c r="BK158"/>
  <c r="BK145"/>
  <c r="BK127"/>
  <c r="BK102"/>
  <c r="BK92"/>
  <c i="3" r="BK373"/>
  <c r="BK359"/>
  <c r="J329"/>
  <c r="J261"/>
  <c r="J226"/>
  <c r="J196"/>
  <c r="J169"/>
  <c r="J145"/>
  <c i="2" r="BK403"/>
  <c r="BK384"/>
  <c r="BK372"/>
  <c r="J344"/>
  <c r="BK325"/>
  <c r="BK309"/>
  <c r="BK295"/>
  <c r="J289"/>
  <c r="J277"/>
  <c r="J232"/>
  <c r="BK214"/>
  <c r="BK138"/>
  <c r="J97"/>
  <c i="5" r="BK119"/>
  <c r="J112"/>
  <c r="BK106"/>
  <c r="J96"/>
  <c i="4" r="J208"/>
  <c r="BK177"/>
  <c r="BK167"/>
  <c r="BK157"/>
  <c r="J142"/>
  <c r="J120"/>
  <c i="3" r="J427"/>
  <c r="J401"/>
  <c r="J376"/>
  <c r="BK337"/>
  <c r="J269"/>
  <c r="BK255"/>
  <c r="BK237"/>
  <c r="BK140"/>
  <c r="J112"/>
  <c i="2" r="BK414"/>
  <c r="BK412"/>
  <c r="J400"/>
  <c r="BK380"/>
  <c r="J334"/>
  <c r="J292"/>
  <c r="BK280"/>
  <c r="BK269"/>
  <c r="BK262"/>
  <c r="BK232"/>
  <c r="J173"/>
  <c r="BK157"/>
  <c r="J131"/>
  <c r="J102"/>
  <c i="3" r="J127"/>
  <c i="2" r="J417"/>
  <c r="BK409"/>
  <c r="J401"/>
  <c r="J380"/>
  <c r="J350"/>
  <c r="BK334"/>
  <c r="BK313"/>
  <c r="BK283"/>
  <c r="BK251"/>
  <c r="BK227"/>
  <c r="BK171"/>
  <c r="J160"/>
  <c r="BK108"/>
  <c r="J95"/>
  <c i="5" r="BK129"/>
  <c r="J121"/>
  <c r="J113"/>
  <c r="BK99"/>
  <c i="4" r="J220"/>
  <c r="BK198"/>
  <c r="J184"/>
  <c r="J162"/>
  <c r="J155"/>
  <c r="BK139"/>
  <c r="J99"/>
  <c i="3" r="BK398"/>
  <c r="J370"/>
  <c r="J345"/>
  <c r="BK303"/>
  <c r="BK277"/>
  <c r="J209"/>
  <c r="BK190"/>
  <c r="J172"/>
  <c r="BK112"/>
  <c i="2" r="J405"/>
  <c r="BK392"/>
  <c r="J372"/>
  <c r="BK347"/>
  <c r="J325"/>
  <c r="BK264"/>
  <c r="BK243"/>
  <c r="J219"/>
  <c r="BK208"/>
  <c r="BK163"/>
  <c r="J128"/>
  <c i="6" r="J87"/>
  <c i="5" r="J128"/>
  <c r="BK122"/>
  <c r="BK112"/>
  <c r="BK101"/>
  <c r="BK92"/>
  <c i="4" r="BK212"/>
  <c r="J192"/>
  <c r="J169"/>
  <c r="BK147"/>
  <c r="BK135"/>
  <c r="J112"/>
  <c r="J94"/>
  <c i="3" r="BK381"/>
  <c r="J361"/>
  <c r="J335"/>
  <c r="BK265"/>
  <c r="J239"/>
  <c r="J200"/>
  <c r="J190"/>
  <c r="J160"/>
  <c i="2" r="BK415"/>
  <c r="BK401"/>
  <c r="BK377"/>
  <c r="J358"/>
  <c r="J327"/>
  <c r="BK318"/>
  <c r="BK301"/>
  <c r="J280"/>
  <c r="J240"/>
  <c r="J208"/>
  <c r="J122"/>
  <c r="BK95"/>
  <c i="5" r="J117"/>
  <c r="BK111"/>
  <c r="J99"/>
  <c r="J93"/>
  <c r="BK90"/>
  <c i="4" r="BK192"/>
  <c r="BK175"/>
  <c r="J161"/>
  <c r="J147"/>
  <c r="BK129"/>
  <c r="BK112"/>
  <c i="3" r="J409"/>
  <c r="BK395"/>
  <c r="BK367"/>
  <c r="J277"/>
  <c r="J263"/>
  <c r="J249"/>
  <c r="J163"/>
  <c r="BK127"/>
  <c i="2" r="BK416"/>
  <c r="BK413"/>
  <c r="BK407"/>
  <c r="BK390"/>
  <c r="BK368"/>
  <c r="BK289"/>
  <c r="BK277"/>
  <c r="J264"/>
  <c r="J248"/>
  <c r="J196"/>
  <c r="J165"/>
  <c r="J138"/>
  <c r="BK105"/>
  <c i="6" r="J91"/>
  <c r="J86"/>
  <c i="5" r="J131"/>
  <c r="BK126"/>
  <c r="BK117"/>
  <c r="J108"/>
  <c r="J98"/>
  <c i="4" r="BK216"/>
  <c r="BK210"/>
  <c r="J204"/>
  <c r="J186"/>
  <c r="J175"/>
  <c r="J166"/>
  <c r="BK163"/>
  <c r="BK155"/>
  <c r="J139"/>
  <c r="J135"/>
  <c r="J123"/>
  <c r="BK99"/>
  <c i="3" r="BK401"/>
  <c r="J387"/>
  <c r="J337"/>
  <c r="J325"/>
  <c r="BK298"/>
  <c r="BK269"/>
  <c r="J237"/>
  <c r="J213"/>
  <c r="BK179"/>
  <c r="BK145"/>
  <c r="J98"/>
  <c i="2" r="BK418"/>
  <c r="J416"/>
  <c r="J408"/>
  <c r="J398"/>
  <c r="J390"/>
  <c r="J363"/>
  <c r="BK337"/>
  <c r="J309"/>
  <c r="BK274"/>
  <c r="BK248"/>
  <c r="BK237"/>
  <c r="BK217"/>
  <c r="J168"/>
  <c r="BK128"/>
  <c r="BK99"/>
  <c i="5" r="BK133"/>
  <c r="J125"/>
  <c r="J120"/>
  <c r="J111"/>
  <c r="J94"/>
  <c i="4" r="BK220"/>
  <c r="BK200"/>
  <c r="BK186"/>
  <c r="J179"/>
  <c r="BK164"/>
  <c r="J158"/>
  <c r="J145"/>
  <c r="BK110"/>
  <c r="BK96"/>
  <c i="3" r="J384"/>
  <c r="J348"/>
  <c r="BK312"/>
  <c r="BK267"/>
  <c r="J206"/>
  <c r="BK186"/>
  <c r="BK133"/>
  <c i="2" r="J409"/>
  <c r="BK396"/>
  <c r="J375"/>
  <c r="BK358"/>
  <c r="BK341"/>
  <c r="J318"/>
  <c r="J259"/>
  <c r="J222"/>
  <c r="J214"/>
  <c r="BK173"/>
  <c r="BK149"/>
  <c r="J99"/>
  <c i="6" r="BK91"/>
  <c i="5" r="BK131"/>
  <c r="J123"/>
  <c r="J115"/>
  <c r="J103"/>
  <c r="BK93"/>
  <c i="4" r="J216"/>
  <c r="J200"/>
  <c r="J168"/>
  <c r="BK150"/>
  <c r="BK131"/>
  <c r="J110"/>
  <c r="J96"/>
  <c i="3" r="BK384"/>
  <c r="BK370"/>
  <c r="BK351"/>
  <c r="J282"/>
  <c r="BK249"/>
  <c r="BK213"/>
  <c r="J186"/>
  <c r="J152"/>
  <c i="2" r="BK411"/>
  <c r="BK398"/>
  <c r="J369"/>
  <c r="BK350"/>
  <c r="J331"/>
  <c r="J322"/>
  <c r="BK305"/>
  <c r="BK292"/>
  <c r="J271"/>
  <c r="BK230"/>
  <c r="BK219"/>
  <c r="J171"/>
  <c r="J108"/>
  <c r="BK93"/>
  <c i="5" r="BK114"/>
  <c r="J110"/>
  <c r="BK105"/>
  <c r="J92"/>
  <c i="4" r="BK206"/>
  <c r="BK179"/>
  <c r="BK162"/>
  <c r="BK154"/>
  <c r="BK133"/>
  <c r="J127"/>
  <c i="3" r="BK427"/>
  <c r="BK405"/>
  <c r="J381"/>
  <c r="J319"/>
  <c r="J267"/>
  <c r="BK261"/>
  <c r="J241"/>
  <c r="BK152"/>
  <c r="BK121"/>
  <c i="2" r="J415"/>
  <c r="J413"/>
  <c r="BK405"/>
  <c r="J384"/>
  <c r="J337"/>
  <c r="BK303"/>
  <c r="J283"/>
  <c r="BK271"/>
  <c r="BK259"/>
  <c r="J212"/>
  <c r="BK160"/>
  <c r="BK122"/>
  <c i="3" l="1" r="T311"/>
  <c r="P311"/>
  <c r="R311"/>
  <c i="2" r="T92"/>
  <c r="P162"/>
  <c r="BK221"/>
  <c r="J221"/>
  <c r="J64"/>
  <c r="T242"/>
  <c r="T321"/>
  <c r="R357"/>
  <c r="R387"/>
  <c r="R386"/>
  <c i="3" r="BK97"/>
  <c r="R151"/>
  <c r="P208"/>
  <c r="BK248"/>
  <c r="J248"/>
  <c r="J64"/>
  <c r="BK281"/>
  <c r="J281"/>
  <c r="J65"/>
  <c r="P328"/>
  <c r="R350"/>
  <c r="P375"/>
  <c r="P386"/>
  <c r="R408"/>
  <c i="4" r="P91"/>
  <c r="P126"/>
  <c r="R141"/>
  <c r="BK183"/>
  <c r="J183"/>
  <c r="J66"/>
  <c r="P197"/>
  <c i="5" r="T107"/>
  <c i="2" r="BK92"/>
  <c r="J92"/>
  <c r="J61"/>
  <c r="BK162"/>
  <c r="J162"/>
  <c r="J62"/>
  <c r="BK211"/>
  <c r="J211"/>
  <c r="J63"/>
  <c r="P211"/>
  <c r="R221"/>
  <c r="BK242"/>
  <c r="J242"/>
  <c r="J65"/>
  <c r="BK321"/>
  <c r="J321"/>
  <c r="J66"/>
  <c r="BK357"/>
  <c r="J357"/>
  <c r="J67"/>
  <c r="T387"/>
  <c r="T386"/>
  <c i="3" r="T97"/>
  <c r="T151"/>
  <c r="T208"/>
  <c r="P248"/>
  <c r="P281"/>
  <c r="R328"/>
  <c r="P350"/>
  <c r="R375"/>
  <c r="BK397"/>
  <c r="J397"/>
  <c r="J73"/>
  <c r="T397"/>
  <c r="BK408"/>
  <c r="J408"/>
  <c r="J75"/>
  <c i="4" r="T91"/>
  <c r="BK126"/>
  <c r="J126"/>
  <c r="J63"/>
  <c r="BK141"/>
  <c r="J141"/>
  <c r="J64"/>
  <c r="BK176"/>
  <c r="J176"/>
  <c r="J65"/>
  <c r="R176"/>
  <c r="P183"/>
  <c r="T197"/>
  <c i="5" r="P89"/>
  <c r="BK97"/>
  <c r="J97"/>
  <c r="J61"/>
  <c r="R97"/>
  <c r="P104"/>
  <c r="T104"/>
  <c r="R107"/>
  <c r="R116"/>
  <c r="BK127"/>
  <c r="J127"/>
  <c r="J68"/>
  <c r="T127"/>
  <c r="T124"/>
  <c i="6" r="BK85"/>
  <c r="J85"/>
  <c r="J61"/>
  <c r="R85"/>
  <c r="BK90"/>
  <c r="J90"/>
  <c r="J62"/>
  <c r="P90"/>
  <c r="T90"/>
  <c i="2" r="R92"/>
  <c r="R162"/>
  <c r="R211"/>
  <c r="T221"/>
  <c r="R242"/>
  <c r="R321"/>
  <c r="T357"/>
  <c r="BK387"/>
  <c r="J387"/>
  <c r="J70"/>
  <c i="3" r="R97"/>
  <c r="P151"/>
  <c r="R208"/>
  <c r="T248"/>
  <c r="T281"/>
  <c r="T328"/>
  <c r="T350"/>
  <c r="T375"/>
  <c r="T386"/>
  <c r="R397"/>
  <c r="P408"/>
  <c i="4" r="R91"/>
  <c r="R126"/>
  <c r="P141"/>
  <c r="P176"/>
  <c r="T183"/>
  <c r="BK197"/>
  <c r="J197"/>
  <c r="J68"/>
  <c i="5" r="BK89"/>
  <c r="J89"/>
  <c r="J60"/>
  <c r="R89"/>
  <c r="P97"/>
  <c r="R104"/>
  <c r="P107"/>
  <c r="T116"/>
  <c i="2" r="P92"/>
  <c r="T162"/>
  <c r="T211"/>
  <c r="P221"/>
  <c r="P242"/>
  <c r="P321"/>
  <c r="P357"/>
  <c r="P387"/>
  <c r="P386"/>
  <c i="3" r="P97"/>
  <c r="P96"/>
  <c r="BK151"/>
  <c r="J151"/>
  <c r="J62"/>
  <c r="BK208"/>
  <c r="J208"/>
  <c r="J63"/>
  <c r="R248"/>
  <c r="R281"/>
  <c r="BK328"/>
  <c r="J328"/>
  <c r="J69"/>
  <c r="BK350"/>
  <c r="J350"/>
  <c r="J70"/>
  <c r="BK375"/>
  <c r="J375"/>
  <c r="J71"/>
  <c r="BK386"/>
  <c r="J386"/>
  <c r="J72"/>
  <c r="R386"/>
  <c r="P397"/>
  <c r="T408"/>
  <c i="4" r="BK91"/>
  <c r="J91"/>
  <c r="J61"/>
  <c r="T126"/>
  <c r="T141"/>
  <c r="T176"/>
  <c r="R183"/>
  <c r="R197"/>
  <c i="5" r="T89"/>
  <c r="T97"/>
  <c r="BK104"/>
  <c r="J104"/>
  <c r="J64"/>
  <c r="BK107"/>
  <c r="J107"/>
  <c r="J65"/>
  <c r="BK116"/>
  <c r="J116"/>
  <c r="J66"/>
  <c r="P116"/>
  <c r="P127"/>
  <c r="P124"/>
  <c r="R127"/>
  <c r="R124"/>
  <c i="6" r="P85"/>
  <c r="P84"/>
  <c r="P83"/>
  <c i="1" r="AU59"/>
  <c i="6" r="T85"/>
  <c r="T84"/>
  <c r="T83"/>
  <c r="R90"/>
  <c i="2" r="BE97"/>
  <c r="BE108"/>
  <c r="BE184"/>
  <c r="BE208"/>
  <c r="BE240"/>
  <c r="BE243"/>
  <c r="BE292"/>
  <c r="BE295"/>
  <c r="BE309"/>
  <c r="BE313"/>
  <c r="BE318"/>
  <c r="BE327"/>
  <c r="BE331"/>
  <c r="BE347"/>
  <c r="BE350"/>
  <c r="BE358"/>
  <c r="BE392"/>
  <c r="BE396"/>
  <c r="BE403"/>
  <c r="BE408"/>
  <c r="BE410"/>
  <c r="BE412"/>
  <c r="BE413"/>
  <c i="3" r="J52"/>
  <c r="F55"/>
  <c r="BE105"/>
  <c r="BE145"/>
  <c r="BE172"/>
  <c r="BE179"/>
  <c r="BE186"/>
  <c r="BE192"/>
  <c r="BE200"/>
  <c r="BE216"/>
  <c r="BE282"/>
  <c r="BE298"/>
  <c r="BE345"/>
  <c r="BE359"/>
  <c r="BE370"/>
  <c r="BE391"/>
  <c r="BE405"/>
  <c r="BE409"/>
  <c r="BE427"/>
  <c r="BK311"/>
  <c r="J311"/>
  <c r="J66"/>
  <c r="BK324"/>
  <c r="J324"/>
  <c r="J67"/>
  <c r="BK404"/>
  <c r="J404"/>
  <c r="J74"/>
  <c i="4" r="E48"/>
  <c r="BE120"/>
  <c r="BE137"/>
  <c r="BE147"/>
  <c r="BE150"/>
  <c r="BE157"/>
  <c r="BE163"/>
  <c r="BE169"/>
  <c r="BE170"/>
  <c r="BE181"/>
  <c r="BE184"/>
  <c r="BE186"/>
  <c r="BE198"/>
  <c r="BE206"/>
  <c r="BE208"/>
  <c r="BE210"/>
  <c r="BE212"/>
  <c r="BK194"/>
  <c r="J194"/>
  <c r="J67"/>
  <c i="5" r="F85"/>
  <c r="BE94"/>
  <c r="BE103"/>
  <c r="BE106"/>
  <c r="BE118"/>
  <c r="BE121"/>
  <c r="BE122"/>
  <c r="BE123"/>
  <c i="2" r="E48"/>
  <c r="BE99"/>
  <c r="BE122"/>
  <c r="BE128"/>
  <c r="BE141"/>
  <c r="BE149"/>
  <c r="BE157"/>
  <c r="BE163"/>
  <c r="BE171"/>
  <c r="BE173"/>
  <c r="BE196"/>
  <c r="BE217"/>
  <c r="BE222"/>
  <c r="BE227"/>
  <c r="BE232"/>
  <c r="BE248"/>
  <c r="BE251"/>
  <c r="BE256"/>
  <c r="BE262"/>
  <c r="BE264"/>
  <c r="BE267"/>
  <c r="BE325"/>
  <c r="BE337"/>
  <c r="BE344"/>
  <c r="BE368"/>
  <c r="BE388"/>
  <c r="BE390"/>
  <c r="BE394"/>
  <c r="BE404"/>
  <c r="BE405"/>
  <c r="BE407"/>
  <c r="BE409"/>
  <c r="BE416"/>
  <c r="BK383"/>
  <c r="J383"/>
  <c r="J68"/>
  <c i="3" r="E48"/>
  <c r="BE98"/>
  <c r="BE121"/>
  <c r="BE133"/>
  <c r="BE169"/>
  <c r="BE196"/>
  <c r="BE265"/>
  <c r="BE277"/>
  <c r="BE293"/>
  <c r="BE303"/>
  <c r="BE312"/>
  <c r="BE325"/>
  <c r="BE337"/>
  <c r="BE398"/>
  <c i="4" r="BE94"/>
  <c r="BE99"/>
  <c r="BE102"/>
  <c r="BE107"/>
  <c r="BE112"/>
  <c r="BE117"/>
  <c r="BE139"/>
  <c r="BE152"/>
  <c r="BE154"/>
  <c r="BE155"/>
  <c r="BE160"/>
  <c r="BE162"/>
  <c r="BE164"/>
  <c r="BE175"/>
  <c r="BE177"/>
  <c r="BE195"/>
  <c i="5" r="J52"/>
  <c r="BE96"/>
  <c r="BE98"/>
  <c r="BE99"/>
  <c r="BE113"/>
  <c r="BE119"/>
  <c r="BE125"/>
  <c r="BE129"/>
  <c r="BK124"/>
  <c r="J124"/>
  <c r="J67"/>
  <c i="6" r="F55"/>
  <c r="BE87"/>
  <c r="BE91"/>
  <c r="BE92"/>
  <c i="2" r="F55"/>
  <c r="J84"/>
  <c r="BE93"/>
  <c r="BE95"/>
  <c r="BE102"/>
  <c r="BE117"/>
  <c r="BE160"/>
  <c r="BE168"/>
  <c r="BE219"/>
  <c r="BE237"/>
  <c r="BE269"/>
  <c r="BE271"/>
  <c r="BE274"/>
  <c r="BE280"/>
  <c r="BE283"/>
  <c r="BE289"/>
  <c r="BE303"/>
  <c r="BE305"/>
  <c r="BE322"/>
  <c r="BE334"/>
  <c r="BE363"/>
  <c r="BE372"/>
  <c r="BE375"/>
  <c r="BE377"/>
  <c r="BE380"/>
  <c r="BE398"/>
  <c r="BE400"/>
  <c r="BE401"/>
  <c r="BE414"/>
  <c r="BE415"/>
  <c i="3" r="BE140"/>
  <c r="BE152"/>
  <c r="BE160"/>
  <c r="BE209"/>
  <c r="BE213"/>
  <c r="BE237"/>
  <c r="BE245"/>
  <c r="BE249"/>
  <c r="BE255"/>
  <c r="BE261"/>
  <c r="BE263"/>
  <c r="BE267"/>
  <c r="BE269"/>
  <c r="BE273"/>
  <c r="BE319"/>
  <c r="BE329"/>
  <c r="BE335"/>
  <c r="BE373"/>
  <c r="BE376"/>
  <c r="BE384"/>
  <c r="BE387"/>
  <c i="4" r="F55"/>
  <c r="BE105"/>
  <c r="BE110"/>
  <c r="BE123"/>
  <c r="BE129"/>
  <c r="BE131"/>
  <c r="BE135"/>
  <c r="BE142"/>
  <c r="BE145"/>
  <c r="BE161"/>
  <c r="BE173"/>
  <c r="BE192"/>
  <c r="BE204"/>
  <c r="BE214"/>
  <c r="BE216"/>
  <c r="BE217"/>
  <c r="BE220"/>
  <c r="BK219"/>
  <c r="J219"/>
  <c r="J69"/>
  <c i="5" r="E48"/>
  <c r="BE92"/>
  <c r="BE95"/>
  <c r="BE101"/>
  <c r="BE105"/>
  <c r="BE108"/>
  <c r="BE111"/>
  <c r="BE115"/>
  <c r="BE117"/>
  <c r="BE132"/>
  <c r="BK100"/>
  <c r="J100"/>
  <c r="J62"/>
  <c r="BK102"/>
  <c r="J102"/>
  <c r="J63"/>
  <c i="2" r="BE105"/>
  <c r="BE131"/>
  <c r="BE138"/>
  <c r="BE165"/>
  <c r="BE212"/>
  <c r="BE214"/>
  <c r="BE224"/>
  <c r="BE230"/>
  <c r="BE259"/>
  <c r="BE277"/>
  <c r="BE286"/>
  <c r="BE301"/>
  <c r="BE339"/>
  <c r="BE341"/>
  <c r="BE352"/>
  <c r="BE369"/>
  <c r="BE384"/>
  <c r="BE411"/>
  <c r="BE417"/>
  <c r="BE418"/>
  <c r="BE419"/>
  <c i="3" r="BE112"/>
  <c r="BE127"/>
  <c r="BE163"/>
  <c r="BE190"/>
  <c r="BE206"/>
  <c r="BE226"/>
  <c r="BE239"/>
  <c r="BE241"/>
  <c r="BE348"/>
  <c r="BE351"/>
  <c r="BE361"/>
  <c r="BE367"/>
  <c r="BE381"/>
  <c r="BE395"/>
  <c r="BE401"/>
  <c i="4" r="J52"/>
  <c r="BE92"/>
  <c r="BE96"/>
  <c r="BE127"/>
  <c r="BE133"/>
  <c r="BE158"/>
  <c r="BE166"/>
  <c r="BE167"/>
  <c r="BE168"/>
  <c r="BE179"/>
  <c r="BE189"/>
  <c r="BE200"/>
  <c r="BE202"/>
  <c r="BK122"/>
  <c r="J122"/>
  <c r="J62"/>
  <c i="5" r="BE90"/>
  <c r="BE91"/>
  <c r="BE93"/>
  <c r="BE109"/>
  <c r="BE110"/>
  <c r="BE112"/>
  <c r="BE114"/>
  <c r="BE120"/>
  <c r="BE126"/>
  <c r="BE128"/>
  <c r="BE130"/>
  <c r="BE131"/>
  <c r="BE133"/>
  <c i="6" r="E48"/>
  <c r="J52"/>
  <c r="BE86"/>
  <c r="BE89"/>
  <c r="BE94"/>
  <c r="BK93"/>
  <c r="J93"/>
  <c r="J63"/>
  <c i="3" r="F34"/>
  <c i="1" r="BA56"/>
  <c i="6" r="J34"/>
  <c i="1" r="AW59"/>
  <c i="2" r="F36"/>
  <c i="1" r="BC55"/>
  <c i="6" r="F36"/>
  <c i="1" r="BC59"/>
  <c i="5" r="F37"/>
  <c i="1" r="BD58"/>
  <c i="4" r="J34"/>
  <c i="1" r="AW57"/>
  <c i="6" r="F34"/>
  <c i="1" r="BA59"/>
  <c i="3" r="J34"/>
  <c i="1" r="AW56"/>
  <c i="5" r="J34"/>
  <c i="1" r="AW58"/>
  <c i="6" r="F37"/>
  <c i="1" r="BD59"/>
  <c i="2" r="F37"/>
  <c i="1" r="BD55"/>
  <c i="4" r="F36"/>
  <c i="1" r="BC57"/>
  <c i="5" r="F34"/>
  <c i="1" r="BA58"/>
  <c i="2" r="J34"/>
  <c i="1" r="AW55"/>
  <c i="3" r="F36"/>
  <c i="1" r="BC56"/>
  <c i="2" r="F34"/>
  <c i="1" r="BA55"/>
  <c i="3" r="F35"/>
  <c i="1" r="BB56"/>
  <c i="3" r="F37"/>
  <c i="1" r="BD56"/>
  <c i="5" r="F36"/>
  <c i="1" r="BC58"/>
  <c i="5" r="F35"/>
  <c i="1" r="BB58"/>
  <c i="6" r="F35"/>
  <c i="1" r="BB59"/>
  <c i="2" r="F35"/>
  <c i="1" r="BB55"/>
  <c i="4" r="F37"/>
  <c i="1" r="BD57"/>
  <c i="4" r="F34"/>
  <c i="1" r="BA57"/>
  <c i="4" r="F35"/>
  <c i="1" r="BB57"/>
  <c i="5" l="1" r="T88"/>
  <c i="3" r="T327"/>
  <c i="6" r="R84"/>
  <c r="R83"/>
  <c i="3" r="T96"/>
  <c r="T95"/>
  <c i="2" r="R91"/>
  <c r="R90"/>
  <c i="3" r="R327"/>
  <c r="P327"/>
  <c r="P95"/>
  <c i="1" r="AU56"/>
  <c i="3" r="BK96"/>
  <c i="4" r="R90"/>
  <c r="R89"/>
  <c i="3" r="R96"/>
  <c r="R95"/>
  <c i="5" r="P88"/>
  <c i="1" r="AU58"/>
  <c i="4" r="P90"/>
  <c r="P89"/>
  <c i="1" r="AU57"/>
  <c i="2" r="P91"/>
  <c r="P90"/>
  <c i="1" r="AU55"/>
  <c i="5" r="R88"/>
  <c i="4" r="T90"/>
  <c r="T89"/>
  <c i="2" r="T91"/>
  <c r="T90"/>
  <c i="3" r="J97"/>
  <c r="J61"/>
  <c i="2" r="BK91"/>
  <c r="BK90"/>
  <c r="J90"/>
  <c r="BK386"/>
  <c r="J386"/>
  <c r="J69"/>
  <c i="4" r="BK90"/>
  <c r="J90"/>
  <c r="J60"/>
  <c i="5" r="BK88"/>
  <c r="J88"/>
  <c r="J59"/>
  <c i="3" r="BK327"/>
  <c r="J327"/>
  <c r="J68"/>
  <c i="6" r="BK84"/>
  <c r="BK83"/>
  <c r="J83"/>
  <c r="J59"/>
  <c i="5" r="F33"/>
  <c i="1" r="AZ58"/>
  <c i="3" r="F33"/>
  <c i="1" r="AZ56"/>
  <c i="4" r="J33"/>
  <c i="1" r="AV57"/>
  <c r="AT57"/>
  <c r="BC54"/>
  <c r="AY54"/>
  <c r="BD54"/>
  <c r="W33"/>
  <c i="4" r="F33"/>
  <c i="1" r="AZ57"/>
  <c r="BA54"/>
  <c r="AW54"/>
  <c r="AK30"/>
  <c i="5" r="J33"/>
  <c i="1" r="AV58"/>
  <c r="AT58"/>
  <c i="2" r="J30"/>
  <c i="1" r="AG55"/>
  <c r="BB54"/>
  <c r="W31"/>
  <c i="3" r="J33"/>
  <c i="1" r="AV56"/>
  <c r="AT56"/>
  <c i="6" r="F33"/>
  <c i="1" r="AZ59"/>
  <c i="2" r="J33"/>
  <c i="1" r="AV55"/>
  <c r="AT55"/>
  <c i="6" r="J33"/>
  <c i="1" r="AV59"/>
  <c r="AT59"/>
  <c i="2" r="F33"/>
  <c i="1" r="AZ55"/>
  <c i="3" l="1" r="BK95"/>
  <c r="J95"/>
  <c i="2" r="J39"/>
  <c r="J59"/>
  <c r="J91"/>
  <c r="J60"/>
  <c i="3" r="J96"/>
  <c r="J60"/>
  <c i="4" r="BK89"/>
  <c r="J89"/>
  <c r="J59"/>
  <c i="6" r="J84"/>
  <c r="J60"/>
  <c i="1" r="AN55"/>
  <c i="3" r="J30"/>
  <c i="1" r="AG56"/>
  <c r="AN56"/>
  <c r="W30"/>
  <c r="AX54"/>
  <c r="W32"/>
  <c i="6" r="J30"/>
  <c i="1" r="AG59"/>
  <c r="AN59"/>
  <c r="AZ54"/>
  <c r="AV54"/>
  <c r="AK29"/>
  <c i="5" r="J30"/>
  <c i="1" r="AG58"/>
  <c r="AN58"/>
  <c r="AU54"/>
  <c i="3" l="1" r="J59"/>
  <c i="6" r="J39"/>
  <c i="3" r="J39"/>
  <c i="5" r="J39"/>
  <c i="1" r="W29"/>
  <c i="4" r="J30"/>
  <c i="1" r="AG57"/>
  <c r="AN57"/>
  <c r="AT54"/>
  <c i="4" l="1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<sst xmlns="http://schemas.openxmlformats.org/spreadsheetml/2006/main">
  <si>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</si>
  <si>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</si>
  <si>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</si>
  <si>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</si>
  <si>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</si>
  <si>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{3b51110c-6af6-42ab-a4f0-a7ea8534f328}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</si>
  <si>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</si>
  <si>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</si>
  <si>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</si>
  <si>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</si>
  <si>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</si>
  <si>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</si>
  <si>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</si>
  <si>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</si>
  <si>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26-04_5136_A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</si>
  <si>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</si>
  <si>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</si>
  <si>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Kluziště Smržovka</t>
  </si>
  <si>
    <t>KSO:</t>
  </si>
  <si>
    <t/>
  </si>
  <si>
    <t>CC-CZ:</t>
  </si>
  <si>
    <t>Místo:</t>
  </si>
  <si>
    <t>p.č. 2115/1, 2115/3, 2105</t>
  </si>
  <si>
    <t>Datum:</t>
  </si>
  <si>
    <t>2. 4. 2026</t>
  </si>
  <si>
    <t>Zadavatel:</t>
  </si>
  <si>
    <t>IČ:</t>
  </si>
  <si>
    <t>Město Smržovka</t>
  </si>
  <si>
    <t>DIČ:</t>
  </si>
  <si>
    <t>Účastník:</t>
  </si>
  <si>
    <t>Vyplň údaj</t>
  </si>
  <si>
    <t>Projektant:</t>
  </si>
  <si>
    <t>14080923</t>
  </si>
  <si>
    <t>mjölking s.r.o., Šternovská 2304/6, Chodov, Praha</t>
  </si>
  <si>
    <t>True</t>
  </si>
  <si>
    <t>Zpracovatel:</t>
  </si>
  <si>
    <t>Propos Liberec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</si>
  <si>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</si>
  <si>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</si>
  <si>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</si>
  <si>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</si>
  <si>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</si>
  <si>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</si>
  <si>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</si>
  <si>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</si>
  <si>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</si>
  <si>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</si>
  <si>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</si>
  <si>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</si>
  <si>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</si>
  <si>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</si>
  <si>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</si>
  <si>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</si>
  <si>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</si>
  <si>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</si>
  <si>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</si>
  <si>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</si>
  <si>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</si>
  <si>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</si>
  <si>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</si>
  <si>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</si>
  <si>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</si>
  <si>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</si>
  <si>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</si>
  <si>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</si>
  <si>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</si>
  <si>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</si>
  <si>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</si>
  <si>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</si>
  <si>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</si>
  <si>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</si>
  <si>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</si>
  <si>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</si>
  <si>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</si>
  <si>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</si>
  <si>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</si>
  <si>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</si>
  <si>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</si>
  <si>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</si>
  <si>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Multifunkční hřiště</t>
  </si>
  <si>
    <t>STA</t>
  </si>
  <si>
    <t>1</t>
  </si>
  <si>
    <t>{afeabcc7-04fd-44b6-adc5-8047a80ef630}</t>
  </si>
  <si>
    <t>2</t>
  </si>
  <si>
    <t>SO 02</t>
  </si>
  <si>
    <t>Sklad mobiliáře hřiště</t>
  </si>
  <si>
    <t>{49341d9f-1909-4fdb-9ad8-6774ff7f6edb}</t>
  </si>
  <si>
    <t>SO 03</t>
  </si>
  <si>
    <t>Přípojka vody a kanalizace</t>
  </si>
  <si>
    <t>{c38061aa-5787-4dda-81d6-a409055e0c01}</t>
  </si>
  <si>
    <t>SO 04</t>
  </si>
  <si>
    <t>Venkovní rozvody NN a vnitřní elektroinstalace SO 02</t>
  </si>
  <si>
    <t>{dd8d18ce-370c-4b98-96d0-c04e0b0e05cb}</t>
  </si>
  <si>
    <t>VRN</t>
  </si>
  <si>
    <t>Vedlejší rozpočtové náklady a náklady spojené s umístěním stavby</t>
  </si>
  <si>
    <t>{c6bd2c1f-60a5-4778-b256-90c59f807d7e}</t>
  </si>
  <si>
    <t>KRYCÍ LIST SOUPISU PRACÍ</t>
  </si>
  <si>
    <t>Objekt:</t>
  </si>
  <si>
    <t>SO 01 - Multifunkční hřiště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</si>
  <si>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</si>
  <si>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</si>
  <si>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</si>
  <si>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</si>
  <si>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</si>
  <si>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</si>
  <si>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</si>
  <si>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</si>
  <si>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</si>
  <si>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</si>
  <si>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</si>
  <si>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</si>
  <si>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</si>
  <si>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</si>
  <si>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767 - Konstrukce zámečnické vč. přesunu hmot,doplňků a příslušenství (bližší specifikace viz tab. výrobků)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</si>
  <si>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</si>
  <si>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</si>
  <si>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</si>
  <si>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</si>
  <si>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</si>
  <si>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</si>
  <si>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</si>
  <si>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</si>
  <si>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</si>
  <si>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</si>
  <si>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</si>
  <si>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</si>
  <si>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</si>
  <si>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</si>
  <si>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</si>
  <si>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</si>
  <si>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</si>
  <si>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</si>
  <si>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112151115</t>
  </si>
  <si>
    <t>Pokácení stromu směrové v celku s odřezáním kmene a s odvětvením průměru kmene přes 500 do 600 mm</t>
  </si>
  <si>
    <t>kus</t>
  </si>
  <si>
    <t>CS ÚRS 2026 01</t>
  </si>
  <si>
    <t>4</t>
  </si>
  <si>
    <t>-473508360</t>
  </si>
  <si>
    <t>Online PSC</t>
  </si>
  <si>
    <t>https://podminky.urs.cz/item/CS_URS_2026_01/112151115</t>
  </si>
  <si>
    <t>11210110.R</t>
  </si>
  <si>
    <t>Odstranění stromů s odřezáním kmene a s odvětvením listnatých, průměru kmene přes 500 do 700 mm</t>
  </si>
  <si>
    <t>-2131625604</t>
  </si>
  <si>
    <t>P</t>
  </si>
  <si>
    <t xml:space="preserve">Poznámka k položce:_x000d_
Odvoz /prodej vyskladněného řeziva kmenů zajišťuje investor / správce </t>
  </si>
  <si>
    <t>3</t>
  </si>
  <si>
    <t>112251103</t>
  </si>
  <si>
    <t>Odstranění pařezů strojně s jejich vykopáním nebo vytrháním průměru přes 500 do 700 mm</t>
  </si>
  <si>
    <t>2087713603</t>
  </si>
  <si>
    <t>https://podminky.urs.cz/item/CS_URS_2026_01/112251103</t>
  </si>
  <si>
    <t>113106571</t>
  </si>
  <si>
    <t>Rozebrání dlažeb vozovek a ploch s přemístěním hmot na skládku na vzdálenost do 3 m nebo s naložením na dopravní prostředek, s jakoukoliv výplní spár strojně plochy jednotlivě přes 200 m2 ze zámkové dlažby s ložem z kameniva</t>
  </si>
  <si>
    <t>m2</t>
  </si>
  <si>
    <t>1966420048</t>
  </si>
  <si>
    <t>https://podminky.urs.cz/item/CS_URS_2026_01/113106571</t>
  </si>
  <si>
    <t>VV</t>
  </si>
  <si>
    <t>"viz SO 01_D.1.1.2.1.03 BOURACÍ PRÁCE" 579,08</t>
  </si>
  <si>
    <t>5</t>
  </si>
  <si>
    <t>113107221</t>
  </si>
  <si>
    <t>Odstranění podkladů nebo krytů strojně plochy jednotlivě přes 200 m2 s přemístěním hmot na skládku na vzdálenost do 20 m nebo s naložením na dopravní prostředek z kameniva hrubého drceného, o tl. vrstvy do 100 mm</t>
  </si>
  <si>
    <t>-949549941</t>
  </si>
  <si>
    <t>https://podminky.urs.cz/item/CS_URS_2026_01/113107221</t>
  </si>
  <si>
    <t>"viz SO 01_D.1.1.2.1.03 BOURACÍ PRÁCE" 273,13</t>
  </si>
  <si>
    <t>6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</si>
  <si>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</si>
  <si>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</si>
  <si>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240176769</t>
  </si>
  <si>
    <t>https://podminky.urs.cz/item/CS_URS_2026_01/113107222</t>
  </si>
  <si>
    <t>7</t>
  </si>
  <si>
    <t>113107325</t>
  </si>
  <si>
    <t>Odstranění podkladů nebo krytů strojně plochy jednotlivě do 50 m2 s přemístěním hmot na skládku na vzdálenost do 3 m nebo s naložením na dopravní prostředek z kameniva hrubého drceného, o tl. vrstvy přes 400 do 500 mm</t>
  </si>
  <si>
    <t>-1646003645</t>
  </si>
  <si>
    <t>https://podminky.urs.cz/item/CS_URS_2026_01/113107325</t>
  </si>
  <si>
    <t>"viz tabulka zámečnických výrobků/mobiliáře hřiště - ozn. A - síťové hřiště domek" (1,00*1,00*4+2,00*1,00*2)*0,60</t>
  </si>
  <si>
    <t>"viz tabulka zámečnických výrobků/mobiliáře hřiště - ozn. B - Betonová klouzačka s pískovištěm" 13,35*0,60+(0,98*2+12,556)*0,25</t>
  </si>
  <si>
    <t>"viz tabulka zámečnických výrobků/mobiliáře hřiště - ozn. C - Typové ocelové lavičky" 0,80*0,80*(3+3+1)</t>
  </si>
  <si>
    <t>"viz tabulka zámečnických výrobků/mobiliáře hřiště - ozn. D - basketbalový koš" 0,80*1,00</t>
  </si>
  <si>
    <t>"viz tabulka zámečnických výrobků/mobiliáře hřiště - ozn. G - Ocelová lavička s kaleidoskopem" Pi*0,50*0,50</t>
  </si>
  <si>
    <t>"viz tabulka zámečnických výrobků/mobiliáře hřiště - ozn. Hc) - Šplhací tyče" 1,00*0,50</t>
  </si>
  <si>
    <t>Součet</t>
  </si>
  <si>
    <t>8</t>
  </si>
  <si>
    <t>113154528</t>
  </si>
  <si>
    <t>Frézování živičného podkladu nebo krytu s naložením hmot na dopravní prostředek plochy do 500 m2 pruhu šířky přes 0,5 m, tloušťky vrstvy 100 mm</t>
  </si>
  <si>
    <t>1017847423</t>
  </si>
  <si>
    <t>https://podminky.urs.cz/item/CS_URS_2026_01/113154528</t>
  </si>
  <si>
    <t>"viz tabulka zámečnických výrobků/mobiliáře hřiště - ozn. A - síťové hřiště domek" (1,00*1,00*4+2,00*1,00*2)</t>
  </si>
  <si>
    <t>9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</si>
  <si>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</si>
  <si>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</si>
  <si>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</si>
  <si>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-954177439</t>
  </si>
  <si>
    <t>https://podminky.urs.cz/item/CS_URS_2026_01/113202111</t>
  </si>
  <si>
    <t xml:space="preserve">"viz SO 01_D.1.1.2.1.03 BOURACÍ PRÁCE" </t>
  </si>
  <si>
    <t>"oddělění zelených ploch od betonové dlažby" 132,00</t>
  </si>
  <si>
    <t>"oddělění asf. ploch od betonové dlažby" 146,00</t>
  </si>
  <si>
    <t>10</t>
  </si>
  <si>
    <t>121151105</t>
  </si>
  <si>
    <t>Sejmutí ornice strojně při souvislé ploše do 100 m2, tl. vrstvy přes 250 do 300 mm</t>
  </si>
  <si>
    <t>2141472937</t>
  </si>
  <si>
    <t>https://podminky.urs.cz/item/CS_URS_2026_01/121151105</t>
  </si>
  <si>
    <t>"viz SO 01_D.1.1.2.1.03 BOURACÍ PRÁCE" 30,61+27,32+21,59+62,39+49,13</t>
  </si>
  <si>
    <t>11</t>
  </si>
  <si>
    <t>132212331</t>
  </si>
  <si>
    <t>Hloubení nezapažených rýh šířky přes 800 do 2 000 mm ručně s urovnáním dna do předepsaného profilu a spádu v hornině třídy těžitelnosti I skupiny 3 soudržných</t>
  </si>
  <si>
    <t>m3</t>
  </si>
  <si>
    <t>-756017676</t>
  </si>
  <si>
    <t>https://podminky.urs.cz/item/CS_URS_2026_01/132212331</t>
  </si>
  <si>
    <t>"tribuna" 19,00*0,75*2,18</t>
  </si>
  <si>
    <t>"viz tabulka zámečnických výrobků/mobiliáře hřiště - ozn. A - síťové hřiště domek" (1,00*1,00*4+2,00*1,00*2)*0,30</t>
  </si>
  <si>
    <t>"viz tabulka zámečnických výrobků/mobiliáře hřiště - ozn. G - Ocelová lavička s kaleidoskopem" Pi*0,50*0,50*0,45</t>
  </si>
  <si>
    <t>"viz tabulka zámečnických výrobků/mobiliáře hřiště - ozn. D - basketbalový koš" 0,80*1,00*0,45</t>
  </si>
  <si>
    <t>132251101</t>
  </si>
  <si>
    <t>Hloubení nezapažených rýh šířky do 800 mm strojně s urovnáním dna do předepsaného profilu a spádu v hornině třídy těžitelnosti I skupiny 3 do 20 m3</t>
  </si>
  <si>
    <t>840830677</t>
  </si>
  <si>
    <t>https://podminky.urs.cz/item/CS_URS_2026_01/132251101</t>
  </si>
  <si>
    <t>"viz tabulka zámečnických výrobků/mobiliáře hřiště - ozn. R - konstrukce nového plotu" 33,00*1,00*0,25</t>
  </si>
  <si>
    <t>13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</si>
  <si>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</si>
  <si>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</si>
  <si>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-315199334</t>
  </si>
  <si>
    <t>https://podminky.urs.cz/item/CS_URS_2026_01/162351103</t>
  </si>
  <si>
    <t>"ornice" 191,04*0,30</t>
  </si>
  <si>
    <t>"kubatura výkopů" 8,25+34,178</t>
  </si>
  <si>
    <t>Mezisoučet</t>
  </si>
  <si>
    <t>"zpět z meziskládky pro zásypy, obsypy a terénní úpravy" 99,74</t>
  </si>
  <si>
    <t>14</t>
  </si>
  <si>
    <t>167151101</t>
  </si>
  <si>
    <t>Nakládání, skládání a překládání neulehlého výkopku nebo sypaniny strojně nakládání, množství do 100 m3, z horniny třídy těžitelnosti I, skupiny 1 až 3</t>
  </si>
  <si>
    <t>2025369829</t>
  </si>
  <si>
    <t>https://podminky.urs.cz/item/CS_URS_2026_01/167151101</t>
  </si>
  <si>
    <t>15</t>
  </si>
  <si>
    <t>174151101</t>
  </si>
  <si>
    <t>Zásyp sypaninou z jakékoliv horniny strojně s uložením výkopku ve vrstvách se zhutněním jam, šachet, rýh nebo kolem objektů v těchto vykopávkách</t>
  </si>
  <si>
    <t>2073685167</t>
  </si>
  <si>
    <t>https://podminky.urs.cz/item/CS_URS_2026_01/174151101</t>
  </si>
  <si>
    <t>"zásypy, obsypy a terénní úpravy" 42,428</t>
  </si>
  <si>
    <t>16</t>
  </si>
  <si>
    <t>174211203</t>
  </si>
  <si>
    <t>Zásyp jam po pařezech ručně výkopkem z horniny získané při dobývání pařezů s hrubým urovnáním povrchu zasypávky průměru pařezu přes 500 do 700 mm</t>
  </si>
  <si>
    <t>-321518049</t>
  </si>
  <si>
    <t>https://podminky.urs.cz/item/CS_URS_2026_01/174211203</t>
  </si>
  <si>
    <t>Zakládání</t>
  </si>
  <si>
    <t>17</t>
  </si>
  <si>
    <t>274313811.R</t>
  </si>
  <si>
    <t>Základy z betonu prostého pasy betonu kamenem neprokládaného tř. C 25/30 XC2</t>
  </si>
  <si>
    <t>1575080546</t>
  </si>
  <si>
    <t>"tribuna" 19,00*0,50*0,30*2</t>
  </si>
  <si>
    <t>18</t>
  </si>
  <si>
    <t>274313911</t>
  </si>
  <si>
    <t>Základy z betonu prostého pasy betonu kamenem neprokládaného tř. C 30/37 XC3</t>
  </si>
  <si>
    <t>-1482994696</t>
  </si>
  <si>
    <t>https://podminky.urs.cz/item/CS_URS_2026_01/274313911</t>
  </si>
  <si>
    <t>"viz tabulka zámečnických výrobků/mobiliáře hřiště - ozn. B - Betonová klouzačka s pískovištěm" 13,35*1,086*0,60+(0,98*2+12,556)*1,225*0,25</t>
  </si>
  <si>
    <t>19</t>
  </si>
  <si>
    <t>274352231</t>
  </si>
  <si>
    <t>Bednění základů pasů kruhové nebo obloukové poloměru přes 2,5 do 4 m zřízení</t>
  </si>
  <si>
    <t>2082083882</t>
  </si>
  <si>
    <t>https://podminky.urs.cz/item/CS_URS_2026_01/274352231</t>
  </si>
  <si>
    <t>"viz tabulka zámečnických výrobků/mobiliáře hřiště - ozn. B - Betonová klouzačka s pískovištěm" 13,35*1,086*2+(0,98*2+12,556)*1,225*2</t>
  </si>
  <si>
    <t>20</t>
  </si>
  <si>
    <t>274352232</t>
  </si>
  <si>
    <t>Bednění základů pasů kruhové nebo obloukové poloměru přes 2,5 do 4 m odstranění</t>
  </si>
  <si>
    <t>-2090990238</t>
  </si>
  <si>
    <t>https://podminky.urs.cz/item/CS_URS_2026_01/274352232</t>
  </si>
  <si>
    <t>275313811.R</t>
  </si>
  <si>
    <t>Základy z betonu prostého patky a bloky z betonu kamenem neprokládaného tř. C 25/30 XF2</t>
  </si>
  <si>
    <t>-517130629</t>
  </si>
  <si>
    <t>"viz tabulka zámečnických výrobků/mobiliáře hřiště - ozn. A - síťové hřiště domek" (1,00*1,00*4+2,00*1,00*2)*0,90</t>
  </si>
  <si>
    <t>"viz tabulka zámečnických výrobků/mobiliáře hřiště - ozn. C - Typové ocelové lavičky" 0,80*0,80*(3+3+1)*0,57</t>
  </si>
  <si>
    <t>"viz tabulka zámečnických výrobků/mobiliáře hřiště - ozn. D - basketbalový koš" 0,80*1,00*0,90</t>
  </si>
  <si>
    <t>"viz tabulka zámečnických výrobků/mobiliáře hřiště - ozn. G - Ocelová lavička s kaleidoskopem" Pi*0,50*0,50*0,68+Pi*1,12*1,12*0,256</t>
  </si>
  <si>
    <t>"viz tabulka zámečnických výrobků/mobiliáře hřiště - ozn. Hc) - Šplhací tyče" 1,00*0,50*0,30</t>
  </si>
  <si>
    <t>"viz tabulka zámečnických výrobků/mobiliáře hřiště - ozn. N - stojany na kolo" 0,40*0,40*0,90*10</t>
  </si>
  <si>
    <t>"viz tabulka zámečnických výrobků/mobiliáře hřiště - ozn. O - Odpadkové koše" 0,40*0,40*0,90*2</t>
  </si>
  <si>
    <t>"viz tabulka zámečnických výrobků/mobiliáře hřiště - ozn. P - Vodní prvek mlžítko - nerezová brána" 0,40*0,40*0,90*2</t>
  </si>
  <si>
    <t>"viz tabulka zámečnických výrobků/mobiliáře hřiště - ozn. Q - mobilní skatové překážky" 0,40*0,40*0,90*12</t>
  </si>
  <si>
    <t>22</t>
  </si>
  <si>
    <t>275351121</t>
  </si>
  <si>
    <t>Bednění základů patek zřízení</t>
  </si>
  <si>
    <t>-104238176</t>
  </si>
  <si>
    <t>https://podminky.urs.cz/item/CS_URS_2026_01/275351121</t>
  </si>
  <si>
    <t>"viz tabulka zámečnických výrobků/mobiliáře hřiště - ozn. A - síťové hřiště domek" (1,00*4*4+(2,00+1,00)*2*2)*0,22</t>
  </si>
  <si>
    <t>"viz tabulka zámečnických výrobků/mobiliáře hřiště - ozn. C - Typové ocelové lavičky" 0,80*4*(3+3+1)*0,20</t>
  </si>
  <si>
    <t>"viz tabulka zámečnických výrobků/mobiliáře hřiště - ozn. D - basketbalový koš" (0,80+1,00)*2*0,20</t>
  </si>
  <si>
    <t>"viz tabulka zámečnických výrobků/mobiliáře hřiště - ozn. G - Ocelová lavička s kaleidoskopem" 2*Pi*1,12*0,256</t>
  </si>
  <si>
    <t>"viz tabulka zámečnických výrobků/mobiliáře hřiště - ozn. Hc) - Šplhací tyče" (1,00+0,50)*2*0,30</t>
  </si>
  <si>
    <t>"viz tabulka zámečnických výrobků/mobiliáře hřiště - ozn. N - stojany na kolo" 0,40*4*0,20*10</t>
  </si>
  <si>
    <t>"viz tabulka zámečnických výrobků/mobiliáře hřiště - ozn. O - Odpadkové koše" 0,40*4*0,20*2</t>
  </si>
  <si>
    <t>"viz tabulka zámečnických výrobků/mobiliáře hřiště - ozn. P - Vodní prvek mlžítko - nerezová brána" 0,40*4*0,20*2</t>
  </si>
  <si>
    <t>"viz tabulka zámečnických výrobků/mobiliáře hřiště - ozn. Q - mobilní skatové překážky" 0,40*4*0,20*12</t>
  </si>
  <si>
    <t>23</t>
  </si>
  <si>
    <t>275351122</t>
  </si>
  <si>
    <t>Bednění základů patek odstranění</t>
  </si>
  <si>
    <t>-865182611</t>
  </si>
  <si>
    <t>https://podminky.urs.cz/item/CS_URS_2026_01/275351122</t>
  </si>
  <si>
    <t>24</t>
  </si>
  <si>
    <t>279113153</t>
  </si>
  <si>
    <t>Základové zdi z tvárnic ztraceného bednění včetně výplně z betonu bez zvláštních nároků na vliv prostředí třídy C 25/30, tloušťky zdiva přes 200 do 250 mm</t>
  </si>
  <si>
    <t>-1624090156</t>
  </si>
  <si>
    <t>https://podminky.urs.cz/item/CS_URS_2026_01/279113153</t>
  </si>
  <si>
    <t>"viz tabulka zámečnických výrobků/mobiliáře hřiště - ozn. R - konstrukce nového plotu" (58,00+33,00)*0,75</t>
  </si>
  <si>
    <t>Svislé a kompletní konstrukce</t>
  </si>
  <si>
    <t>25</t>
  </si>
  <si>
    <t>311311961.R</t>
  </si>
  <si>
    <t>Nadzákladové zdi z betonu prostého nosné bez zvláštních nároků na vliv prostředí tř. C 25/30 XF2</t>
  </si>
  <si>
    <t>-1549357615</t>
  </si>
  <si>
    <t>"viz tabulka zámečnických výrobků/mobiliáře hřiště - ozn. R - konstrukce nového plotu" (58,00+33,00)*0,25*0,25</t>
  </si>
  <si>
    <t>26</t>
  </si>
  <si>
    <t>311351121</t>
  </si>
  <si>
    <t>Bednění nadzákladových zdí nosných rovné oboustranné za každou stranu zřízení</t>
  </si>
  <si>
    <t>950913311</t>
  </si>
  <si>
    <t>https://podminky.urs.cz/item/CS_URS_2026_01/311351121</t>
  </si>
  <si>
    <t>"viz tabulka zámečnických výrobků/mobiliáře hřiště - ozn. R - konstrukce nového plotu" (58,00+33,00)*0,25*2</t>
  </si>
  <si>
    <t>27</t>
  </si>
  <si>
    <t>311351122</t>
  </si>
  <si>
    <t>Bednění nadzákladových zdí nosných rovné oboustranné za každou stranu odstranění</t>
  </si>
  <si>
    <t>1835112523</t>
  </si>
  <si>
    <t>https://podminky.urs.cz/item/CS_URS_2026_01/311351122</t>
  </si>
  <si>
    <t>28</t>
  </si>
  <si>
    <t>311351911</t>
  </si>
  <si>
    <t>Bednění nadzákladových zdí nosných Příplatek k cenám bednění za pohledový beton</t>
  </si>
  <si>
    <t>-371952577</t>
  </si>
  <si>
    <t>https://podminky.urs.cz/item/CS_URS_2026_01/311351911</t>
  </si>
  <si>
    <t>Vodorovné konstrukce</t>
  </si>
  <si>
    <t>29</t>
  </si>
  <si>
    <t>430321616.R</t>
  </si>
  <si>
    <t>Schodišťové konstrukce a rampy z betonu železového (bez výztuže) stupně, schodnice, ramena, podesty s nosníky tř. C 30/37 XC3</t>
  </si>
  <si>
    <t>439635254</t>
  </si>
  <si>
    <t>"viz tabulka zámečnických výrobků/mobiliáře hřiště - ozn. B - Betonová klouzačka s pískovištěm" 13,35*1,20*0,60/2</t>
  </si>
  <si>
    <t>30</t>
  </si>
  <si>
    <t>430361821</t>
  </si>
  <si>
    <t>Výztuž schodišťových konstrukcí a ramp stupňů, schodnic, ramen, podest s nosníky z betonářské oceli 10 505 (R) nebo BSt 500</t>
  </si>
  <si>
    <t>t</t>
  </si>
  <si>
    <t>-431189470</t>
  </si>
  <si>
    <t>https://podminky.urs.cz/item/CS_URS_2026_01/430361821</t>
  </si>
  <si>
    <t>"viz tabulka zámečnických výrobků/mobiliáře hřiště - ozn. B - Betonová klouzačka s pískovištěm" 13,35*1,20*0,60/2*0,10</t>
  </si>
  <si>
    <t>31</t>
  </si>
  <si>
    <t>431351125</t>
  </si>
  <si>
    <t>Bednění podest, podstupňových desek a ramp včetně podpěrné konstrukce výšky do 4 m půdorysně křivočarých zřízení</t>
  </si>
  <si>
    <t>71004205</t>
  </si>
  <si>
    <t>https://podminky.urs.cz/item/CS_URS_2026_01/431351125</t>
  </si>
  <si>
    <t>"viz tabulka zámečnických výrobků/mobiliáře hřiště - ozn. B - Betonová klouzačka s pískovištěm" 13,35*1,20/2*2</t>
  </si>
  <si>
    <t>32</t>
  </si>
  <si>
    <t>431351126</t>
  </si>
  <si>
    <t>Bednění podest, podstupňových desek a ramp včetně podpěrné konstrukce výšky do 4 m půdorysně křivočarých odstranění</t>
  </si>
  <si>
    <t>-721152836</t>
  </si>
  <si>
    <t>https://podminky.urs.cz/item/CS_URS_2026_01/431351126</t>
  </si>
  <si>
    <t>33</t>
  </si>
  <si>
    <t>1822058032</t>
  </si>
  <si>
    <t>"viz tabulka zámečnických výrobků/mobiliáře hřiště - ozn. B - Betonová klouzačka s pískovištěm" (0,98*2+12,556)*0,30*2</t>
  </si>
  <si>
    <t>34</t>
  </si>
  <si>
    <t>434351145</t>
  </si>
  <si>
    <t>Bednění stupňů betonovaných na podstupňové desce nebo na terénu půdorysně křivočarých zřízení</t>
  </si>
  <si>
    <t>491087385</t>
  </si>
  <si>
    <t>https://podminky.urs.cz/item/CS_URS_2026_01/434351145</t>
  </si>
  <si>
    <t>"viz tabulka zámečnických výrobků/mobiliáře hřiště - ozn. B - Betonová klouzačka s pískovištěm" 0,60*0,15*8</t>
  </si>
  <si>
    <t>35</t>
  </si>
  <si>
    <t>434351146</t>
  </si>
  <si>
    <t>Bednění stupňů betonovaných na podstupňové desce nebo na terénu půdorysně křivočarých odstranění</t>
  </si>
  <si>
    <t>-186252899</t>
  </si>
  <si>
    <t>https://podminky.urs.cz/item/CS_URS_2026_01/434351146</t>
  </si>
  <si>
    <t>Komunikace pozemní</t>
  </si>
  <si>
    <t>36</t>
  </si>
  <si>
    <t>564730001</t>
  </si>
  <si>
    <t>Podklad nebo kryt z kameniva hrubého drceného vel. 8-16 mm s rozprostřením a zhutněním plochy jednotlivě do 100 m2, po zhutnění tl. 100 mm</t>
  </si>
  <si>
    <t>1670305363</t>
  </si>
  <si>
    <t>https://podminky.urs.cz/item/CS_URS_2026_01/564730001</t>
  </si>
  <si>
    <t>"skladba S05 - nehutněná drť okrová" 28,56</t>
  </si>
  <si>
    <t>"skladba S04 - mlat okrový" 14,70+11,40+14,28*2</t>
  </si>
  <si>
    <t>37</t>
  </si>
  <si>
    <t>564750101</t>
  </si>
  <si>
    <t>Podklad nebo kryt z kameniva hrubého drceného vel. 16-32 mm s rozprostřením a zhutněním plochy jednotlivě do 100 m2, po zhutnění tl. 150 mm</t>
  </si>
  <si>
    <t>-1210267311</t>
  </si>
  <si>
    <t>https://podminky.urs.cz/item/CS_URS_2026_01/564750101</t>
  </si>
  <si>
    <t>38</t>
  </si>
  <si>
    <t>564851011</t>
  </si>
  <si>
    <t>Podklad ze štěrkodrti ŠD s rozprostřením a zhutněním plochy jednotlivě do 100 m2, po zhutnění tl. 150 mm</t>
  </si>
  <si>
    <t>-1722314537</t>
  </si>
  <si>
    <t>https://podminky.urs.cz/item/CS_URS_2026_01/564851011</t>
  </si>
  <si>
    <t>"skladba S01 - komunikace - žulové kostky" 174,82</t>
  </si>
  <si>
    <t>"skladba S03c - multifukční hřiště - klopené rampy EDPM" 25,13+14,14</t>
  </si>
  <si>
    <t>39</t>
  </si>
  <si>
    <t>564861011</t>
  </si>
  <si>
    <t>Podklad ze štěrkodrti ŠD s rozprostřením a zhutněním plochy jednotlivě do 100 m2, po zhutnění tl. 200 mm</t>
  </si>
  <si>
    <t>-1596419312</t>
  </si>
  <si>
    <t>https://podminky.urs.cz/item/CS_URS_2026_01/564861011</t>
  </si>
  <si>
    <t>"skladba S03a - multifukční hřiště - EDPM" 207,70</t>
  </si>
  <si>
    <t>40</t>
  </si>
  <si>
    <t>564931110.R</t>
  </si>
  <si>
    <t>Krycí vrstva hutněného okrového mlatu frake 0-8 mm s rozprostřením a s hutněním, po zhutnění tl. 40 mm</t>
  </si>
  <si>
    <t>117875498</t>
  </si>
  <si>
    <t>https://podminky.urs.cz/item/CS_URS_2026_01/564931110.R</t>
  </si>
  <si>
    <t>41</t>
  </si>
  <si>
    <t>56513520.R</t>
  </si>
  <si>
    <t>Asfaltový beton vrstva podkladní s rozprostřením a zhutněním (AB) v pruhu šířky do 1,5 m, po zhutnění tl. 50 mm</t>
  </si>
  <si>
    <t>374837141</t>
  </si>
  <si>
    <t>"skladba S02 - komunikace - asfalt" 260,00</t>
  </si>
  <si>
    <t>42</t>
  </si>
  <si>
    <t>566901241</t>
  </si>
  <si>
    <t>Vyspravení podkladu po překopech inženýrských sítí plochy přes 15 m2 s rozprostřením a zhutněním kamenivem hrubým drceným tl. 100 mm</t>
  </si>
  <si>
    <t>1911861922</t>
  </si>
  <si>
    <t>https://podminky.urs.cz/item/CS_URS_2026_01/566901241</t>
  </si>
  <si>
    <t>43</t>
  </si>
  <si>
    <t>571908110.R</t>
  </si>
  <si>
    <t>Kryt dekoračním kamenivem - nehutněná mramorová drť frakce 8/12 mm, okrová - tl. 40 mm</t>
  </si>
  <si>
    <t>-2105336298</t>
  </si>
  <si>
    <t>44</t>
  </si>
  <si>
    <t>57226111.R</t>
  </si>
  <si>
    <t>Vyspravení výtluků a poruch materiálem na bázi asfaltu s řezáním, vysekáním, očištěním, zaplněním směsí a zhutněním asfaltovou směsí aplikovanou za studena při vyspravované ploše do 10 %</t>
  </si>
  <si>
    <t>851232252</t>
  </si>
  <si>
    <t>"skladba S03b - multifukční hřiště" 920,00*0,10</t>
  </si>
  <si>
    <t>45</t>
  </si>
  <si>
    <t>577133111</t>
  </si>
  <si>
    <t>Asfaltový beton vrstva obrusná ACO 8 z nemodifikovaného asfaltu s rozprostřením a se zhutněním ACO 8 v pruhu šířky přes 1,5 do 3 m, po zhutnění tl. 40 mm</t>
  </si>
  <si>
    <t>217401432</t>
  </si>
  <si>
    <t>https://podminky.urs.cz/item/CS_URS_2026_01/577133111</t>
  </si>
  <si>
    <t>46</t>
  </si>
  <si>
    <t>579231327.R1</t>
  </si>
  <si>
    <t>Venkovní lité pryžové povrchy na předem upravený terén jednovrstvé tloušťky do 13 mm včetně přípravy povrchu a penetrace - barevný gumový granulát mix RAL 3016(70%)/2008(30%)</t>
  </si>
  <si>
    <t>-278469168</t>
  </si>
  <si>
    <t>Poznámka k položce:_x000d_
● Povrch je vyroben z extrémně trvanlivé, nášlapné vrstvy, vyrobené z_x000d_
celoprobarveného EPDM gumového granulátu (Ethylen Propilen Diene Monomer),_x000d_
což je uměle vyrobený kaučuk. Je vyroben vrůzných barvách mixů dle grafického návrhu._x000d_
● EPDM granulát je smíchán se speciálním polyuretanovým pojivem._x000d_
● Pokládá se ve vrstvě 10-11mm opět jako monolitická vrstva beze spojů. Lajnování bude_x000d_
provedeno nástřikem</t>
  </si>
  <si>
    <t>"skladba S03 - multifukční hřiště" 447,43</t>
  </si>
  <si>
    <t>47</t>
  </si>
  <si>
    <t>579231327.R2</t>
  </si>
  <si>
    <t>Venkovní lité pryžové povrchy na předem upravený terén jednovrstvé tloušťky do 13 mm včetně přípravy povrchu a penetrace - barevný gumový granulát RAL 1001</t>
  </si>
  <si>
    <t>1687282372</t>
  </si>
  <si>
    <t>"skladba S03 - multifukční hřiště" 135,72</t>
  </si>
  <si>
    <t>48</t>
  </si>
  <si>
    <t>579231327.R3</t>
  </si>
  <si>
    <t>Venkovní lité pryžové povrchy na předem upravený terén jednovrstvé tloušťky do 13 mm včetně přípravy povrchu a penetrace - barevný gumový granulát RAL 5019</t>
  </si>
  <si>
    <t>289241124</t>
  </si>
  <si>
    <t>"skladba S03 - multifukční hřiště" 147,46</t>
  </si>
  <si>
    <t>49</t>
  </si>
  <si>
    <t>579231327.R4</t>
  </si>
  <si>
    <t>Venkovní lité pryžové povrchy na předem upravený terén jednovrstvé tloušťky do 13 mm včetně přípravy povrchu a penetrace - barevný gumový granulát RAL 5014</t>
  </si>
  <si>
    <t>130965366</t>
  </si>
  <si>
    <t>"skladba S03 - multifukční hřiště" 431,30</t>
  </si>
  <si>
    <t>50</t>
  </si>
  <si>
    <t>579231327.R5</t>
  </si>
  <si>
    <t>Venkovní lité pryžové povrchy na předem upravený terén jednovrstvé tloušťky do 13 mm včetně přípravy povrchu a penetrace - barevný gumový granulát RAL 5012</t>
  </si>
  <si>
    <t>2490317</t>
  </si>
  <si>
    <t>"skladba S03 - multifukční hřiště" 9,60</t>
  </si>
  <si>
    <t>51</t>
  </si>
  <si>
    <t>579231327.R6</t>
  </si>
  <si>
    <t>Příplatek na pokládku povrchu na klopenou stěnu (zvýšená pracnost a zvýšená náročnost)</t>
  </si>
  <si>
    <t>-1869882107</t>
  </si>
  <si>
    <t>39,0</t>
  </si>
  <si>
    <t>52</t>
  </si>
  <si>
    <t>579231327.R7</t>
  </si>
  <si>
    <t>Příplatek na pokládku povrchu na kolmé stěny spojené s prefabrikací pásů řezáním, speciálními pojivy a lepidly, bedněním atd.</t>
  </si>
  <si>
    <t>-1834590752</t>
  </si>
  <si>
    <t>13,5</t>
  </si>
  <si>
    <t>53</t>
  </si>
  <si>
    <t>579291111</t>
  </si>
  <si>
    <t>Venkovní lité pryžové povrchy - vodorovné značení (lajnování) dvousložkovým elastickým lakem</t>
  </si>
  <si>
    <t>1543761593</t>
  </si>
  <si>
    <t>https://podminky.urs.cz/item/CS_URS_2026_01/579291111</t>
  </si>
  <si>
    <t>" viz SO 01_D.1.1.2.1.01 GRAFIKA HŘIŠTĚ" 17,25*3*2+6,30*3+3,20*3+48,671*3+15,31*3*2+4,71*2+9,50*2+2,15*4+3,15+6,28</t>
  </si>
  <si>
    <t>" viz SO 01_D.1.1.2.1.01 GRAFIKA HŘIŠTĚ" 11,00*6+15,13*2+16,50*3*2+10,20*2+5,20*4+4,90+5,80*2+11,61+5,20+21,20+14*2,00</t>
  </si>
  <si>
    <t>" viz SO 01_D.1.1.2.1.01 GRAFIKA HŘIŠTĚ" 15,30*3+3,14+9,45*3+6,30*3+3,14+8,17*4+25,15*3+18,90+22,00*2+16,00+28,20*2</t>
  </si>
  <si>
    <t>54</t>
  </si>
  <si>
    <t>579291200.1</t>
  </si>
  <si>
    <t>Rozměření a realizace grafických motivů dle návrhu projektu</t>
  </si>
  <si>
    <t>kpl</t>
  </si>
  <si>
    <t>-1690098223</t>
  </si>
  <si>
    <t>55</t>
  </si>
  <si>
    <t>579291200.5</t>
  </si>
  <si>
    <t>Ostatní systémové doplňkové práce spojené a aplikací PU povrchů</t>
  </si>
  <si>
    <t>-545351997</t>
  </si>
  <si>
    <t>56</t>
  </si>
  <si>
    <t>581131316.R</t>
  </si>
  <si>
    <t>Kryt cementobetonový - betonová deska C25/30 XC3 tl. 200 mm</t>
  </si>
  <si>
    <t>-2120575856</t>
  </si>
  <si>
    <t>57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</si>
  <si>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</si>
  <si>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</si>
  <si>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854670080</t>
  </si>
  <si>
    <t>https://podminky.urs.cz/item/CS_URS_2026_01/591211111</t>
  </si>
  <si>
    <t>Poznámka k položce:_x000d_
Dodávku žulovýcvh kostek zajišťuje investor</t>
  </si>
  <si>
    <t>58</t>
  </si>
  <si>
    <t>939591040</t>
  </si>
  <si>
    <t>Výztuž konstrukcí pozemních komunikací ze sítí svařovaných</t>
  </si>
  <si>
    <t>2087029330</t>
  </si>
  <si>
    <t>https://podminky.urs.cz/item/CS_URS_2026_01/939591040</t>
  </si>
  <si>
    <t>"skladba S03a - multifukční hřiště - EDPM" 207,70*3,08*1,50*0,001</t>
  </si>
  <si>
    <t>"skladba S03c - multifukční hřiště - klopené rampy EDPM" (25,13+14,14)*3,08*1,50*0,001</t>
  </si>
  <si>
    <t>59</t>
  </si>
  <si>
    <t>589116112</t>
  </si>
  <si>
    <t>Kryt ploch pro tělovýchovu jednovrstvový nebo dvouvrstvový s rozprostřením hmot, vlhčením a zhutněním hlinitopísčitý, o tl. přes 20 do 50 mm</t>
  </si>
  <si>
    <t>-585503590</t>
  </si>
  <si>
    <t>https://podminky.urs.cz/item/CS_URS_2026_01/589116112</t>
  </si>
  <si>
    <t>"skladba S04 - mlat okrový" 26,10</t>
  </si>
  <si>
    <t>Ostatní konstrukce a práce, bourání</t>
  </si>
  <si>
    <t>60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</si>
  <si>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</si>
  <si>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</si>
  <si>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-382176207</t>
  </si>
  <si>
    <t>https://podminky.urs.cz/item/CS_URS_2026_01/916231213</t>
  </si>
  <si>
    <t>"obrubník - viz pozn.07" (57,797+16,00+2,60*2+13,086+48,671+3,136+21,957)</t>
  </si>
  <si>
    <t>61</t>
  </si>
  <si>
    <t>M</t>
  </si>
  <si>
    <t>59217021</t>
  </si>
  <si>
    <t>obrubník betonový chodníkový 1000x150x300mm</t>
  </si>
  <si>
    <t>1880436310</t>
  </si>
  <si>
    <t>165,847*1,02 'Přepočtené koeficientem množství</t>
  </si>
  <si>
    <t>62</t>
  </si>
  <si>
    <t>916241213</t>
  </si>
  <si>
    <t>Osazení obrubníku kamenného se zřízením lože, s vyplněním a zatřením spár cementovou maltou stojatého s boční opěrou z betonu prostého, do lože z betonu prostého</t>
  </si>
  <si>
    <t>-380081344</t>
  </si>
  <si>
    <t>https://podminky.urs.cz/item/CS_URS_2026_01/916241213</t>
  </si>
  <si>
    <t xml:space="preserve">Poznámka k položce:_x000d_
Dodávku kamenných krajníků žulových zajišťuje  investor</t>
  </si>
  <si>
    <t>"kamenný obrubník - viz pozn.03" (7,012+2,00+3,928+29,662+2,234+20,22+5,114+3,03+2,847+15,71)</t>
  </si>
  <si>
    <t>63</t>
  </si>
  <si>
    <t>919735112</t>
  </si>
  <si>
    <t>Řezání stávajícího živičného krytu nebo podkladu hloubky přes 50 do 100 mm</t>
  </si>
  <si>
    <t>-741010892</t>
  </si>
  <si>
    <t>https://podminky.urs.cz/item/CS_URS_2026_01/919735112</t>
  </si>
  <si>
    <t>"viz SO 01_D.1.1.2.1.03 BOURACÍ PRÁCE" 45,901+20,958+35,029+17,30+20,421</t>
  </si>
  <si>
    <t>64</t>
  </si>
  <si>
    <t>921900000.R.pozn.1</t>
  </si>
  <si>
    <t>Tribuna - konstrukce z pražců_x000d_
- dřevěné pražce kotveny do konstrukce z prostého betonu závitovou tyčí, _x000d_
chemickou kotvou M10 Zn závitová tyč, Zn šroub s podložkou zapuštěný do pražce</t>
  </si>
  <si>
    <t>428030194</t>
  </si>
  <si>
    <t>https://podminky.urs.cz/item/CS_URS_2026_01/921900000.R.pozn.1</t>
  </si>
  <si>
    <t>"tribuna" 19,00*0,45*2</t>
  </si>
  <si>
    <t>65</t>
  </si>
  <si>
    <t>921900001.R</t>
  </si>
  <si>
    <t>Tribuna - konstrukce schodů z pražců_x000d_
- dřevěné pražce kotveny do konstrukce z prostého betonu závitovou tyčí, _x000d_
chemickou kotvou M10 Zn závitová tyč, Zn šroub s podložkou zapuštěný do pražce</t>
  </si>
  <si>
    <t>-1796031949</t>
  </si>
  <si>
    <t>"tribuna" 2,60*3*2</t>
  </si>
  <si>
    <t>66</t>
  </si>
  <si>
    <t>936009112.R</t>
  </si>
  <si>
    <t>Bezpečnostní dopadová plocha na dětském hřišti tloušťky 25 cm - hrací písek s jemnou zrnitostí 0/4 mm, dle vyhlášky č. 238/2011 Sb.</t>
  </si>
  <si>
    <t>-186549864</t>
  </si>
  <si>
    <t>"skladba S06 - pískoviště" 23,63</t>
  </si>
  <si>
    <t>67</t>
  </si>
  <si>
    <t>961044111</t>
  </si>
  <si>
    <t>Bourání základů z betonu prostého</t>
  </si>
  <si>
    <t>-680792510</t>
  </si>
  <si>
    <t>https://podminky.urs.cz/item/CS_URS_2026_01/961044111</t>
  </si>
  <si>
    <t>"viz SO 01_D.1.1.2.1.03 BOURACÍ PRÁCE - základ oplocení" (25,576+31,609+5,13+4,16+49,13)*1,00*0,30</t>
  </si>
  <si>
    <t>68</t>
  </si>
  <si>
    <t>962042321</t>
  </si>
  <si>
    <t>Bourání zdiva z betonu prostého nadzákladového objemu přes 1 m3</t>
  </si>
  <si>
    <t>1837138572</t>
  </si>
  <si>
    <t>https://podminky.urs.cz/item/CS_URS_2026_01/962042321</t>
  </si>
  <si>
    <t>"viz SO 01_D.1.1.2.1.03 BOURACÍ PRÁCE - podezdívka oplocení" (25,576+31,609+5,13+4,16+49,13)*0,25*0,30</t>
  </si>
  <si>
    <t>69</t>
  </si>
  <si>
    <t>966003818</t>
  </si>
  <si>
    <t>Rozebrání dřevěného oplocení se sloupky osové vzdálenosti do 4,00 m, výšky do 2,50 m, osazených do hloubky 1,00 m s příčníky a ocelovými sloupky z prken a latí</t>
  </si>
  <si>
    <t>-1039023662</t>
  </si>
  <si>
    <t>https://podminky.urs.cz/item/CS_URS_2026_01/966003818</t>
  </si>
  <si>
    <t>"viz SO 01_D.1.1.2.1.03 BOURACÍ PRÁCE" 25,576+31,609+5,13+4,16+49,13</t>
  </si>
  <si>
    <t>70</t>
  </si>
  <si>
    <t>966073811</t>
  </si>
  <si>
    <t>Rozebrání vrat a vrátek k oplocení plochy jednotlivě přes 2 do 6 m2</t>
  </si>
  <si>
    <t>-1196340274</t>
  </si>
  <si>
    <t>https://podminky.urs.cz/item/CS_URS_2026_01/966073811</t>
  </si>
  <si>
    <t>71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</si>
  <si>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</si>
  <si>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</si>
  <si>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248188113</t>
  </si>
  <si>
    <t>https://podminky.urs.cz/item/CS_URS_2026_01/979054451</t>
  </si>
  <si>
    <t>85 %dlaždic určených pro znovu použití</t>
  </si>
  <si>
    <t>"viz SO 01_D.1.1.2.1.03 BOURACÍ PRÁCE" 170,829*0,85</t>
  </si>
  <si>
    <t>997</t>
  </si>
  <si>
    <t>Doprava suti a vybouraných hmot</t>
  </si>
  <si>
    <t>72</t>
  </si>
  <si>
    <t>997013151</t>
  </si>
  <si>
    <t>Vnitrostaveništní doprava suti a vybouraných hmot vodorovně do 50 m s naložením s omezením mechanizace pro budovy a haly výšky do 6 m</t>
  </si>
  <si>
    <t>-2059932722</t>
  </si>
  <si>
    <t>https://podminky.urs.cz/item/CS_URS_2026_01/997013151</t>
  </si>
  <si>
    <t>85 % hmotnosti rozebrené dlažby určené pro znovu použití resp.vyskladnění na skládku investora</t>
  </si>
  <si>
    <t>170,829*0,85</t>
  </si>
  <si>
    <t>73</t>
  </si>
  <si>
    <t>997221612</t>
  </si>
  <si>
    <t>Nakládání na dopravní prostředky pro vodorovnou dopravu vybouraných hmot</t>
  </si>
  <si>
    <t>514949789</t>
  </si>
  <si>
    <t>https://podminky.urs.cz/item/CS_URS_2026_01/997221612</t>
  </si>
  <si>
    <t>očištěná dlažba určená k odvozu na skládku investora</t>
  </si>
  <si>
    <t>74</t>
  </si>
  <si>
    <t>99701351.R</t>
  </si>
  <si>
    <t>Odvoz suti a vybouraných hmot z meziskládky na skládku investora (dlažba pro další použití)</t>
  </si>
  <si>
    <t>773942008</t>
  </si>
  <si>
    <t>75</t>
  </si>
  <si>
    <t>997013869</t>
  </si>
  <si>
    <t>Poplatek za předání stavebního odpadu recyklačnímu zařízení ze směsí nebo oddělených frakcí betonu, cihel a keramických výrobků zatříděného do Katalogu odpadů pod kódem 17 01 07</t>
  </si>
  <si>
    <t>1528255454</t>
  </si>
  <si>
    <t>https://podminky.urs.cz/item/CS_URS_2026_01/997013869</t>
  </si>
  <si>
    <t>56,99+170,829*0,15+69,364+19,07</t>
  </si>
  <si>
    <t>76</t>
  </si>
  <si>
    <t>997013871</t>
  </si>
  <si>
    <t>Poplatek za předání stavebního odpadu recyklačnímu zařízení směsného stavebního a demoličního zatříděného do Katalogu odpadů pod kódem 17 09 04</t>
  </si>
  <si>
    <t>1680217233</t>
  </si>
  <si>
    <t>https://podminky.urs.cz/item/CS_URS_2026_01/997013871</t>
  </si>
  <si>
    <t>(6,936+0,21)</t>
  </si>
  <si>
    <t>77</t>
  </si>
  <si>
    <t>997221570.1</t>
  </si>
  <si>
    <t>Vodorovná doprava suti a vybouraných hmot na skládku dodavatele</t>
  </si>
  <si>
    <t>915253261</t>
  </si>
  <si>
    <t>171,04+7,146+231,618+64,66</t>
  </si>
  <si>
    <t>78</t>
  </si>
  <si>
    <t>997221873</t>
  </si>
  <si>
    <t>Poplatek za předání stavebního odpadu recyklačnímu zařízení zeminy a kamení zatříděného do Katalogu odpadů pod kódem 17 05 04</t>
  </si>
  <si>
    <t>1510549438</t>
  </si>
  <si>
    <t>https://podminky.urs.cz/item/CS_URS_2026_01/997221873</t>
  </si>
  <si>
    <t>(167,933+17,253+46,432)</t>
  </si>
  <si>
    <t>79</t>
  </si>
  <si>
    <t>997221875</t>
  </si>
  <si>
    <t>Poplatek za předání stavebního odpadu recyklačnímu zařízení asfaltového bez obsahu dehtu zatříděného do Katalogu odpadů pod kódem 17 03 02</t>
  </si>
  <si>
    <t>-2115195255</t>
  </si>
  <si>
    <t>https://podminky.urs.cz/item/CS_URS_2026_01/997221875</t>
  </si>
  <si>
    <t>64,66</t>
  </si>
  <si>
    <t>998</t>
  </si>
  <si>
    <t>Přesun hmot</t>
  </si>
  <si>
    <t>80</t>
  </si>
  <si>
    <t>998222012</t>
  </si>
  <si>
    <t>Přesun hmot pro tělovýchovné plochy dopravní vzdálenost do 200 m</t>
  </si>
  <si>
    <t>377525346</t>
  </si>
  <si>
    <t>https://podminky.urs.cz/item/CS_URS_2026_01/998222012</t>
  </si>
  <si>
    <t>PSV</t>
  </si>
  <si>
    <t>Práce a dodávky PSV</t>
  </si>
  <si>
    <t>767</t>
  </si>
  <si>
    <t>Konstrukce zámečnické vč. přesunu hmot,doplňků a příslušenství (bližší specifikace viz tab. výrobků)</t>
  </si>
  <si>
    <t>81</t>
  </si>
  <si>
    <t>7679951.A</t>
  </si>
  <si>
    <t>Výroba, dodávka a montáž včetně sítě, povrchové úpravy a kotvení - kompletní provedení dle PD vč. D.1.1.2.3.01 1_x000d_
Bezuzlová ochranná síť, PP, 5 mm, oko 50 mm_x000d_
barva bílá, síť je napnutá mezi konstrukcí domku_x000d_
trubková konstrukce síťového hřiště: ocelové bezešvé trubky: Ø60 mm, tl. 5 mm, RAL 3016_x000d_
Řešení branky - trvale fixovaná ke kostrukci domku, úhel otevření 55_x000d_
Řešní spojů - pevný kloub ze svařených trubek: ocelové bezešvé trubky: Ø70 mm, tl. 4 mm, RAL 3016_x000d_
trvalé fixování ke konstrukci hřiště pomocí kovových ok_x000d_
přivařených k ocelovým trubkám - Ø16/ tl.2 mm ,po 150 mm</t>
  </si>
  <si>
    <t>kg</t>
  </si>
  <si>
    <t>2118409626</t>
  </si>
  <si>
    <t>"D.1.1.2.3.01 1" 140,23+691,76+110,63+47,52</t>
  </si>
  <si>
    <t>82</t>
  </si>
  <si>
    <t>7679951.B</t>
  </si>
  <si>
    <t>Výroba, dodávka a montáž ocelové konstrukce nástupu skluzavky a perforovaného zábradlí včetně povrchové úpravy a kotvení - kompletní provedení dle PD vč. D.1.1.2.3.02 2_x000d_
Navařená vnějsí plocha z děrovaného kovu: referenční vzor: Rv 8-11_x000d_
Kotvení do betonové konstrukce pres ocelové pláty 60x100 mm_x000d_
šroub M10, matice, podložka (minimální zapuštění 150 mm)_x000d_
Oka ukotvená do povrchu hrany pískoviště pro uchycení_x000d_
zakrývací plachty_x000d_
Ocelová polokoulová záslepka sloupků_x000d_
zbroušné sváry, RAL 3016_x000d_
Konstrukce rámu zábradlí: válcovaný profil Ø40x5, RAL 3016</t>
  </si>
  <si>
    <t>568598926</t>
  </si>
  <si>
    <t>"D.1.1.2.3.02 2" 41,25+2,35+1,80+33,42</t>
  </si>
  <si>
    <t>83</t>
  </si>
  <si>
    <t>7679951.B.1</t>
  </si>
  <si>
    <t xml:space="preserve">Dodávka a montáž svahové skluzavky včetně povrchové úpravy a kotvení - kompletní provedení dle PD vč. D.1.1.2.3.02 2_x000d_
</t>
  </si>
  <si>
    <t>-243374962</t>
  </si>
  <si>
    <t>Poznámka k položce:_x000d_
součástí dodávky bude plachta navržena z lehké plastové tkaniny o_x000d_
rozměrech přibližně o 20 % větších, než je plocha pískoviště. Tvar_x000d_
plachty bude odpovídat tvaru hřiště.Po obvodu plachty budou ve_x000d_
vzdálenosti 300 mm zašita oka pro uchycení pomocí PP lana 6mm._x000d_
Přesné údaje budou upřesněny v dokumentaci výrobku.</t>
  </si>
  <si>
    <t>84</t>
  </si>
  <si>
    <t>7679951.C-A</t>
  </si>
  <si>
    <t>Výroba, dodávka a montáž ocelové konstrukce atyp lavičky typ A - včetně povrchové úpravy a kotvení - kompletní provedení dle PD vč. D.1.1.2.3.03 3_x000d_
obdelníkové pryžové dorazy, vytvarovány a pripevněny do trubkové konstrukce sedačky._x000d_
zemní pozdro z tyčové kruhové oceli Ø70/5 s_x000d_
podstavou z ploché oceli, odvodnění bude provedeno_x000d_
vrtem skrz základ prvku, součástí dodávky bude i_x000d_
krytka pro vložení po demontáži prvku, potaženo epdm/pozink_x000d_
stojina jednotlivých stolků z tyčové kruhové oceli Ø55/5,_x000d_
konstrukce stolků z tyčové kruhové oceli Ø40/5,_x000d_
plná plochá ocel tl. 3mm, přetažená pres okraj,, RAL 3016_x000d_
konstrukce sedátka z tyčové kruhové oceli Ø40/5,_x000d_
Zapuštěná sedací plocha z děrovaného kovu tl. 3mm RAL 3016_x000d_
konstrukce demontovatelného slunečníku ze svařených_x000d_
plných tyčových prvků Ø10 při spodní straně, RAL 3016</t>
  </si>
  <si>
    <t>-1120576922</t>
  </si>
  <si>
    <t>"viz tabulka zámečnických výrobků/mobiliáře hřiště - ozn. C - Typové ocelové lavičky - typ A" (34,56+7,84+0,04+4,00+10,74+3,58)*3</t>
  </si>
  <si>
    <t>85</t>
  </si>
  <si>
    <t>7679951.C-B</t>
  </si>
  <si>
    <t>Výroba, dodávka a montáž ocelové konstrukce atyp lavičky typ B - včetně povrchové úpravy a kotvení - kompletní provedení dle PD vč. D.1.1.2.3.03 3_x000d_
obdelníkové pryžové dorazy, vytvarovány a pripevněny do trubkové konstrukce sedačky._x000d_
zemní pozdro z tyčové kruhové oceli Ø70/5 s_x000d_
podstavou z ploché oceli, odvodnění bude provedeno_x000d_
vrtem skrz základ prvku, součástí dodávky bude i_x000d_
krytka pro vložení po demontáži prvku, potaženo epdm/pozink_x000d_
stojina jednotlivých stolků z tyčové kruhové oceli Ø55/5,_x000d_
konstrukce stolků z tyčové kruhové oceli Ø40/5,_x000d_
plná plochá ocel tl. 3mm, přetažená pres okraj,, RAL 3016_x000d_
konstrukce sedátka z tyčové kruhové oceli Ø40/5,_x000d_
Zapuštěná sedací plocha z děrovaného kovu tl. 3mm RAL 3016_x000d_
konstrukce demontovatelného slunečníku ze svařených_x000d_
plných tyčových prvků Ø10 při spodní straně, RAL 3016</t>
  </si>
  <si>
    <t>217173603</t>
  </si>
  <si>
    <t>"viz tabulka zámečnických výrobků/mobiliáře hřiště - ozn. C - Typové ocelové lavičky - typ B" (44,06+19,13+0,04+4,00+5,60+14,32+6,28)*3</t>
  </si>
  <si>
    <t>86</t>
  </si>
  <si>
    <t>7679951.C-C</t>
  </si>
  <si>
    <t>Výroba, dodávka a montáž ocelové konstrukce atyp lavičky typ C - včetně povrchové úpravy a kotvení - kompletní provedení dle PD vč. D.1.1.2.3.03 3_x000d_
obdelníkové pryžové dorazy, vytvarovány a pripevněny do trubkové konstrukce sedačky._x000d_
zemní pozdro z tyčové kruhové oceli Ø70/5 s_x000d_
podstavou z ploché oceli, odvodnění bude provedeno_x000d_
vrtem skrz základ prvku, součástí dodávky bude i_x000d_
krytka pro vložení po demontáži prvku, potaženo epdm/pozink_x000d_
stojina jednotlivých stolků z tyčové kruhové oceli Ø55/5,_x000d_
konstrukce stolků z tyčové kruhové oceli Ø40/5,_x000d_
plná plochá ocel tl. 3mm, přetažená pres okraj,, RAL 3016_x000d_
konstrukce sedátka z tyčové kruhové oceli Ø40/5,_x000d_
Zapuštěná sedací plocha z děrovaného kovu tl. 3mm RAL 3016_x000d_
konstrukce demontovatelného slunečníku ze svařených_x000d_
plných tyčových prvků Ø10 při spodní straně, RAL 3016</t>
  </si>
  <si>
    <t>-24817079</t>
  </si>
  <si>
    <t>"viz tabulka zámečnických výrobků/mobiliáře hřiště - ozn. C - Typové ocelové lavičky - typ C" (25,06+7,84+0,04+4,00+10,74+3,58)</t>
  </si>
  <si>
    <t>87</t>
  </si>
  <si>
    <t>7679951.D</t>
  </si>
  <si>
    <t>Dodávka a montáž - basketbalový koš včetně povrchové úpravy a kotvení - kompletní provedení dle PD vč. D.1.1.2.3.05 5_x000d_
Řešení přechodu na zemní - pouzdro, dle technologií 4soft_x000d_
Instalace bezpečnostního pěnového_x000d_
chrániče pro sloupek průmeru 114 mm_x000d_
Konstrukce basketbalového koše je_x000d_
nastavena 1200 mm od desky k hraně_x000d_
hrací plochy.</t>
  </si>
  <si>
    <t>-68609432</t>
  </si>
  <si>
    <t>88</t>
  </si>
  <si>
    <t>7679951.G,F</t>
  </si>
  <si>
    <t xml:space="preserve">Výroba, dodávka a montáž ocelové lavičky s kaleidoskopem - včetně povrchové úpravy a kotvení - kompletní provedení dle PD vč. D.1.1.2.3.04 4 _x000d_
Zapuštěná sedací plocha z děrovaného kovu_x000d_
Konstrukce stojin a sedací plochy: válcovaný profil Ø40x5, RAL 1021_x000d_
Konstrukce oblouku kaleidoskopu: válcovaný profil Ø50x5, RAL 1021_x000d_
Konstrukce stožáru - naválcovaná kruhová výseč: tlouštka plechu 8 mm, zbroušné sváry, RAL 1021_x000d_
Ocelová polokoulová záslepka stožáru RAL 1021_x000d_
</t>
  </si>
  <si>
    <t>303617872</t>
  </si>
  <si>
    <t>"viz tabulka zámečnických výrobků/mobiliáře hřiště - ozn. G+F - Ocelová lavička s kaleidoskopem" (64,24+20,00+112,28+7,85+12,56+10,88)</t>
  </si>
  <si>
    <t>89</t>
  </si>
  <si>
    <t>7679951.Ha)</t>
  </si>
  <si>
    <t>Dodávka a montáž - Lezecké chyty - Barevný mix včetně kotvení - kompletní provedení dle PD vč. D.1.1.2.3.05 5_x000d_
- složení lezecké stěny složených z lezeckých chytů, rozložení a tvary_x000d_
dle specifikací výrobce, RAL 3020, RAL 1023</t>
  </si>
  <si>
    <t>1490178587</t>
  </si>
  <si>
    <t>90</t>
  </si>
  <si>
    <t>7679951.Hb)</t>
  </si>
  <si>
    <t xml:space="preserve">Dodávka a montáž - Odpružená obruč k připevnění na zeď - včetně kotvení - kompletní provedení dle PD vč. D.1.1.2.3.05 5_x000d_
</t>
  </si>
  <si>
    <t>1502170509</t>
  </si>
  <si>
    <t>91</t>
  </si>
  <si>
    <t>7679951.Hc)</t>
  </si>
  <si>
    <t>Výroba, dodávka a montáž - Šplhací tyče (zámečnický výrobek) - včetně povrchové úpravy a kotvení - kompletní provedení dle PD vč. D.1.1.2.3.05 5_x000d_
- kotvení do betonové konstrukce chemickou kotvou_x000d_
- konstrukce válcovaný profil Ø50x5, RAL 3016</t>
  </si>
  <si>
    <t>634357343</t>
  </si>
  <si>
    <t>"viz tabulka zámečnických výrobků/mobiliáře hřiště - ozn. Hc) - Šplhací tyče" (27,62+11,88+2,20)*2</t>
  </si>
  <si>
    <t>92</t>
  </si>
  <si>
    <t>7679951.Hd)</t>
  </si>
  <si>
    <t>Příplatek za provedení dopadové změkčené plochy u lezecké stěny rozm. 5x1,5m</t>
  </si>
  <si>
    <t>1893637543</t>
  </si>
  <si>
    <t>93</t>
  </si>
  <si>
    <t>7679951.I</t>
  </si>
  <si>
    <t>Dodávka a montáž - Pingpongový stůl - kompletní provedení dle PD vč. D.1.1.2.3.06 6_x000d_
mobilní stůl z ocelové konstrukce a vysokotlakého laminátu určený pro_x000d_
venkovní celoroční provoz, půdorysné rozměry 2750x1500 mm, výšky 760 mm_x000d_
- HPL 0689 NT, ocel RAL 3016</t>
  </si>
  <si>
    <t>200976158</t>
  </si>
  <si>
    <t>94</t>
  </si>
  <si>
    <t>7679951.J</t>
  </si>
  <si>
    <t xml:space="preserve">Dodávka a montáž - Workoutové hřiště - kompletní provedení dle PD vč. D.1.1.2.3.06 6_x000d_
- skladba venkovní modulového hřiště je návrhem výrobce_x000d_
</t>
  </si>
  <si>
    <t>185512445</t>
  </si>
  <si>
    <t>95</t>
  </si>
  <si>
    <t>7679951.M</t>
  </si>
  <si>
    <t>Dodávka a montáž - Piknikový stůl - kompletní provedení dle PD vč. D.1.1.2.3.06 6_x000d_
- mobilní konstrukce stolu z ocelových prvků (RAL 3016) a masivní dřevo delky 3675 x 1630 mm_x000d_
kotvení do 8x betonových patek se závitovou tyčí, viz. technické specifikace výrobce</t>
  </si>
  <si>
    <t>730788421</t>
  </si>
  <si>
    <t>96</t>
  </si>
  <si>
    <t>7679951.N</t>
  </si>
  <si>
    <t>Dodávka a montáž - Stojany na kolo - kompletní provedení včetně kotvení dle PD vč. D.1.1.2.3.06 6_x000d_
- rámová konstrukce stojanu z ocelových prvků (RAL 3016), fixováno do betonových patek_x000d_
- výška 750 mm, délka 1000</t>
  </si>
  <si>
    <t>-1617420665</t>
  </si>
  <si>
    <t>97</t>
  </si>
  <si>
    <t>7679951.O</t>
  </si>
  <si>
    <t>Dodávka a montáž - Odpadkové koše - kompletní provedení včetně kotvení dle PD vč. D.1.1.2.3.06 6_x000d__x000d_
- nosná konstrukce košů z oceli (RAL 3016) s rozměry 975 x 480 a výšky 950 mm_x000d_
- vnitřní nádoba z pozinkovaného plechu a možnost třizení odpadu_x000d_
- kotvení na dlažbu do betonového základu C25/30 pomocí závitových tyčí z pozinkované oceli</t>
  </si>
  <si>
    <t>897226402</t>
  </si>
  <si>
    <t>98</t>
  </si>
  <si>
    <t>7679951.P</t>
  </si>
  <si>
    <t>Dodávka a montáž - Vodní prvek mlžítko - nerezová brána - kompletní provedení včetně kotvení dle PD vč. D.1.1.2.3.06 6_x000d_
kotevní do betónových paték s, napojení vody z přípojky, dle návrhu dodavatele</t>
  </si>
  <si>
    <t>1317646984</t>
  </si>
  <si>
    <t>99</t>
  </si>
  <si>
    <t>7679951.Q</t>
  </si>
  <si>
    <t>Dodávka a montáž - skatové překážky - kompletní provedení včetně kotvení dle PD vč. D.1.1.2.3.06 6_x000d_
- mobulní konstrukce z jeklových profilů 50/30/5 mm, RAL 3016_x000d_
-2ks překážek delky 7 a 5 m. horní kluzná tyč a podpěrné nohy se zaklanou cca po 100</t>
  </si>
  <si>
    <t>-1838662306</t>
  </si>
  <si>
    <t>100</t>
  </si>
  <si>
    <t>7679951.R</t>
  </si>
  <si>
    <t>Dodávka a montáž - Typizovaná konstrukce nového plotu - kompletní provedení včetně kotvení, výplně a povrchové úpravy dle PD vč. D.1.1.2.3.07 7_x000d_
Konstrukce rámu plotovek kotvených pozink šrouby_x000d_
jeklové profily: 40/40/5 mm, RAL 3016_x000d_
- rám u brány a branky aréálu bude vyztužen příčným jeklem_x000d_
40/40/5 mm_x000d_
plotovky z dubového dřeva je nutno napustit bezbarvým_x000d_
nátěrem proti hnilobě a dřevokazným houbám</t>
  </si>
  <si>
    <t>-1249563260</t>
  </si>
  <si>
    <t>101</t>
  </si>
  <si>
    <t>7679951.R2</t>
  </si>
  <si>
    <t>Dodávka a montáž - brána arelálu v ulici - kompletní provedení včetně kotvení, výplně a povrchové úpravy dle PD vč. D.1.1.2.3.07 7_x000d_
plotovky z dubového dřeva je nutno napustit bezbarvým_x000d_
nátěrem proti hnilobě a dřevokazným houbám</t>
  </si>
  <si>
    <t>-1476517928</t>
  </si>
  <si>
    <t>102</t>
  </si>
  <si>
    <t>7679951.R3</t>
  </si>
  <si>
    <t>Dodávka a montáž - bezbariérová branka - západní strana areálu - kompletní provedení včetně kotvení, výplně a povrchové úpravy dle PD vč. D.1.1.2.3.07 7_x000d_
Řešení branky - rám ze strany zámku jekl 80/40/5, RAL 3016_x000d_
Součástí je zámek standardních rozměrů_x000d_
plotovky z dubového dřeva je nutno napustit bezbarvým_x000d_
nátěrem proti hnilobě a dřevokazným houbám</t>
  </si>
  <si>
    <t>-224032096</t>
  </si>
  <si>
    <t>103</t>
  </si>
  <si>
    <t>7679951.R4</t>
  </si>
  <si>
    <t xml:space="preserve">Dodávka a montáž - Typizovaná konstrukce nového plotu - u potoka - kompletní provedení včetně kotvení, výplně a povrchové úpravy dle PD vč. D.1.1.2.3.07 7_x000d_
Konstrukce rámu plotovek kotvených pozink šrouby_x000d_
jeklové profily: 40/40/5 mm, RAL 3016_x000d_
plotovky z dubového dřeva je nutno napustit bezbarvým_x000d_
nátěrem proti hnilobě a dřevokazným houbám_x000d_
</t>
  </si>
  <si>
    <t>1183720739</t>
  </si>
  <si>
    <t>104</t>
  </si>
  <si>
    <t>7679951.R5</t>
  </si>
  <si>
    <t>Dodávka a montáž - Typizovaná konstrukce nového plotu - u potoka - síťová pole - kompletní provedení včetně kotvení, výplně a povrchové úpravy dle PD vč. D.1.1.2.3.07 7_x000d_
Bezuzlová ochranná síť, PP, 5 mm, oko 50 mm_x000d_
barva bílá, síť je napnutá mezi konstrukcemi sloupků_x000d_
Konstrukce sloupků plotu_x000d_
ocelové bezešvé trubky: Ø60 mm, tl. 5 mm, RAL 3016</t>
  </si>
  <si>
    <t>1522703532</t>
  </si>
  <si>
    <t>asfaltpaszakl</t>
  </si>
  <si>
    <t>46,8</t>
  </si>
  <si>
    <t>geotex</t>
  </si>
  <si>
    <t>chranic</t>
  </si>
  <si>
    <t>1,5</t>
  </si>
  <si>
    <t>klinatik</t>
  </si>
  <si>
    <t>19,62</t>
  </si>
  <si>
    <t>mazanin</t>
  </si>
  <si>
    <t>6,888</t>
  </si>
  <si>
    <t>odkopani</t>
  </si>
  <si>
    <t>ryhy</t>
  </si>
  <si>
    <t>10,803</t>
  </si>
  <si>
    <t>SO 02 - Sklad mobiliáře hřiště</t>
  </si>
  <si>
    <t>strechs01</t>
  </si>
  <si>
    <t>46,456</t>
  </si>
  <si>
    <t>zpetnasyp</t>
  </si>
  <si>
    <t>zpetokoli</t>
  </si>
  <si>
    <t xml:space="preserve">    6 - Úpravy povrchů, podlahy a osazování výplní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</si>
  <si>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</si>
  <si>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</si>
  <si>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</si>
  <si>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764 - Konstrukce klempířské</t>
  </si>
  <si>
    <t xml:space="preserve">    767 - Konstrukce zámečnické (vč. přesunu hmot)</t>
  </si>
  <si>
    <t xml:space="preserve">    768 - Ostatní výrobky (vč. přesunu hmot)</t>
  </si>
  <si>
    <t xml:space="preserve">    783 - Dokončovací práce - nátěry</t>
  </si>
  <si>
    <t>122351101</t>
  </si>
  <si>
    <t>Odkopávky a prokopávky nezapažené strojně v hornině třídy těžitelnosti II skupiny 4 do 20 m3</t>
  </si>
  <si>
    <t>971524787</t>
  </si>
  <si>
    <t>https://podminky.urs.cz/item/CS_URS_2026_01/122351101</t>
  </si>
  <si>
    <t>Odkop po sejmutí ornice</t>
  </si>
  <si>
    <t>Výška odkopu průměrná</t>
  </si>
  <si>
    <t>16,0*1,50*0,25</t>
  </si>
  <si>
    <t>132351101</t>
  </si>
  <si>
    <t>Hloubení nezapažených rýh šířky do 800 mm strojně s urovnáním dna do předepsaného profilu a spádu v hornině třídy těžitelnosti II skupiny 4 do 20 m3</t>
  </si>
  <si>
    <t>2141894245</t>
  </si>
  <si>
    <t>https://podminky.urs.cz/item/CS_URS_2026_01/132351101</t>
  </si>
  <si>
    <t>Hloubka základových pásů 850mm</t>
  </si>
  <si>
    <t>Hloubení rýh 650mm - zbytek zohledněn v sejmutí ornice a odkopu</t>
  </si>
  <si>
    <t>(15,94+2,20+13,0+2,10)*0,50*0,65</t>
  </si>
  <si>
    <t>162251122</t>
  </si>
  <si>
    <t>Vodorovné přemístění výkopku nebo sypaniny po suchu na obvyklém dopravním prostředku, bez naložení výkopku, avšak se složením bez rozhrnutí z horniny třídy těžitelnosti II skupiny 4 a 5 na vzdálenost přes 20 do 50 m</t>
  </si>
  <si>
    <t>-2105994107</t>
  </si>
  <si>
    <t>https://podminky.urs.cz/item/CS_URS_2026_01/162251122</t>
  </si>
  <si>
    <t>Na meziúložiště</t>
  </si>
  <si>
    <t>Zpět pro okolní úpravy a násyp</t>
  </si>
  <si>
    <t>167151102</t>
  </si>
  <si>
    <t>Nakládání, skládání a překládání neulehlého výkopku nebo sypaniny strojně nakládání, množství do 100 m3, z horniny třídy těžitelnosti II, skupiny 4 a 5</t>
  </si>
  <si>
    <t>-729893321</t>
  </si>
  <si>
    <t>https://podminky.urs.cz/item/CS_URS_2026_01/167151102</t>
  </si>
  <si>
    <t>171151103</t>
  </si>
  <si>
    <t>Uložení sypanin do násypů strojně s rozprostřením sypaniny ve vrstvách a s hrubým urovnáním zhutněných z hornin soudržných jakékoliv třídy těžitelnosti</t>
  </si>
  <si>
    <t>587959834</t>
  </si>
  <si>
    <t>https://podminky.urs.cz/item/CS_URS_2026_01/171151103</t>
  </si>
  <si>
    <t>Řez A - předpoklad</t>
  </si>
  <si>
    <t>15,0</t>
  </si>
  <si>
    <t>312973280</t>
  </si>
  <si>
    <t>Drobné terénní úpravy okolo nového objektu</t>
  </si>
  <si>
    <t>Předpoklad</t>
  </si>
  <si>
    <t>2,0</t>
  </si>
  <si>
    <t>181351003</t>
  </si>
  <si>
    <t>Rozprostření a urovnání ornice v rovině nebo ve svahu sklonu do 1:5 strojně při souvislé ploše do 100 m2, tl. vrstvy do 200 mm</t>
  </si>
  <si>
    <t>-209507441</t>
  </si>
  <si>
    <t>https://podminky.urs.cz/item/CS_URS_2026_01/181351003</t>
  </si>
  <si>
    <t>30,0</t>
  </si>
  <si>
    <t>181951114</t>
  </si>
  <si>
    <t>Úprava pláně vyrovnáním výškových rozdílů strojně v hornině třídy těžitelnosti II, skupiny 4 a 5 se zhutněním</t>
  </si>
  <si>
    <t>902830773</t>
  </si>
  <si>
    <t>https://podminky.urs.cz/item/CS_URS_2026_01/181951114</t>
  </si>
  <si>
    <t>Dno rýh a skladby P01</t>
  </si>
  <si>
    <t>Plocha dle dm</t>
  </si>
  <si>
    <t>42,80</t>
  </si>
  <si>
    <t>213141111</t>
  </si>
  <si>
    <t>Zřízení vrstvy z geotextilie filtrační, separační, odvodňovací, ochranné, výztužné nebo protierozní v rovině nebo ve sklonu do 1:5, šířky do 3 m</t>
  </si>
  <si>
    <t>1105613585</t>
  </si>
  <si>
    <t>https://podminky.urs.cz/item/CS_URS_2026_01/213141111</t>
  </si>
  <si>
    <t>Skladba P01</t>
  </si>
  <si>
    <t>"přípočet na přesah" 4,0</t>
  </si>
  <si>
    <t>69311081</t>
  </si>
  <si>
    <t>geotextilie netkaná separační, ochranná, filtrační, drenážní PES 300g/m2</t>
  </si>
  <si>
    <t>850588521</t>
  </si>
  <si>
    <t>geotex*1,18</t>
  </si>
  <si>
    <t>219991112</t>
  </si>
  <si>
    <t>Položení chráničky z plastových trubek vnitřní průměr přes 35 do 50 mm</t>
  </si>
  <si>
    <t>1112983075</t>
  </si>
  <si>
    <t>https://podminky.urs.cz/item/CS_URS_2026_01/219991112</t>
  </si>
  <si>
    <t>Průchod skrz základovou desku</t>
  </si>
  <si>
    <t>1,50</t>
  </si>
  <si>
    <t>34571351</t>
  </si>
  <si>
    <t>trubka elektroinstalační ohebná dvouplášťová korugovaná HDPE (chránička) D 40/50mm</t>
  </si>
  <si>
    <t>428174581</t>
  </si>
  <si>
    <t>chranic*1,05</t>
  </si>
  <si>
    <t>271532212</t>
  </si>
  <si>
    <t>Podsyp pod základové konstrukce se zhutněním a urovnáním povrchu z kameniva hrubého, frakce 16 - 32 mm</t>
  </si>
  <si>
    <t>-429387566</t>
  </si>
  <si>
    <t>https://podminky.urs.cz/item/CS_URS_2026_01/271532212</t>
  </si>
  <si>
    <t>Tl. 200mm</t>
  </si>
  <si>
    <t>Plocha dle dm x tl.</t>
  </si>
  <si>
    <t>26,15*0,20</t>
  </si>
  <si>
    <t>273321411</t>
  </si>
  <si>
    <t>Základy z betonu železového (bez výztuže) desky z betonu bez zvláštních nároků na prostředí tř. C 20/25</t>
  </si>
  <si>
    <t>-1827245164</t>
  </si>
  <si>
    <t>https://podminky.urs.cz/item/CS_URS_2026_01/273321411</t>
  </si>
  <si>
    <t>Tl. 150mm</t>
  </si>
  <si>
    <t xml:space="preserve">Plocha dle dm x tl. </t>
  </si>
  <si>
    <t>42,80*0,15</t>
  </si>
  <si>
    <t>273351121</t>
  </si>
  <si>
    <t>Bednění základů desek zřízení</t>
  </si>
  <si>
    <t>998711765</t>
  </si>
  <si>
    <t>https://podminky.urs.cz/item/CS_URS_2026_01/273351121</t>
  </si>
  <si>
    <t>(15,94+0,50+2,0+2,60+13,0+3,25)*0,15</t>
  </si>
  <si>
    <t>273351122</t>
  </si>
  <si>
    <t>Bednění základů desek odstranění</t>
  </si>
  <si>
    <t>-2078427488</t>
  </si>
  <si>
    <t>https://podminky.urs.cz/item/CS_URS_2026_01/273351122</t>
  </si>
  <si>
    <t>273361821</t>
  </si>
  <si>
    <t>Výztuž základů desek z betonářské oceli 10 505 (R) nebo BSt 500</t>
  </si>
  <si>
    <t>1786283894</t>
  </si>
  <si>
    <t>https://podminky.urs.cz/item/CS_URS_2026_01/273361821</t>
  </si>
  <si>
    <t>263,30*0,001</t>
  </si>
  <si>
    <t>274311611</t>
  </si>
  <si>
    <t>Základy z betonu prostého pasy z betonu kamenem prokládaného tř. C 16/20</t>
  </si>
  <si>
    <t>1367307223</t>
  </si>
  <si>
    <t>https://podminky.urs.cz/item/CS_URS_2026_01/274311611</t>
  </si>
  <si>
    <t>(15,94+2,20+13,0+2,10)*0,50*0,85</t>
  </si>
  <si>
    <t>274351121</t>
  </si>
  <si>
    <t>Bednění základů pasů rovné zřízení</t>
  </si>
  <si>
    <t>953275096</t>
  </si>
  <si>
    <t>https://podminky.urs.cz/item/CS_URS_2026_01/274351121</t>
  </si>
  <si>
    <t>Betonáž přímo do výkopu</t>
  </si>
  <si>
    <t>Vrchní lem cca 10cm</t>
  </si>
  <si>
    <t>(15,94+2,20+13,0+2,10)*2*0,10</t>
  </si>
  <si>
    <t>274351122</t>
  </si>
  <si>
    <t>Bednění základů pasů rovné odstranění</t>
  </si>
  <si>
    <t>-1839029116</t>
  </si>
  <si>
    <t>https://podminky.urs.cz/item/CS_URS_2026_01/274351122</t>
  </si>
  <si>
    <t>310001111</t>
  </si>
  <si>
    <t>Vytvoření prostupů ve zdech z monolitického betonu nebo železobetonu osazením trub, prefabrikovaných dílců, dutinových tvarovek, apod., do bednění vnější průřezové plochy přes 0,02 do 0,05 m2, tloušťky zdi do 0,5 m</t>
  </si>
  <si>
    <t>1477369611</t>
  </si>
  <si>
    <t>https://podminky.urs.cz/item/CS_URS_2026_01/310001111</t>
  </si>
  <si>
    <t>1,0</t>
  </si>
  <si>
    <t>28611107</t>
  </si>
  <si>
    <t>trubka kanalizační PVC-U plnostěnná jednovrstvá s rázovou odolností DN 200x6000mm SN12</t>
  </si>
  <si>
    <t>-836470949</t>
  </si>
  <si>
    <t>0,25</t>
  </si>
  <si>
    <t>311321815</t>
  </si>
  <si>
    <t>Nadzákladové zdi z betonu železového (bez výztuže) nosné pohledového (v přírodní barvě drtí a přísad) tř. C 30/37</t>
  </si>
  <si>
    <t>1890564570</t>
  </si>
  <si>
    <t>https://podminky.urs.cz/item/CS_URS_2026_01/311321815</t>
  </si>
  <si>
    <t>Skladba W01</t>
  </si>
  <si>
    <t>15,94*0,15*3,15</t>
  </si>
  <si>
    <t>"kruhový otvor - plocha x tl." -1,16*0,15</t>
  </si>
  <si>
    <t>2,80*0,15*3,15</t>
  </si>
  <si>
    <t>-2,00*0,15*2,00</t>
  </si>
  <si>
    <t>13,00*0,15*2,95</t>
  </si>
  <si>
    <t>2,92*0,15*3,15</t>
  </si>
  <si>
    <t>-1450957429</t>
  </si>
  <si>
    <t>15,94*2*3,15</t>
  </si>
  <si>
    <t>"kruhový otvor - plocha x tl." -1,16*2</t>
  </si>
  <si>
    <t>2,80*2*3,15</t>
  </si>
  <si>
    <t>-2,00*2*2,00</t>
  </si>
  <si>
    <t>(2,00+2,00*2)*0,15</t>
  </si>
  <si>
    <t>13,00*2*2,95</t>
  </si>
  <si>
    <t>2,92*2*3,15</t>
  </si>
  <si>
    <t>-1512164282</t>
  </si>
  <si>
    <t>289223667</t>
  </si>
  <si>
    <t>311361821</t>
  </si>
  <si>
    <t>Výztuž nadzákladových zdí nosných svislých nebo odkloněných od svislice, rovných nebo oblých z betonářské oceli 10 505 (R) nebo BSt 500</t>
  </si>
  <si>
    <t>983536983</t>
  </si>
  <si>
    <t>https://podminky.urs.cz/item/CS_URS_2026_01/311361821</t>
  </si>
  <si>
    <t>746,90*0,001</t>
  </si>
  <si>
    <t>311999.100</t>
  </si>
  <si>
    <t>Příplatek na zřízení kruhového otvoru v ŽB stěně</t>
  </si>
  <si>
    <t>-255923207</t>
  </si>
  <si>
    <t>411324646</t>
  </si>
  <si>
    <t>Stropy z betonu železového (bez výztuže) pohledového stropů deskových, plochých střech, desek balkonových, desek hřibových stropů včetně hlavic hřibových sloupů tř. C 30/37</t>
  </si>
  <si>
    <t>-1384902738</t>
  </si>
  <si>
    <t>https://podminky.urs.cz/item/CS_URS_2026_01/411324646</t>
  </si>
  <si>
    <t>Skladba S01</t>
  </si>
  <si>
    <t>36,86*0,12</t>
  </si>
  <si>
    <t>411351011</t>
  </si>
  <si>
    <t>Bednění stropních konstrukcí - bez podpěrné konstrukce desek tloušťky stropní desky přes 5 do 25 cm zřízení</t>
  </si>
  <si>
    <t>-594755029</t>
  </si>
  <si>
    <t>https://podminky.urs.cz/item/CS_URS_2026_01/411351011</t>
  </si>
  <si>
    <t>Pozn. bednění na obvodu zohledněno ve stěnách</t>
  </si>
  <si>
    <t>Spodní plocha dle dm</t>
  </si>
  <si>
    <t>36,87</t>
  </si>
  <si>
    <t>411351012</t>
  </si>
  <si>
    <t>Bednění stropních konstrukcí - bez podpěrné konstrukce desek tloušťky stropní desky přes 5 do 25 cm odstranění</t>
  </si>
  <si>
    <t>-977213309</t>
  </si>
  <si>
    <t>https://podminky.urs.cz/item/CS_URS_2026_01/411351012</t>
  </si>
  <si>
    <t>411354311</t>
  </si>
  <si>
    <t>Podpěrná konstrukce stropů - desek, kleneb a skořepin výška podepření do 4 m tloušťka stropu přes 5 do 15 cm zřízení</t>
  </si>
  <si>
    <t>1269531376</t>
  </si>
  <si>
    <t>https://podminky.urs.cz/item/CS_URS_2026_01/411354311</t>
  </si>
  <si>
    <t>411354312</t>
  </si>
  <si>
    <t>Podpěrná konstrukce stropů - desek, kleneb a skořepin výška podepření do 4 m tloušťka stropu přes 5 do 15 cm odstranění</t>
  </si>
  <si>
    <t>566241990</t>
  </si>
  <si>
    <t>https://podminky.urs.cz/item/CS_URS_2026_01/411354312</t>
  </si>
  <si>
    <t>411359111</t>
  </si>
  <si>
    <t>Bednění stropních konstrukcí - bez podpěrné konstrukce Příplatek k cenám za pohledový beton</t>
  </si>
  <si>
    <t>-1922308121</t>
  </si>
  <si>
    <t>https://podminky.urs.cz/item/CS_URS_2026_01/411359111</t>
  </si>
  <si>
    <t>411361821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</si>
  <si>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</si>
  <si>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515301355</t>
  </si>
  <si>
    <t>https://podminky.urs.cz/item/CS_URS_2026_01/411361821</t>
  </si>
  <si>
    <t>789,80*0,001</t>
  </si>
  <si>
    <t>411999.100</t>
  </si>
  <si>
    <t>Příplatek na vytvoření okapní drážky - vytvořeno při bednění - Detail D1</t>
  </si>
  <si>
    <t>1342274916</t>
  </si>
  <si>
    <t>Detail D1</t>
  </si>
  <si>
    <t>13,0</t>
  </si>
  <si>
    <t>411999.105</t>
  </si>
  <si>
    <t>Montáž a dodávka vylamovací lišty ve styku stěna / strop - Detail D1</t>
  </si>
  <si>
    <t>231418867</t>
  </si>
  <si>
    <t>13,59+12,73</t>
  </si>
  <si>
    <t>Úpravy povrchů, podlahy a osazování výplní</t>
  </si>
  <si>
    <t>631311126</t>
  </si>
  <si>
    <t>Mazanina z betonu prostého bez zvýšených nároků na prostředí tl. přes 80 do 120 mm tř. C 25/30</t>
  </si>
  <si>
    <t>-635624753</t>
  </si>
  <si>
    <t>https://podminky.urs.cz/item/CS_URS_2026_01/631311126</t>
  </si>
  <si>
    <t>36,87*0,10</t>
  </si>
  <si>
    <t>Spádová mazanina 30 - 135mm</t>
  </si>
  <si>
    <t>Plocha dle dm x průměrná tl.</t>
  </si>
  <si>
    <t>38,80*0,0825</t>
  </si>
  <si>
    <t>631319012</t>
  </si>
  <si>
    <t>Příplatek k cenám mazanin za úpravu povrchu mazaniny přehlazením, mazanina tl. přes 80 do 120 mm</t>
  </si>
  <si>
    <t>1592767303</t>
  </si>
  <si>
    <t>https://podminky.urs.cz/item/CS_URS_2026_01/631319012</t>
  </si>
  <si>
    <t>631319173</t>
  </si>
  <si>
    <t>Příplatek k cenám mazanin za stržení povrchu spodní vrstvy mazaniny latí před vložením výztuže nebo pletiva pro tl. obou vrstev mazaniny přes 80 do 120 mm</t>
  </si>
  <si>
    <t>-907122701</t>
  </si>
  <si>
    <t>https://podminky.urs.cz/item/CS_URS_2026_01/631319173</t>
  </si>
  <si>
    <t>631362021</t>
  </si>
  <si>
    <t>Výztuž mazanin ze svařovaných sítí z drátů typu KARI</t>
  </si>
  <si>
    <t>972555007</t>
  </si>
  <si>
    <t>https://podminky.urs.cz/item/CS_URS_2026_01/631362021</t>
  </si>
  <si>
    <t>Kari 6/100x100</t>
  </si>
  <si>
    <t>1m2 = 4,50Kg</t>
  </si>
  <si>
    <t>Plocha dle dm v váha na 1m2 x přípočet na přesah 1,30 x ztratné 1,20 x přepočet na t</t>
  </si>
  <si>
    <t>26,20*4,50*1,3*1,2*0,001</t>
  </si>
  <si>
    <t>949101111</t>
  </si>
  <si>
    <t>Lešení pomocné pracovní pro objekty pozemních staveb pro zatížení do 150 kg/m2, o výšce lešeňové podlahy do 1,9 m</t>
  </si>
  <si>
    <t>-1268410419</t>
  </si>
  <si>
    <t>https://podminky.urs.cz/item/CS_URS_2026_01/949101111</t>
  </si>
  <si>
    <t>Vnitřní</t>
  </si>
  <si>
    <t>Na obvodu</t>
  </si>
  <si>
    <t>15,94+2,0+2,0+3,0+13,0+1,0+3,25+1,0</t>
  </si>
  <si>
    <t>952901221</t>
  </si>
  <si>
    <t>Vyčištění budov nebo objektů před předáním do užívání průmyslových budov a objektů výrobních, skladovacích, garáží, dílen nebo hal apod. s nespalnou podlahou jakékoliv výšky podlaží</t>
  </si>
  <si>
    <t>264162033</t>
  </si>
  <si>
    <t>https://podminky.urs.cz/item/CS_URS_2026_01/952901221</t>
  </si>
  <si>
    <t>M.č. 1.01</t>
  </si>
  <si>
    <t>998012021</t>
  </si>
  <si>
    <t>Přesun hmot pro budovy občanské výstavby, bydlení, výrobu a služby s nosnou svislou konstrukcí monolitickou betonovou tyčovou nebo plošnou s jakýkoliv obvodovým pláštěm kromě vyzdívaného vodorovná dopravní vzdálenost do 100 m základní pro budovy výšky do 6 m</t>
  </si>
  <si>
    <t>-419943192</t>
  </si>
  <si>
    <t>https://podminky.urs.cz/item/CS_URS_2026_01/998012021</t>
  </si>
  <si>
    <t>711</t>
  </si>
  <si>
    <t>Izolace proti vodě, vlhkosti a plynům</t>
  </si>
  <si>
    <t>711111001</t>
  </si>
  <si>
    <t>Provedení izolace proti zemní vlhkosti natěradly a tmely za studena na ploše vodorovné V jednonásobným nátěrem penetračním</t>
  </si>
  <si>
    <t>2058547615</t>
  </si>
  <si>
    <t>https://podminky.urs.cz/item/CS_URS_2026_01/711111001</t>
  </si>
  <si>
    <t>11163150</t>
  </si>
  <si>
    <t>lak penetrační asfaltový</t>
  </si>
  <si>
    <t>1635179192</t>
  </si>
  <si>
    <t>42,8*0,0003 'Přepočtené koeficientem množství</t>
  </si>
  <si>
    <t>711141559</t>
  </si>
  <si>
    <t>Provedení izolace proti zemní vlhkosti pásy přitavením NAIP na ploše vodorovné V</t>
  </si>
  <si>
    <t>-273247194</t>
  </si>
  <si>
    <t>https://podminky.urs.cz/item/CS_URS_2026_01/711141559</t>
  </si>
  <si>
    <t>"přípočet na přetažení" 4,0</t>
  </si>
  <si>
    <t>62853004</t>
  </si>
  <si>
    <t>pás asfaltový natavitelný modifikovaný SBS s vložkou ze skleněné tkaniny a spalitelnou PE fólií nebo jemnozrnným minerálním posypem na horním povrchu tl 4,0mm</t>
  </si>
  <si>
    <t>1533389875</t>
  </si>
  <si>
    <t>asfaltpaszakl*1,16</t>
  </si>
  <si>
    <t>998711101</t>
  </si>
  <si>
    <t>Přesun hmot pro izolace proti vodě, vlhkosti a plynům stanovený z hmotnosti přesunovaného materiálu vodorovná dopravní vzdálenost do 50 m základní v objektech výšky do 6 m</t>
  </si>
  <si>
    <t>-238985915</t>
  </si>
  <si>
    <t>https://podminky.urs.cz/item/CS_URS_2026_01/998711101</t>
  </si>
  <si>
    <t>712</t>
  </si>
  <si>
    <t>Povlakové krytiny</t>
  </si>
  <si>
    <t>712311101</t>
  </si>
  <si>
    <t>Provedení povlakové krytiny střech plochých do 10° natěradly a tmely za studena nátěrem lakem penetračním nebo asfaltovým</t>
  </si>
  <si>
    <t>1881279908</t>
  </si>
  <si>
    <t>https://podminky.urs.cz/item/CS_URS_2026_01/712311101</t>
  </si>
  <si>
    <t>39,41</t>
  </si>
  <si>
    <t>"vytažení na atiku - v. průměrná" (3,24+13,79+3,10)*(0,20+0,15)</t>
  </si>
  <si>
    <t>-1968598661</t>
  </si>
  <si>
    <t>46,456*0,00032 'Přepočtené koeficientem množství</t>
  </si>
  <si>
    <t>712341559</t>
  </si>
  <si>
    <t>Provedení povlakové krytiny střech plochých do 10° pásy přitavením NAIP v plné ploše</t>
  </si>
  <si>
    <t>-360263436</t>
  </si>
  <si>
    <t>https://podminky.urs.cz/item/CS_URS_2026_01/712341559</t>
  </si>
  <si>
    <t>2 vrstvy</t>
  </si>
  <si>
    <t>strechs01*2</t>
  </si>
  <si>
    <t>62853003</t>
  </si>
  <si>
    <t>pás asfaltový natavitelný modifikovaný SBS s vložkou ze skleněné tkaniny a spalitelnou PE fólií nebo jemnozrnným minerálním posypem na horním povrchu tl 3,5mm</t>
  </si>
  <si>
    <t>-27801535</t>
  </si>
  <si>
    <t>strechs01*1,16</t>
  </si>
  <si>
    <t>62855007</t>
  </si>
  <si>
    <t>pás asfaltový natavitelný modifikovaný SBS s vložkou z polyesterové vyztužené rohože a hrubozrnným břidličným posypem na horním povrchu tl 4,5mm</t>
  </si>
  <si>
    <t>-1147745702</t>
  </si>
  <si>
    <t>998712101</t>
  </si>
  <si>
    <t>Přesun hmot pro povlakové krytiny stanovený z hmotnosti přesunovaného materiálu vodorovná dopravní vzdálenost do 50 m základní v objektech výšky do 6 m</t>
  </si>
  <si>
    <t>2075463770</t>
  </si>
  <si>
    <t>https://podminky.urs.cz/item/CS_URS_2026_01/998712101</t>
  </si>
  <si>
    <t>713</t>
  </si>
  <si>
    <t>Izolace tepelné</t>
  </si>
  <si>
    <t>713141212</t>
  </si>
  <si>
    <t>Montáž tepelné izolace střech plochých atikovými klíny přilepenými za studena nízkoexpanzní (PUR) pěnou</t>
  </si>
  <si>
    <t>196064146</t>
  </si>
  <si>
    <t>https://podminky.urs.cz/item/CS_URS_2026_01/713141212</t>
  </si>
  <si>
    <t>3,08+13,59+2,95</t>
  </si>
  <si>
    <t>63152005</t>
  </si>
  <si>
    <t>klín atikový přechodný minerální plochých střech tl 50x50mm</t>
  </si>
  <si>
    <t>-1834684773</t>
  </si>
  <si>
    <t>klinatik*1,05</t>
  </si>
  <si>
    <t>998713101</t>
  </si>
  <si>
    <t>Přesun hmot pro izolace tepelné stanovený z hmotnosti přesunovaného materiálu vodorovná dopravní vzdálenost do 50 m s užitím mechanizace v objektech výšky do 6 m</t>
  </si>
  <si>
    <t>391177929</t>
  </si>
  <si>
    <t>https://podminky.urs.cz/item/CS_URS_2026_01/998713101</t>
  </si>
  <si>
    <t>764</t>
  </si>
  <si>
    <t>Konstrukce klempířské</t>
  </si>
  <si>
    <t>7642124.3</t>
  </si>
  <si>
    <t>Oplechování rovné okapové hrany z Pz plechu rš 140 mm</t>
  </si>
  <si>
    <t>1133037604</t>
  </si>
  <si>
    <t>Ozn. K2</t>
  </si>
  <si>
    <t>12,70</t>
  </si>
  <si>
    <t>7642144.0</t>
  </si>
  <si>
    <t>Oplechování horních ploch a nadezdívek (atik) bez rohů z Pz plechu mechanicky kotvené rš 240 mm</t>
  </si>
  <si>
    <t>2041654286</t>
  </si>
  <si>
    <t>Ozn. K1</t>
  </si>
  <si>
    <t>3,08+16,0+2,95</t>
  </si>
  <si>
    <t>998764101</t>
  </si>
  <si>
    <t>Přesun hmot pro konstrukce klempířské stanovený z hmotnosti přesunovaného materiálu vodorovná dopravní vzdálenost do 50 m základní v objektech výšky do 6 m</t>
  </si>
  <si>
    <t>-629897521</t>
  </si>
  <si>
    <t>https://podminky.urs.cz/item/CS_URS_2026_01/998764101</t>
  </si>
  <si>
    <t>Konstrukce zámečnické (vč. přesunu hmot)</t>
  </si>
  <si>
    <t>76799.100</t>
  </si>
  <si>
    <t>Montáž a dodávka dveří vel. 2000x2000mm, dvoukřídlé, ocelové, otevíravé s celoobvodovým kováním, povrch úprava: FeZn vč. kotvení, systémových detailů a prvků, povrchové úpravy - ozn. D.01</t>
  </si>
  <si>
    <t>1399585282</t>
  </si>
  <si>
    <t>76799.105</t>
  </si>
  <si>
    <t>Montáž a dodávka informační vývěsky vč. kotvení, povrchové úpravy - ozn. O1</t>
  </si>
  <si>
    <t>-1957105964</t>
  </si>
  <si>
    <t>768</t>
  </si>
  <si>
    <t>Ostatní výrobky (vč. přesunu hmot)</t>
  </si>
  <si>
    <t>781999.10</t>
  </si>
  <si>
    <t>Montáž a dodávka větrací mřížky vel. 200x200m pozinkovaná ocel (FeZn), bez povrchové úpravy vč. kotvení, systémových detailů a prvků</t>
  </si>
  <si>
    <t>-1131945123</t>
  </si>
  <si>
    <t>783</t>
  </si>
  <si>
    <t>Dokončovací práce - nátěry</t>
  </si>
  <si>
    <t>7839111.1</t>
  </si>
  <si>
    <t>Systémový bezprašný nátěr betonových konstrukcí</t>
  </si>
  <si>
    <t>-466702267</t>
  </si>
  <si>
    <t>(13,59+2,80+12,73+2,42)*2,70</t>
  </si>
  <si>
    <t>-2,0*2,0</t>
  </si>
  <si>
    <t>Venku</t>
  </si>
  <si>
    <t>(15,94+2,0)*3,05</t>
  </si>
  <si>
    <t>"kruhový otvor" -1,16*2</t>
  </si>
  <si>
    <t>"kruhový otvor - vnitřní hrana" 0,60</t>
  </si>
  <si>
    <t>3,10*3,05</t>
  </si>
  <si>
    <t>3,24*3,05</t>
  </si>
  <si>
    <t>13,0*2,90</t>
  </si>
  <si>
    <t>7839111.2</t>
  </si>
  <si>
    <t>Zhotovení grafického znázornění kruhů ve fasádě u basketbalového koše vč. dodávky barev a pomocného materiálu (pásky, zakrytí apod.)</t>
  </si>
  <si>
    <t>525063140</t>
  </si>
  <si>
    <t>SO 03 - Přípojka vody a kanalizace</t>
  </si>
  <si>
    <t xml:space="preserve">    8 - Trubní vedení</t>
  </si>
  <si>
    <t xml:space="preserve">    997 - Přesun sutě</t>
  </si>
  <si>
    <t xml:space="preserve">    722 - Zdravotechnika - vnitřní vodovod</t>
  </si>
  <si>
    <t>VRN - Vedlejší rozpočtové náklady</t>
  </si>
  <si>
    <t>113107022</t>
  </si>
  <si>
    <t>Odstranění podkladů nebo krytů při překopech inženýrských sítí s přemístěním hmot na skládku ve vzdálenosti do 3 m nebo s naložením na dopravní prostředek ručně z kameniva hrubého drceného, o tl. vrstvy přes 100 do 200 mm</t>
  </si>
  <si>
    <t>1267957843</t>
  </si>
  <si>
    <t>https://podminky.urs.cz/item/CS_URS_2026_01/113107022</t>
  </si>
  <si>
    <t>113107042</t>
  </si>
  <si>
    <t>Odstranění podkladů nebo krytů při překopech inženýrských sítí s přemístěním hmot na skládku ve vzdálenosti do 3 m nebo s naložením na dopravní prostředek ručně živičných, o tl. vrstvy přes 50 do 100 mm</t>
  </si>
  <si>
    <t>-779746579</t>
  </si>
  <si>
    <t>https://podminky.urs.cz/item/CS_URS_2026_01/113107042</t>
  </si>
  <si>
    <t>131151104</t>
  </si>
  <si>
    <t>Hloubení nezapažených jam a zářezů strojně s urovnáním dna do předepsaného profilu a spádu v hornině třídy těžitelnosti I skupiny 1 a 2 přes 100 do 500 m3</t>
  </si>
  <si>
    <t>-203555776</t>
  </si>
  <si>
    <t>https://podminky.urs.cz/item/CS_URS_2026_01/131151104</t>
  </si>
  <si>
    <t>PI*(0,9)^2*2</t>
  </si>
  <si>
    <t>132154104</t>
  </si>
  <si>
    <t>Hloubení zapažených rýh šířky do 800 mm strojně s urovnáním dna do předepsaného profilu a spádu v hornině třídy těžitelnosti I skupiny 1 a 2 přes 100 m3</t>
  </si>
  <si>
    <t>541419961</t>
  </si>
  <si>
    <t>https://podminky.urs.cz/item/CS_URS_2026_01/132154104</t>
  </si>
  <si>
    <t>0,8*((49,7+33,0)*1,65)</t>
  </si>
  <si>
    <t>151101101</t>
  </si>
  <si>
    <t>Zřízení pažení a rozepření stěn rýh pro podzemní vedení příložné pro jakoukoliv mezerovitost, hloubky do 2 m</t>
  </si>
  <si>
    <t>-1662968959</t>
  </si>
  <si>
    <t>https://podminky.urs.cz/item/CS_URS_2026_01/151101101</t>
  </si>
  <si>
    <t>(32,9+49,7)*2</t>
  </si>
  <si>
    <t>151101111</t>
  </si>
  <si>
    <t>Odstranění pažení a rozepření stěn rýh pro podzemní vedení s uložením materiálu na vzdálenost do 3 m od kraje výkopu příložné, hloubky do 2 m</t>
  </si>
  <si>
    <t>1858089235</t>
  </si>
  <si>
    <t>https://podminky.urs.cz/item/CS_URS_2026_01/151101111</t>
  </si>
  <si>
    <t>162211201</t>
  </si>
  <si>
    <t>Vodorovné přemístění výkopku nebo sypaniny nošením s vyprázdněním nádoby na hromady nebo do dopravního prostředku na vzdálenost do 10 m z horniny třídy těžitelnosti I, skupiny 1 až 3</t>
  </si>
  <si>
    <t>-815537725</t>
  </si>
  <si>
    <t>https://podminky.urs.cz/item/CS_URS_2026_01/162211201</t>
  </si>
  <si>
    <t>22,739+10,032+Pi*(0,6*0,6)*1,5</t>
  </si>
  <si>
    <t>167151111</t>
  </si>
  <si>
    <t>Nakládání, skládání a překládání neulehlého výkopku nebo sypaniny strojně nakládání, množství přes 100 m3, z hornin třídy těžitelnosti I, skupiny 1 až 3</t>
  </si>
  <si>
    <t>-1347124888</t>
  </si>
  <si>
    <t>https://podminky.urs.cz/item/CS_URS_2026_01/167151111</t>
  </si>
  <si>
    <t>1519352415</t>
  </si>
  <si>
    <t>109,164-22,739-10,032-PI*(0,04*0,04)*83,6</t>
  </si>
  <si>
    <t>5,086-Pi*0,6*0,6*1,5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</si>
  <si>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</si>
  <si>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</si>
  <si>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-1866244226</t>
  </si>
  <si>
    <t>https://podminky.urs.cz/item/CS_URS_2026_01/175111101</t>
  </si>
  <si>
    <t>0,8*(0,34*83,6)</t>
  </si>
  <si>
    <t>58337303</t>
  </si>
  <si>
    <t>štěrkopísek frakce 0/8</t>
  </si>
  <si>
    <t>43580708</t>
  </si>
  <si>
    <t>22,739*2</t>
  </si>
  <si>
    <t>451572111</t>
  </si>
  <si>
    <t>Lože pod potrubí, stoky a drobné objekty v otevřeném výkopu z kameniva drobného těženého 0 až 4 mm</t>
  </si>
  <si>
    <t>-399608175</t>
  </si>
  <si>
    <t>https://podminky.urs.cz/item/CS_URS_2026_01/451572111</t>
  </si>
  <si>
    <t>0,15*0,8*83,6</t>
  </si>
  <si>
    <t>-2007757181</t>
  </si>
  <si>
    <t>565155101</t>
  </si>
  <si>
    <t>Asfaltový beton vrstva podkladní ACP 16 z nemodifikovaného asfaltu s rozprostřením a zhutněním ACP 16 S v pruhu šířky do 1,5 m, po zhutnění tl. 70 mm</t>
  </si>
  <si>
    <t>-728004456</t>
  </si>
  <si>
    <t>https://podminky.urs.cz/item/CS_URS_2026_01/565155101</t>
  </si>
  <si>
    <t>567122111</t>
  </si>
  <si>
    <t>Podklad ze směsi stmelené cementem SC bez dilatačních spár, s rozprostřením a zhutněním SC C 8/10, po zhutnění tl. 120 mm</t>
  </si>
  <si>
    <t>1207225763</t>
  </si>
  <si>
    <t>https://podminky.urs.cz/item/CS_URS_2026_01/567122111</t>
  </si>
  <si>
    <t>571902111</t>
  </si>
  <si>
    <t>Posyp podkladu nebo krytu s rozprostřením a zhutněním kamenivem drceným nebo těženým, v množství přes 5 do 10 kg/m2</t>
  </si>
  <si>
    <t>-629959096</t>
  </si>
  <si>
    <t>https://podminky.urs.cz/item/CS_URS_2026_01/571902111</t>
  </si>
  <si>
    <t>573211108</t>
  </si>
  <si>
    <t>Postřik spojovací PS bez posypu kamenivem z asfaltu silničního, v množství 0,40 kg/m2</t>
  </si>
  <si>
    <t>1307983884</t>
  </si>
  <si>
    <t>https://podminky.urs.cz/item/CS_URS_2026_01/573211108</t>
  </si>
  <si>
    <t>573411102</t>
  </si>
  <si>
    <t>Jednoduchý nátěr JN s posypem kamenivem a se zaválcováním z asfaltu silničního, v množství 1,00 kg/m2</t>
  </si>
  <si>
    <t>1416634638</t>
  </si>
  <si>
    <t>https://podminky.urs.cz/item/CS_URS_2026_01/573411102</t>
  </si>
  <si>
    <t>577134111</t>
  </si>
  <si>
    <t>Asfaltový beton vrstva obrusná ACO 11 z nemodifikovaného asfaltu s rozprostřením a se zhutněním ACO 11+ v pruhu šířky přes 1,5 do 3 m, po zhutnění tl. 40 mm</t>
  </si>
  <si>
    <t>895182293</t>
  </si>
  <si>
    <t>https://podminky.urs.cz/item/CS_URS_2026_01/577134111</t>
  </si>
  <si>
    <t>Trubní vedení</t>
  </si>
  <si>
    <t>871161141</t>
  </si>
  <si>
    <t>Montáž vodovodního potrubí z polyetylenu PE100 RC v otevřeném výkopu svařovaných na tupo SDR 11/PN16 d 32 x 3,0 mm</t>
  </si>
  <si>
    <t>1602774603</t>
  </si>
  <si>
    <t>https://podminky.urs.cz/item/CS_URS_2026_01/871161141</t>
  </si>
  <si>
    <t>32,1+1,5+1,5</t>
  </si>
  <si>
    <t>28613500</t>
  </si>
  <si>
    <t>potrubí vodovodní dvouvrstvé PE100 RC SDR11 32x3,0mm</t>
  </si>
  <si>
    <t>-186904061</t>
  </si>
  <si>
    <t>35,1*1,015 "Přepočtené koeficientem množství</t>
  </si>
  <si>
    <t>871171141</t>
  </si>
  <si>
    <t>Montáž vodovodního potrubí z polyetylenu PE100 RC v otevřeném výkopu svařovaných na tupo SDR 11/PN16 d 40 x 3,7 mm</t>
  </si>
  <si>
    <t>-1698672256</t>
  </si>
  <si>
    <t>https://podminky.urs.cz/item/CS_URS_2026_01/871171141</t>
  </si>
  <si>
    <t>15,7+34</t>
  </si>
  <si>
    <t>28613501</t>
  </si>
  <si>
    <t>potrubí vodovodní dvouvrstvé PE100 RC SDR11 40x3,7mm</t>
  </si>
  <si>
    <t>-1271879230</t>
  </si>
  <si>
    <t>49,7*1,015 "Přepočtené koeficientem množství</t>
  </si>
  <si>
    <t>891161321</t>
  </si>
  <si>
    <t>Montáž vodovodních armatur na potrubí šoupátek pro domovní přípojky se závitovými konci PN16 G 1"</t>
  </si>
  <si>
    <t>-1277698300</t>
  </si>
  <si>
    <t>https://podminky.urs.cz/item/CS_URS_2026_01/891161321</t>
  </si>
  <si>
    <t>42221551</t>
  </si>
  <si>
    <t>šoupátko domovní přípojky litinové vnitřní/vnitřní závit PN16 1"x1"</t>
  </si>
  <si>
    <t>-1868425493</t>
  </si>
  <si>
    <t>891162211</t>
  </si>
  <si>
    <t>Montáž vodovodních armatur na potrubí vodoměrů v šachtě závitových G 1</t>
  </si>
  <si>
    <t>1030526430</t>
  </si>
  <si>
    <t>https://podminky.urs.cz/item/CS_URS_2026_01/891162211</t>
  </si>
  <si>
    <t>38821463</t>
  </si>
  <si>
    <t>vodoměr domovní na studenou vodu vícevtokový mokroběžný G1"x105mm Qn 2,5</t>
  </si>
  <si>
    <t>-345666080</t>
  </si>
  <si>
    <t>891181112</t>
  </si>
  <si>
    <t>Montáž vodovodních armatur na potrubí šoupátek nebo klapek uzavíracích v otevřeném výkopu nebo v šachtách s osazením zemní soupravy (bez poklopů) DN 40</t>
  </si>
  <si>
    <t>-1130528130</t>
  </si>
  <si>
    <t>https://podminky.urs.cz/item/CS_URS_2026_01/891181112</t>
  </si>
  <si>
    <t>HWL.280000103216</t>
  </si>
  <si>
    <t>ŠOUPÁTKO ISO DOMOVNÍ PŘÍPOJKY 32-5/4"</t>
  </si>
  <si>
    <t>-1374184736</t>
  </si>
  <si>
    <t>42291072</t>
  </si>
  <si>
    <t>souprava zemní pro šoupátka DN 40-50mm Rd 1,5m</t>
  </si>
  <si>
    <t>620932414</t>
  </si>
  <si>
    <t>56230633</t>
  </si>
  <si>
    <t>poklop uliční šoupátkový kulatý plastový PA s litinovým víkem</t>
  </si>
  <si>
    <t>CS ÚRS 2022 02</t>
  </si>
  <si>
    <t>1069076498</t>
  </si>
  <si>
    <t>42210050</t>
  </si>
  <si>
    <t>deska podkladová uličního poklopu litinového šoupatového</t>
  </si>
  <si>
    <t>1507673667</t>
  </si>
  <si>
    <t>891241112</t>
  </si>
  <si>
    <t>Montáž vodovodních armatur na potrubí šoupátek nebo klapek uzavíracích v otevřeném výkopu nebo v šachtách s osazením zemní soupravy (bez poklopů) DN 80</t>
  </si>
  <si>
    <t>880256786</t>
  </si>
  <si>
    <t>https://podminky.urs.cz/item/CS_URS_2026_01/891241112</t>
  </si>
  <si>
    <t>42221116</t>
  </si>
  <si>
    <t>šoupátko s přírubami voda DN 80 PN16</t>
  </si>
  <si>
    <t>-971845173</t>
  </si>
  <si>
    <t>42291030</t>
  </si>
  <si>
    <t>souprava zemní přípojková 3/4"-2" Rd 1,5m</t>
  </si>
  <si>
    <t>-1930305075</t>
  </si>
  <si>
    <t>42291454</t>
  </si>
  <si>
    <t>poklop uliční litinový samonivelační šoupátkový</t>
  </si>
  <si>
    <t>-1840057145</t>
  </si>
  <si>
    <t>872943695</t>
  </si>
  <si>
    <t>892241111</t>
  </si>
  <si>
    <t>Tlakové zkoušky vodou na potrubí DN do 80</t>
  </si>
  <si>
    <t>-904174267</t>
  </si>
  <si>
    <t>https://podminky.urs.cz/item/CS_URS_2026_01/892241111</t>
  </si>
  <si>
    <t>97,7</t>
  </si>
  <si>
    <t>893811152</t>
  </si>
  <si>
    <t>Osazení vodoměrné šachty z polypropylenu PP samonosné pro běžné zatížení kruhové, průměru D do 1,0 m, světlé hloubky přes 1,2 m do 1,5 m</t>
  </si>
  <si>
    <t>115366906</t>
  </si>
  <si>
    <t>https://podminky.urs.cz/item/CS_URS_2026_01/893811152</t>
  </si>
  <si>
    <t>56230583</t>
  </si>
  <si>
    <t>šachta plastová vodoměrná samonosná kruhová 1,0/1,5m</t>
  </si>
  <si>
    <t>-1625313234</t>
  </si>
  <si>
    <t>919124121</t>
  </si>
  <si>
    <t>Dilatační spáry vkládané v cementobetonovém krytu s odstraněním vložek, s vyčištěním a vyplněním spár asfaltovou zálivkou</t>
  </si>
  <si>
    <t>-610187335</t>
  </si>
  <si>
    <t>https://podminky.urs.cz/item/CS_URS_2022_02/919124121</t>
  </si>
  <si>
    <t>919731122</t>
  </si>
  <si>
    <t>Zarovnání styčné plochy podkladu nebo krytu podél vybourané části komunikace nebo zpevněné plochy živičné tl. přes 50 do 100 mm</t>
  </si>
  <si>
    <t>-297662777</t>
  </si>
  <si>
    <t>https://podminky.urs.cz/item/CS_URS_2022_02/919731122</t>
  </si>
  <si>
    <t>919735113</t>
  </si>
  <si>
    <t>Řezání stávajícího živičného krytu nebo podkladu hloubky přes 100 do 150 mm</t>
  </si>
  <si>
    <t>-2039255433</t>
  </si>
  <si>
    <t>https://podminky.urs.cz/item/CS_URS_2022_02/919735113</t>
  </si>
  <si>
    <t>Přesun sutě</t>
  </si>
  <si>
    <t>997013501</t>
  </si>
  <si>
    <t>Odvoz suti a vybouraných hmot na skládku nebo meziskládku se složením, na vzdálenost do 1 km</t>
  </si>
  <si>
    <t>-459934085</t>
  </si>
  <si>
    <t>https://podminky.urs.cz/item/CS_URS_2022_02/997013501</t>
  </si>
  <si>
    <t>997013509</t>
  </si>
  <si>
    <t>Odvoz suti a vybouraných hmot na skládku nebo meziskládku se složením, na vzdálenost Příplatek k ceně za každý další i započatý 1 km přes 1 km</t>
  </si>
  <si>
    <t>1617160474</t>
  </si>
  <si>
    <t>https://podminky.urs.cz/item/CS_URS_2022_02/997013509</t>
  </si>
  <si>
    <t>7,14*10 "Přepočtené koeficientem množství</t>
  </si>
  <si>
    <t>997013873</t>
  </si>
  <si>
    <t>Poplatek za uložení stavebního odpadu na recyklační skládce (skládkovné) zeminy a kamení zatříděného do Katalogu odpadů pod kódem 17 05 04</t>
  </si>
  <si>
    <t>1665759763</t>
  </si>
  <si>
    <t>https://podminky.urs.cz/item/CS_URS_2022_02/997013873</t>
  </si>
  <si>
    <t>34,467*1,9</t>
  </si>
  <si>
    <t>997013875</t>
  </si>
  <si>
    <t>Poplatek za uložení stavebního odpadu na recyklační skládce (skládkovné) asfaltového bez obsahu dehtu zatříděného do Katalogu odpadů pod kódem 17 03 02</t>
  </si>
  <si>
    <t>-1936656901</t>
  </si>
  <si>
    <t>https://podminky.urs.cz/item/CS_URS_2022_02/997013875</t>
  </si>
  <si>
    <t>998276101</t>
  </si>
  <si>
    <t>Přesun hmot pro trubní vedení hloubené z trub z plastických hmot nebo sklolaminátových pro vodovody nebo kanalizace v otevřeném výkopu dopravní vzdálenost do 15 m</t>
  </si>
  <si>
    <t>-1646137992</t>
  </si>
  <si>
    <t>https://podminky.urs.cz/item/CS_URS_2022_02/998276101</t>
  </si>
  <si>
    <t>722</t>
  </si>
  <si>
    <t>Zdravotechnika - vnitřní vodovod</t>
  </si>
  <si>
    <t>722174003</t>
  </si>
  <si>
    <t>Potrubí z trubek polypropylenových spojovaných svařováním z jednovrstvého PP-R S3,2 (PN 16) D 25/3,5</t>
  </si>
  <si>
    <t>-121030678</t>
  </si>
  <si>
    <t>https://podminky.urs.cz/item/CS_URS_2026_01/722174003</t>
  </si>
  <si>
    <t>722221134</t>
  </si>
  <si>
    <t>Armatury s jedním závitem ventily výtokové G 1/2"</t>
  </si>
  <si>
    <t>soubor</t>
  </si>
  <si>
    <t>-1955301210</t>
  </si>
  <si>
    <t>https://podminky.urs.cz/item/CS_URS_2026_01/722221134</t>
  </si>
  <si>
    <t>722224153</t>
  </si>
  <si>
    <t>Armatury s jedním závitem ventily kulové zahradní uzávěry PN 15 do 120° C G 3/4" - 1"</t>
  </si>
  <si>
    <t>-871629789</t>
  </si>
  <si>
    <t>https://podminky.urs.cz/item/CS_URS_2026_01/722224153</t>
  </si>
  <si>
    <t>722230102</t>
  </si>
  <si>
    <t>Armatury se dvěma závity ventily přímé G 3/4"</t>
  </si>
  <si>
    <t>643956846</t>
  </si>
  <si>
    <t>https://podminky.urs.cz/item/CS_URS_2026_01/722230102</t>
  </si>
  <si>
    <t>722230103</t>
  </si>
  <si>
    <t>Armatury se dvěma závity ventily přímé G 1"</t>
  </si>
  <si>
    <t>1591108238</t>
  </si>
  <si>
    <t>https://podminky.urs.cz/item/CS_URS_2026_01/722230103</t>
  </si>
  <si>
    <t>722230113</t>
  </si>
  <si>
    <t>Armatury se dvěma závity ventily přímé s odvodňovacím ventilem G 1"</t>
  </si>
  <si>
    <t>846604117</t>
  </si>
  <si>
    <t>https://podminky.urs.cz/item/CS_URS_2026_01/722230113</t>
  </si>
  <si>
    <t>722231074</t>
  </si>
  <si>
    <t>Armatury se dvěma závity ventily zpětné mosazné PN 10 do 110°C G 1"</t>
  </si>
  <si>
    <t>-536441527</t>
  </si>
  <si>
    <t>https://podminky.urs.cz/item/CS_URS_2026_01/722231074</t>
  </si>
  <si>
    <t>722231283</t>
  </si>
  <si>
    <t>Armatury se dvěma závity regulátor výstupního tlaku membránový PN 16 do 70 °C G 1" (DN 25)</t>
  </si>
  <si>
    <t>-659466054</t>
  </si>
  <si>
    <t>https://podminky.urs.cz/item/CS_URS_2026_01/722231283</t>
  </si>
  <si>
    <t>722234265</t>
  </si>
  <si>
    <t>Armatury se dvěma závity filtry mosazný PN 20 do 80 °C G 1"</t>
  </si>
  <si>
    <t>124229717</t>
  </si>
  <si>
    <t>https://podminky.urs.cz/item/CS_URS_2026_01/722234265</t>
  </si>
  <si>
    <t>M002</t>
  </si>
  <si>
    <t>Držák vodoměru</t>
  </si>
  <si>
    <t>ks</t>
  </si>
  <si>
    <t>-7775162</t>
  </si>
  <si>
    <t>998722101</t>
  </si>
  <si>
    <t>Přesun hmot pro vnitřní vodovod stanovený z hmotnosti přesunovaného materiálu vodorovná dopravní vzdálenost do 50 m základní v objektech výšky do 6 m</t>
  </si>
  <si>
    <t>-648642312</t>
  </si>
  <si>
    <t>https://podminky.urs.cz/item/CS_URS_2026_01/998722101</t>
  </si>
  <si>
    <t>Vedlejší rozpočtové náklady</t>
  </si>
  <si>
    <t>043114000</t>
  </si>
  <si>
    <t>Zkoušky tlakové a těsnosti</t>
  </si>
  <si>
    <t>soub</t>
  </si>
  <si>
    <t>CS ÚRS 2022 01</t>
  </si>
  <si>
    <t>1024</t>
  </si>
  <si>
    <t>406511772</t>
  </si>
  <si>
    <t>https://podminky.urs.cz/item/CS_URS_2022_01/043114000</t>
  </si>
  <si>
    <t>- včetně protokolu</t>
  </si>
  <si>
    <t>SO 04 - Venkovní rozvody NN a vnitřní elektroinstalace SO 02</t>
  </si>
  <si>
    <t>1 - Rozvaděče</t>
  </si>
  <si>
    <t>2 - Svítidla dle knihy svítidel</t>
  </si>
  <si>
    <t xml:space="preserve">3 - Vypínače </t>
  </si>
  <si>
    <t xml:space="preserve">4 - Zásuvky </t>
  </si>
  <si>
    <t>5 - Krabice</t>
  </si>
  <si>
    <t>6 - Kabely</t>
  </si>
  <si>
    <t>8 - Hromosvod</t>
  </si>
  <si>
    <t>9 - Venkovní osvětlení</t>
  </si>
  <si>
    <t xml:space="preserve">    10 - Ostatní</t>
  </si>
  <si>
    <t>Rozvaděče</t>
  </si>
  <si>
    <t>741-01-01</t>
  </si>
  <si>
    <t>Repase přípojkové skříně, oprava povrchu</t>
  </si>
  <si>
    <t>236108419</t>
  </si>
  <si>
    <t>741-01-02</t>
  </si>
  <si>
    <t>Rozvaděč RE, vestavný, 25A/3/B, ČEZ</t>
  </si>
  <si>
    <t>-2125004161</t>
  </si>
  <si>
    <t>741-01-03</t>
  </si>
  <si>
    <t>Rozvaděč RB1 dle PD</t>
  </si>
  <si>
    <t>-608384795</t>
  </si>
  <si>
    <t>741-01-03a</t>
  </si>
  <si>
    <t>Dočasné napojení stávajícího rozvaděče</t>
  </si>
  <si>
    <t>-1803478390</t>
  </si>
  <si>
    <t>741-01-04</t>
  </si>
  <si>
    <t>Zásuvková skříň 1x400V/32A, 1x400V/16A, 2x230V, jištění, IP65</t>
  </si>
  <si>
    <t>-2072292398</t>
  </si>
  <si>
    <t>741-01-05</t>
  </si>
  <si>
    <t>Napojení PPS</t>
  </si>
  <si>
    <t>-1170849736</t>
  </si>
  <si>
    <t>741-01-06</t>
  </si>
  <si>
    <t>HOP</t>
  </si>
  <si>
    <t>1145041457</t>
  </si>
  <si>
    <t>Svítidla dle knihy svítidel</t>
  </si>
  <si>
    <t>741-02-04</t>
  </si>
  <si>
    <t>Svítidlo D Průmyslové liniové LED 32W</t>
  </si>
  <si>
    <t>1161392533</t>
  </si>
  <si>
    <t>741-02-08</t>
  </si>
  <si>
    <t>Recyklační poplatek za svítidlo</t>
  </si>
  <si>
    <t>25201208</t>
  </si>
  <si>
    <t xml:space="preserve">Vypínače </t>
  </si>
  <si>
    <t>741-03-03</t>
  </si>
  <si>
    <t>Vypínač č. 1 pro povrchovou montáž</t>
  </si>
  <si>
    <t>-1150232388</t>
  </si>
  <si>
    <t xml:space="preserve">Zásuvky </t>
  </si>
  <si>
    <t>741-04-04</t>
  </si>
  <si>
    <t>Zásuvka jedn. 230V IP44, povrchová montáž</t>
  </si>
  <si>
    <t>-958015338</t>
  </si>
  <si>
    <t>Krabice</t>
  </si>
  <si>
    <t>741-05-03</t>
  </si>
  <si>
    <t>Krabice přepojovací s víčkem pro povrchovou montáž</t>
  </si>
  <si>
    <t>150843173</t>
  </si>
  <si>
    <t>741-05-04</t>
  </si>
  <si>
    <t>Svorky propojovací 4x1-2,5mm</t>
  </si>
  <si>
    <t>1549350668</t>
  </si>
  <si>
    <t>Kabely</t>
  </si>
  <si>
    <t>741-06-01</t>
  </si>
  <si>
    <t>CYKY 3x1,5</t>
  </si>
  <si>
    <t>-959176757</t>
  </si>
  <si>
    <t>741-06-03</t>
  </si>
  <si>
    <t>CYKY 3x2,5</t>
  </si>
  <si>
    <t>-772310971</t>
  </si>
  <si>
    <t>741-06-05</t>
  </si>
  <si>
    <t>CYKY 5x4</t>
  </si>
  <si>
    <t>52903254</t>
  </si>
  <si>
    <t>741-06-06</t>
  </si>
  <si>
    <t>CYKY 5x6</t>
  </si>
  <si>
    <t>-2133549731</t>
  </si>
  <si>
    <t>741-06-07</t>
  </si>
  <si>
    <t>CYKY 4x10</t>
  </si>
  <si>
    <t>446592694</t>
  </si>
  <si>
    <t>741-06-09</t>
  </si>
  <si>
    <t>CY16</t>
  </si>
  <si>
    <t>1269537178</t>
  </si>
  <si>
    <t>741-06-11</t>
  </si>
  <si>
    <t>Chránička KOPOFLEX 50</t>
  </si>
  <si>
    <t>-1739841333</t>
  </si>
  <si>
    <t>741-06-12</t>
  </si>
  <si>
    <t>Tuhá instalační trubka do DN25 vč. kotvení</t>
  </si>
  <si>
    <t>-289804073</t>
  </si>
  <si>
    <t>Hromosvod</t>
  </si>
  <si>
    <t>741-08-01</t>
  </si>
  <si>
    <t>FeZn 30x4</t>
  </si>
  <si>
    <t>-417828071</t>
  </si>
  <si>
    <t>741-08-02</t>
  </si>
  <si>
    <t>FeZn 10mm</t>
  </si>
  <si>
    <t>-970680537</t>
  </si>
  <si>
    <t>741-08-05</t>
  </si>
  <si>
    <t>Svorka SS, SP, SR, SK, SO,…</t>
  </si>
  <si>
    <t>664326548</t>
  </si>
  <si>
    <t>741-08-06</t>
  </si>
  <si>
    <t>Svorka SZ</t>
  </si>
  <si>
    <t>-1432245262</t>
  </si>
  <si>
    <t>741-08-07</t>
  </si>
  <si>
    <t>Zemní krabice pro zkušební svorku</t>
  </si>
  <si>
    <t>931862174</t>
  </si>
  <si>
    <t>741-08-12</t>
  </si>
  <si>
    <t>Antikorozní ochrana</t>
  </si>
  <si>
    <t>134336492</t>
  </si>
  <si>
    <t>741-08-13</t>
  </si>
  <si>
    <t>Čísla svodů</t>
  </si>
  <si>
    <t>-175983936</t>
  </si>
  <si>
    <t>Venkovní osvětlení</t>
  </si>
  <si>
    <t>741-09-04</t>
  </si>
  <si>
    <t>Výkop pro betonový základ stožáru</t>
  </si>
  <si>
    <t>1819413792</t>
  </si>
  <si>
    <t>741-09-05</t>
  </si>
  <si>
    <t>Betonový základ pro stožár s pouzdrem</t>
  </si>
  <si>
    <t>-1108127479</t>
  </si>
  <si>
    <t>Ostatní</t>
  </si>
  <si>
    <t>741-10-01</t>
  </si>
  <si>
    <t>Pomocné, montážní a zednické práce</t>
  </si>
  <si>
    <t>hod</t>
  </si>
  <si>
    <t>1839963497</t>
  </si>
  <si>
    <t>741-10-02</t>
  </si>
  <si>
    <t>Výkop vč. záhozu do 80x30, pískové lože</t>
  </si>
  <si>
    <t>bm</t>
  </si>
  <si>
    <t>-1310045375</t>
  </si>
  <si>
    <t>741-10-03</t>
  </si>
  <si>
    <t>Signalizační fólie</t>
  </si>
  <si>
    <t>-194476600</t>
  </si>
  <si>
    <t>741-10-04</t>
  </si>
  <si>
    <t>Doprava</t>
  </si>
  <si>
    <t>-484173776</t>
  </si>
  <si>
    <t>741-10-05</t>
  </si>
  <si>
    <t>Drobný spojovací a montážní materiál</t>
  </si>
  <si>
    <t>1435435657</t>
  </si>
  <si>
    <t>741-10-06</t>
  </si>
  <si>
    <t>Revize</t>
  </si>
  <si>
    <t>274306651</t>
  </si>
  <si>
    <t>VRN - Vedlejší rozpočtové náklady a náklady spojené s umístěním stavby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</si>
  <si>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</si>
  <si>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</si>
  <si>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</si>
  <si>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>VRN1</t>
  </si>
  <si>
    <t>Průzkumné, zeměměřičské a projektové práce</t>
  </si>
  <si>
    <t>012124000.1</t>
  </si>
  <si>
    <t>Geodetické zaměření nových objektů stavby</t>
  </si>
  <si>
    <t>Kč</t>
  </si>
  <si>
    <t>1390055749</t>
  </si>
  <si>
    <t>013254000</t>
  </si>
  <si>
    <t>Dokumentace skutečného provedení stavby</t>
  </si>
  <si>
    <t>-1431563758</t>
  </si>
  <si>
    <t>https://podminky.urs.cz/item/CS_URS_2026_01/013254000</t>
  </si>
  <si>
    <t>013294001</t>
  </si>
  <si>
    <t>Dílenská dokumentace dodavatele</t>
  </si>
  <si>
    <t>-1934488352</t>
  </si>
  <si>
    <t>VRN3</t>
  </si>
  <si>
    <t>Zařízení staveniště</t>
  </si>
  <si>
    <t>030001000.1</t>
  </si>
  <si>
    <t>Zařízení staveniště vč.ochrany a zajištění nových konstrukcí proti poškození</t>
  </si>
  <si>
    <t>1004249647</t>
  </si>
  <si>
    <t>030001000.2</t>
  </si>
  <si>
    <t>Náklady spojené s umístěním stavby</t>
  </si>
  <si>
    <t>-1366916931</t>
  </si>
  <si>
    <t>VRN4</t>
  </si>
  <si>
    <t>Inženýrská činnost</t>
  </si>
  <si>
    <t>045303000</t>
  </si>
  <si>
    <t>Koordinační a kompletační činnost , ostatní náklady dodavatele</t>
  </si>
  <si>
    <t>-283677294</t>
  </si>
  <si>
    <t>https://podminky.urs.cz/item/CS_URS_2026_01/045303000</t>
  </si>
  <si>
    <t>SEZNAM FIGUR</t>
  </si>
  <si>
    <t>Výměra</t>
  </si>
  <si>
    <t>Použití figury:</t>
  </si>
  <si>
    <t>Provedení izolace proti zemní vlhkosti pásy přitavením vodorovné NAIP</t>
  </si>
  <si>
    <t>Zřízení vrstvy z geotextilie v rovině nebo ve sklonu do 1:5 š do 3 m</t>
  </si>
  <si>
    <t>Položení chráničky z plastových trubek DN přes 35 do 50 mm</t>
  </si>
  <si>
    <t>Montáž izolace tepelné střech plochých lepené nízkoexpanzní (PUR) pěnou atikový klín</t>
  </si>
  <si>
    <t>Mazanina tl přes 80 do 120 mm z betonu prostého bez zvýšených nároků na prostředí tř. C 25/30</t>
  </si>
  <si>
    <t>Příplatek k mazanině tl přes 80 do 120 mm za přehlazení povrchu</t>
  </si>
  <si>
    <t>Příplatek k mazanině tl přes 80 do 120 mm za stržení povrchu spodní vrstvy před vložením výztuže</t>
  </si>
  <si>
    <t>Odkopávky a prokopávky nezapažené v hornině třídy těžitelnosti II skupiny 4 objem do 20 m3 strojně</t>
  </si>
  <si>
    <t>Vodorovné přemístění přes 20 do 50 m výkopku/sypaniny z horniny třídy těžitelnosti II skupiny 4 a 5</t>
  </si>
  <si>
    <t>Hloubení rýh nezapažených š do 800 mm v hornině třídy těžitelnosti II skupiny 4 objem do 20 m3 strojně</t>
  </si>
  <si>
    <t>sejmutor</t>
  </si>
  <si>
    <t>Provedení povlakové krytiny střech do 10° za studena lakem penetračním nebo asfaltovým</t>
  </si>
  <si>
    <t>Provedení povlakové krytiny střech do 10° pásy NAIP přitavením v plné ploše</t>
  </si>
  <si>
    <t>Uložení sypaniny z hornin soudržných do násypů zhutněných strojně</t>
  </si>
  <si>
    <t>Nakládání výkopku z hornin třídy těžitelnosti II skupiny 4 a 5 do 100 m3</t>
  </si>
  <si>
    <t>Zásyp jam, šachet rýh nebo kolem objektů sypaninou se zhutněním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</si>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</sst>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color rgb="FF000000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4" fillId="0" borderId="0" applyNumberFormat="0" applyFill="0" applyBorder="0" applyAlignment="0" applyProtection="0"/>
  </cellStyleXfs>
  <cellXfs count="40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41" fillId="0" borderId="0" xfId="0" applyFont="1" applyAlignment="1">
      <alignment horizontal="left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/>
    </xf>
    <xf numFmtId="167" fontId="42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3" fillId="0" borderId="24" xfId="0" applyFont="1" applyBorder="1" applyAlignment="1">
      <alignment vertical="center" wrapText="1"/>
    </xf>
    <xf numFmtId="0" fontId="43" fillId="0" borderId="25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3" fillId="0" borderId="2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0" fontId="45" fillId="0" borderId="29" xfId="0" applyFont="1" applyBorder="1" applyAlignment="1">
      <alignment horizontal="left" wrapText="1"/>
    </xf>
    <xf numFmtId="0" fontId="43" fillId="0" borderId="28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27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vertical="center"/>
    </xf>
    <xf numFmtId="49" fontId="46" fillId="0" borderId="1" xfId="0" applyNumberFormat="1" applyFont="1" applyBorder="1" applyAlignment="1">
      <alignment horizontal="left" vertical="center" wrapText="1"/>
    </xf>
    <xf numFmtId="49" fontId="46" fillId="0" borderId="1" xfId="0" applyNumberFormat="1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48" fillId="0" borderId="29" xfId="0" applyFont="1" applyBorder="1" applyAlignment="1">
      <alignment vertical="center" wrapText="1"/>
    </xf>
    <xf numFmtId="0" fontId="43" fillId="0" borderId="31" xfId="0" applyFont="1" applyBorder="1" applyAlignment="1">
      <alignment vertical="center" wrapText="1"/>
    </xf>
    <xf numFmtId="0" fontId="43" fillId="0" borderId="1" xfId="0" applyFont="1" applyBorder="1" applyAlignment="1">
      <alignment vertical="top"/>
    </xf>
    <xf numFmtId="0" fontId="43" fillId="0" borderId="0" xfId="0" applyFont="1" applyAlignment="1">
      <alignment vertical="top"/>
    </xf>
    <xf numFmtId="0" fontId="43" fillId="0" borderId="24" xfId="0" applyFont="1" applyBorder="1" applyAlignment="1">
      <alignment horizontal="left" vertical="center"/>
    </xf>
    <xf numFmtId="0" fontId="43" fillId="0" borderId="25" xfId="0" applyFont="1" applyBorder="1" applyAlignment="1">
      <alignment horizontal="left" vertical="center"/>
    </xf>
    <xf numFmtId="0" fontId="43" fillId="0" borderId="26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5" fillId="0" borderId="29" xfId="0" applyFont="1" applyBorder="1" applyAlignment="1">
      <alignment horizontal="center" vertical="center"/>
    </xf>
    <xf numFmtId="0" fontId="49" fillId="0" borderId="29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6" fillId="0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9" fillId="0" borderId="27" xfId="0" applyFont="1" applyBorder="1" applyAlignment="1">
      <alignment horizontal="left" vertical="center" wrapText="1"/>
    </xf>
    <xf numFmtId="0" fontId="49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/>
    </xf>
    <xf numFmtId="0" fontId="47" fillId="0" borderId="30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vertical="center" wrapText="1"/>
    </xf>
    <xf numFmtId="0" fontId="47" fillId="0" borderId="3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top"/>
    </xf>
    <xf numFmtId="0" fontId="46" fillId="0" borderId="1" xfId="0" applyFont="1" applyBorder="1" applyAlignment="1">
      <alignment horizontal="center" vertical="top"/>
    </xf>
    <xf numFmtId="0" fontId="47" fillId="0" borderId="30" xfId="0" applyFont="1" applyBorder="1" applyAlignment="1">
      <alignment horizontal="left" vertical="center"/>
    </xf>
    <xf numFmtId="0" fontId="47" fillId="0" borderId="3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49" fillId="0" borderId="29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6" fillId="0" borderId="1" xfId="0" applyFont="1" applyBorder="1" applyAlignment="1">
      <alignment vertical="top"/>
    </xf>
    <xf numFmtId="49" fontId="46" fillId="0" borderId="1" xfId="0" applyNumberFormat="1" applyFont="1" applyBorder="1" applyAlignment="1">
      <alignment horizontal="left" vertical="center"/>
    </xf>
    <xf numFmtId="0" fontId="52" fillId="0" borderId="27" xfId="0" applyFont="1" applyBorder="1" applyAlignment="1" applyProtection="1">
      <alignment horizontal="left" vertical="center"/>
    </xf>
    <xf numFmtId="0" fontId="53" fillId="0" borderId="1" xfId="0" applyFont="1" applyBorder="1" applyAlignment="1" applyProtection="1">
      <alignment vertical="top"/>
    </xf>
    <xf numFmtId="0" fontId="53" fillId="0" borderId="1" xfId="0" applyFont="1" applyBorder="1" applyAlignment="1" applyProtection="1">
      <alignment horizontal="left" vertical="center"/>
    </xf>
    <xf numFmtId="0" fontId="53" fillId="0" borderId="1" xfId="0" applyFont="1" applyBorder="1" applyAlignment="1" applyProtection="1">
      <alignment horizontal="center" vertical="center"/>
    </xf>
    <xf numFmtId="49" fontId="53" fillId="0" borderId="1" xfId="0" applyNumberFormat="1" applyFont="1" applyBorder="1" applyAlignment="1" applyProtection="1">
      <alignment horizontal="left" vertical="center"/>
    </xf>
    <xf numFmtId="0" fontId="52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5" fillId="0" borderId="29" xfId="0" applyFont="1" applyBorder="1" applyAlignment="1">
      <alignment horizontal="left"/>
    </xf>
    <xf numFmtId="0" fontId="49" fillId="0" borderId="29" xfId="0" applyFont="1" applyBorder="1" applyAlignment="1"/>
    <xf numFmtId="0" fontId="43" fillId="0" borderId="27" xfId="0" applyFont="1" applyBorder="1" applyAlignment="1">
      <alignment vertical="top"/>
    </xf>
    <xf numFmtId="0" fontId="43" fillId="0" borderId="28" xfId="0" applyFont="1" applyBorder="1" applyAlignment="1">
      <alignment vertical="top"/>
    </xf>
    <xf numFmtId="0" fontId="43" fillId="0" borderId="30" xfId="0" applyFont="1" applyBorder="1" applyAlignment="1">
      <alignment vertical="top"/>
    </xf>
    <xf numFmtId="0" fontId="43" fillId="0" borderId="29" xfId="0" applyFont="1" applyBorder="1" applyAlignment="1">
      <alignment vertical="top"/>
    </xf>
    <xf numFmtId="0" fontId="43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2151115" TargetMode="External" /><Relationship Id="rId2" Type="http://schemas.openxmlformats.org/officeDocument/2006/relationships/hyperlink" Target="https://podminky.urs.cz/item/CS_URS_2026_01/112251103" TargetMode="External" /><Relationship Id="rId3" Type="http://schemas.openxmlformats.org/officeDocument/2006/relationships/hyperlink" Target="https://podminky.urs.cz/item/CS_URS_2026_01/113106571" TargetMode="External" /><Relationship Id="rId4" Type="http://schemas.openxmlformats.org/officeDocument/2006/relationships/hyperlink" Target="https://podminky.urs.cz/item/CS_URS_2026_01/113107221" TargetMode="External" /><Relationship Id="rId5" Type="http://schemas.openxmlformats.org/officeDocument/2006/relationships/hyperlink" Target="https://podminky.urs.cz/item/CS_URS_2026_01/113107222" TargetMode="External" /><Relationship Id="rId6" Type="http://schemas.openxmlformats.org/officeDocument/2006/relationships/hyperlink" Target="https://podminky.urs.cz/item/CS_URS_2026_01/113107325" TargetMode="External" /><Relationship Id="rId7" Type="http://schemas.openxmlformats.org/officeDocument/2006/relationships/hyperlink" Target="https://podminky.urs.cz/item/CS_URS_2026_01/113154528" TargetMode="External" /><Relationship Id="rId8" Type="http://schemas.openxmlformats.org/officeDocument/2006/relationships/hyperlink" Target="https://podminky.urs.cz/item/CS_URS_2026_01/113202111" TargetMode="External" /><Relationship Id="rId9" Type="http://schemas.openxmlformats.org/officeDocument/2006/relationships/hyperlink" Target="https://podminky.urs.cz/item/CS_URS_2026_01/121151105" TargetMode="External" /><Relationship Id="rId10" Type="http://schemas.openxmlformats.org/officeDocument/2006/relationships/hyperlink" Target="https://podminky.urs.cz/item/CS_URS_2026_01/132212331" TargetMode="External" /><Relationship Id="rId11" Type="http://schemas.openxmlformats.org/officeDocument/2006/relationships/hyperlink" Target="https://podminky.urs.cz/item/CS_URS_2026_01/132251101" TargetMode="External" /><Relationship Id="rId12" Type="http://schemas.openxmlformats.org/officeDocument/2006/relationships/hyperlink" Target="https://podminky.urs.cz/item/CS_URS_2026_01/162351103" TargetMode="External" /><Relationship Id="rId13" Type="http://schemas.openxmlformats.org/officeDocument/2006/relationships/hyperlink" Target="https://podminky.urs.cz/item/CS_URS_2026_01/167151101" TargetMode="External" /><Relationship Id="rId14" Type="http://schemas.openxmlformats.org/officeDocument/2006/relationships/hyperlink" Target="https://podminky.urs.cz/item/CS_URS_2026_01/174151101" TargetMode="External" /><Relationship Id="rId15" Type="http://schemas.openxmlformats.org/officeDocument/2006/relationships/hyperlink" Target="https://podminky.urs.cz/item/CS_URS_2026_01/174211203" TargetMode="External" /><Relationship Id="rId16" Type="http://schemas.openxmlformats.org/officeDocument/2006/relationships/hyperlink" Target="https://podminky.urs.cz/item/CS_URS_2026_01/274313911" TargetMode="External" /><Relationship Id="rId17" Type="http://schemas.openxmlformats.org/officeDocument/2006/relationships/hyperlink" Target="https://podminky.urs.cz/item/CS_URS_2026_01/274352231" TargetMode="External" /><Relationship Id="rId18" Type="http://schemas.openxmlformats.org/officeDocument/2006/relationships/hyperlink" Target="https://podminky.urs.cz/item/CS_URS_2026_01/274352232" TargetMode="External" /><Relationship Id="rId19" Type="http://schemas.openxmlformats.org/officeDocument/2006/relationships/hyperlink" Target="https://podminky.urs.cz/item/CS_URS_2026_01/275351121" TargetMode="External" /><Relationship Id="rId20" Type="http://schemas.openxmlformats.org/officeDocument/2006/relationships/hyperlink" Target="https://podminky.urs.cz/item/CS_URS_2026_01/275351122" TargetMode="External" /><Relationship Id="rId21" Type="http://schemas.openxmlformats.org/officeDocument/2006/relationships/hyperlink" Target="https://podminky.urs.cz/item/CS_URS_2026_01/279113153" TargetMode="External" /><Relationship Id="rId22" Type="http://schemas.openxmlformats.org/officeDocument/2006/relationships/hyperlink" Target="https://podminky.urs.cz/item/CS_URS_2026_01/311351121" TargetMode="External" /><Relationship Id="rId23" Type="http://schemas.openxmlformats.org/officeDocument/2006/relationships/hyperlink" Target="https://podminky.urs.cz/item/CS_URS_2026_01/311351122" TargetMode="External" /><Relationship Id="rId24" Type="http://schemas.openxmlformats.org/officeDocument/2006/relationships/hyperlink" Target="https://podminky.urs.cz/item/CS_URS_2026_01/311351911" TargetMode="External" /><Relationship Id="rId25" Type="http://schemas.openxmlformats.org/officeDocument/2006/relationships/hyperlink" Target="https://podminky.urs.cz/item/CS_URS_2026_01/430361821" TargetMode="External" /><Relationship Id="rId26" Type="http://schemas.openxmlformats.org/officeDocument/2006/relationships/hyperlink" Target="https://podminky.urs.cz/item/CS_URS_2026_01/431351125" TargetMode="External" /><Relationship Id="rId27" Type="http://schemas.openxmlformats.org/officeDocument/2006/relationships/hyperlink" Target="https://podminky.urs.cz/item/CS_URS_2026_01/431351126" TargetMode="External" /><Relationship Id="rId28" Type="http://schemas.openxmlformats.org/officeDocument/2006/relationships/hyperlink" Target="https://podminky.urs.cz/item/CS_URS_2026_01/311351911" TargetMode="External" /><Relationship Id="rId29" Type="http://schemas.openxmlformats.org/officeDocument/2006/relationships/hyperlink" Target="https://podminky.urs.cz/item/CS_URS_2026_01/434351145" TargetMode="External" /><Relationship Id="rId30" Type="http://schemas.openxmlformats.org/officeDocument/2006/relationships/hyperlink" Target="https://podminky.urs.cz/item/CS_URS_2026_01/434351146" TargetMode="External" /><Relationship Id="rId31" Type="http://schemas.openxmlformats.org/officeDocument/2006/relationships/hyperlink" Target="https://podminky.urs.cz/item/CS_URS_2026_01/564730001" TargetMode="External" /><Relationship Id="rId32" Type="http://schemas.openxmlformats.org/officeDocument/2006/relationships/hyperlink" Target="https://podminky.urs.cz/item/CS_URS_2026_01/564750101" TargetMode="External" /><Relationship Id="rId33" Type="http://schemas.openxmlformats.org/officeDocument/2006/relationships/hyperlink" Target="https://podminky.urs.cz/item/CS_URS_2026_01/564851011" TargetMode="External" /><Relationship Id="rId34" Type="http://schemas.openxmlformats.org/officeDocument/2006/relationships/hyperlink" Target="https://podminky.urs.cz/item/CS_URS_2026_01/564861011" TargetMode="External" /><Relationship Id="rId35" Type="http://schemas.openxmlformats.org/officeDocument/2006/relationships/hyperlink" Target="https://podminky.urs.cz/item/CS_URS_2026_01/564931110.R" TargetMode="External" /><Relationship Id="rId36" Type="http://schemas.openxmlformats.org/officeDocument/2006/relationships/hyperlink" Target="https://podminky.urs.cz/item/CS_URS_2026_01/566901241" TargetMode="External" /><Relationship Id="rId37" Type="http://schemas.openxmlformats.org/officeDocument/2006/relationships/hyperlink" Target="https://podminky.urs.cz/item/CS_URS_2026_01/577133111" TargetMode="External" /><Relationship Id="rId38" Type="http://schemas.openxmlformats.org/officeDocument/2006/relationships/hyperlink" Target="https://podminky.urs.cz/item/CS_URS_2026_01/579291111" TargetMode="External" /><Relationship Id="rId39" Type="http://schemas.openxmlformats.org/officeDocument/2006/relationships/hyperlink" Target="https://podminky.urs.cz/item/CS_URS_2026_01/591211111" TargetMode="External" /><Relationship Id="rId40" Type="http://schemas.openxmlformats.org/officeDocument/2006/relationships/hyperlink" Target="https://podminky.urs.cz/item/CS_URS_2026_01/939591040" TargetMode="External" /><Relationship Id="rId41" Type="http://schemas.openxmlformats.org/officeDocument/2006/relationships/hyperlink" Target="https://podminky.urs.cz/item/CS_URS_2026_01/589116112" TargetMode="External" /><Relationship Id="rId42" Type="http://schemas.openxmlformats.org/officeDocument/2006/relationships/hyperlink" Target="https://podminky.urs.cz/item/CS_URS_2026_01/916231213" TargetMode="External" /><Relationship Id="rId43" Type="http://schemas.openxmlformats.org/officeDocument/2006/relationships/hyperlink" Target="https://podminky.urs.cz/item/CS_URS_2026_01/916241213" TargetMode="External" /><Relationship Id="rId44" Type="http://schemas.openxmlformats.org/officeDocument/2006/relationships/hyperlink" Target="https://podminky.urs.cz/item/CS_URS_2026_01/919735112" TargetMode="External" /><Relationship Id="rId45" Type="http://schemas.openxmlformats.org/officeDocument/2006/relationships/hyperlink" Target="https://podminky.urs.cz/item/CS_URS_2026_01/921900000.R.pozn.1" TargetMode="External" /><Relationship Id="rId46" Type="http://schemas.openxmlformats.org/officeDocument/2006/relationships/hyperlink" Target="https://podminky.urs.cz/item/CS_URS_2026_01/961044111" TargetMode="External" /><Relationship Id="rId47" Type="http://schemas.openxmlformats.org/officeDocument/2006/relationships/hyperlink" Target="https://podminky.urs.cz/item/CS_URS_2026_01/962042321" TargetMode="External" /><Relationship Id="rId48" Type="http://schemas.openxmlformats.org/officeDocument/2006/relationships/hyperlink" Target="https://podminky.urs.cz/item/CS_URS_2026_01/966003818" TargetMode="External" /><Relationship Id="rId49" Type="http://schemas.openxmlformats.org/officeDocument/2006/relationships/hyperlink" Target="https://podminky.urs.cz/item/CS_URS_2026_01/966073811" TargetMode="External" /><Relationship Id="rId50" Type="http://schemas.openxmlformats.org/officeDocument/2006/relationships/hyperlink" Target="https://podminky.urs.cz/item/CS_URS_2026_01/979054451" TargetMode="External" /><Relationship Id="rId51" Type="http://schemas.openxmlformats.org/officeDocument/2006/relationships/hyperlink" Target="https://podminky.urs.cz/item/CS_URS_2026_01/997013151" TargetMode="External" /><Relationship Id="rId52" Type="http://schemas.openxmlformats.org/officeDocument/2006/relationships/hyperlink" Target="https://podminky.urs.cz/item/CS_URS_2026_01/997221612" TargetMode="External" /><Relationship Id="rId53" Type="http://schemas.openxmlformats.org/officeDocument/2006/relationships/hyperlink" Target="https://podminky.urs.cz/item/CS_URS_2026_01/997013869" TargetMode="External" /><Relationship Id="rId54" Type="http://schemas.openxmlformats.org/officeDocument/2006/relationships/hyperlink" Target="https://podminky.urs.cz/item/CS_URS_2026_01/997013871" TargetMode="External" /><Relationship Id="rId55" Type="http://schemas.openxmlformats.org/officeDocument/2006/relationships/hyperlink" Target="https://podminky.urs.cz/item/CS_URS_2026_01/997221873" TargetMode="External" /><Relationship Id="rId56" Type="http://schemas.openxmlformats.org/officeDocument/2006/relationships/hyperlink" Target="https://podminky.urs.cz/item/CS_URS_2026_01/997221875" TargetMode="External" /><Relationship Id="rId57" Type="http://schemas.openxmlformats.org/officeDocument/2006/relationships/hyperlink" Target="https://podminky.urs.cz/item/CS_URS_2026_01/998222012" TargetMode="External" /><Relationship Id="rId5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22351101" TargetMode="External" /><Relationship Id="rId2" Type="http://schemas.openxmlformats.org/officeDocument/2006/relationships/hyperlink" Target="https://podminky.urs.cz/item/CS_URS_2026_01/132351101" TargetMode="External" /><Relationship Id="rId3" Type="http://schemas.openxmlformats.org/officeDocument/2006/relationships/hyperlink" Target="https://podminky.urs.cz/item/CS_URS_2026_01/162251122" TargetMode="External" /><Relationship Id="rId4" Type="http://schemas.openxmlformats.org/officeDocument/2006/relationships/hyperlink" Target="https://podminky.urs.cz/item/CS_URS_2026_01/167151102" TargetMode="External" /><Relationship Id="rId5" Type="http://schemas.openxmlformats.org/officeDocument/2006/relationships/hyperlink" Target="https://podminky.urs.cz/item/CS_URS_2026_01/171151103" TargetMode="External" /><Relationship Id="rId6" Type="http://schemas.openxmlformats.org/officeDocument/2006/relationships/hyperlink" Target="https://podminky.urs.cz/item/CS_URS_2026_01/174151101" TargetMode="External" /><Relationship Id="rId7" Type="http://schemas.openxmlformats.org/officeDocument/2006/relationships/hyperlink" Target="https://podminky.urs.cz/item/CS_URS_2026_01/181351003" TargetMode="External" /><Relationship Id="rId8" Type="http://schemas.openxmlformats.org/officeDocument/2006/relationships/hyperlink" Target="https://podminky.urs.cz/item/CS_URS_2026_01/181951114" TargetMode="External" /><Relationship Id="rId9" Type="http://schemas.openxmlformats.org/officeDocument/2006/relationships/hyperlink" Target="https://podminky.urs.cz/item/CS_URS_2026_01/213141111" TargetMode="External" /><Relationship Id="rId10" Type="http://schemas.openxmlformats.org/officeDocument/2006/relationships/hyperlink" Target="https://podminky.urs.cz/item/CS_URS_2026_01/219991112" TargetMode="External" /><Relationship Id="rId11" Type="http://schemas.openxmlformats.org/officeDocument/2006/relationships/hyperlink" Target="https://podminky.urs.cz/item/CS_URS_2026_01/271532212" TargetMode="External" /><Relationship Id="rId12" Type="http://schemas.openxmlformats.org/officeDocument/2006/relationships/hyperlink" Target="https://podminky.urs.cz/item/CS_URS_2026_01/273321411" TargetMode="External" /><Relationship Id="rId13" Type="http://schemas.openxmlformats.org/officeDocument/2006/relationships/hyperlink" Target="https://podminky.urs.cz/item/CS_URS_2026_01/273351121" TargetMode="External" /><Relationship Id="rId14" Type="http://schemas.openxmlformats.org/officeDocument/2006/relationships/hyperlink" Target="https://podminky.urs.cz/item/CS_URS_2026_01/273351122" TargetMode="External" /><Relationship Id="rId15" Type="http://schemas.openxmlformats.org/officeDocument/2006/relationships/hyperlink" Target="https://podminky.urs.cz/item/CS_URS_2026_01/273361821" TargetMode="External" /><Relationship Id="rId16" Type="http://schemas.openxmlformats.org/officeDocument/2006/relationships/hyperlink" Target="https://podminky.urs.cz/item/CS_URS_2026_01/274311611" TargetMode="External" /><Relationship Id="rId17" Type="http://schemas.openxmlformats.org/officeDocument/2006/relationships/hyperlink" Target="https://podminky.urs.cz/item/CS_URS_2026_01/274351121" TargetMode="External" /><Relationship Id="rId18" Type="http://schemas.openxmlformats.org/officeDocument/2006/relationships/hyperlink" Target="https://podminky.urs.cz/item/CS_URS_2026_01/274351122" TargetMode="External" /><Relationship Id="rId19" Type="http://schemas.openxmlformats.org/officeDocument/2006/relationships/hyperlink" Target="https://podminky.urs.cz/item/CS_URS_2026_01/310001111" TargetMode="External" /><Relationship Id="rId20" Type="http://schemas.openxmlformats.org/officeDocument/2006/relationships/hyperlink" Target="https://podminky.urs.cz/item/CS_URS_2026_01/311321815" TargetMode="External" /><Relationship Id="rId21" Type="http://schemas.openxmlformats.org/officeDocument/2006/relationships/hyperlink" Target="https://podminky.urs.cz/item/CS_URS_2026_01/311351121" TargetMode="External" /><Relationship Id="rId22" Type="http://schemas.openxmlformats.org/officeDocument/2006/relationships/hyperlink" Target="https://podminky.urs.cz/item/CS_URS_2026_01/311351122" TargetMode="External" /><Relationship Id="rId23" Type="http://schemas.openxmlformats.org/officeDocument/2006/relationships/hyperlink" Target="https://podminky.urs.cz/item/CS_URS_2026_01/311351911" TargetMode="External" /><Relationship Id="rId24" Type="http://schemas.openxmlformats.org/officeDocument/2006/relationships/hyperlink" Target="https://podminky.urs.cz/item/CS_URS_2026_01/311361821" TargetMode="External" /><Relationship Id="rId25" Type="http://schemas.openxmlformats.org/officeDocument/2006/relationships/hyperlink" Target="https://podminky.urs.cz/item/CS_URS_2026_01/411324646" TargetMode="External" /><Relationship Id="rId26" Type="http://schemas.openxmlformats.org/officeDocument/2006/relationships/hyperlink" Target="https://podminky.urs.cz/item/CS_URS_2026_01/411351011" TargetMode="External" /><Relationship Id="rId27" Type="http://schemas.openxmlformats.org/officeDocument/2006/relationships/hyperlink" Target="https://podminky.urs.cz/item/CS_URS_2026_01/411351012" TargetMode="External" /><Relationship Id="rId28" Type="http://schemas.openxmlformats.org/officeDocument/2006/relationships/hyperlink" Target="https://podminky.urs.cz/item/CS_URS_2026_01/411354311" TargetMode="External" /><Relationship Id="rId29" Type="http://schemas.openxmlformats.org/officeDocument/2006/relationships/hyperlink" Target="https://podminky.urs.cz/item/CS_URS_2026_01/411354312" TargetMode="External" /><Relationship Id="rId30" Type="http://schemas.openxmlformats.org/officeDocument/2006/relationships/hyperlink" Target="https://podminky.urs.cz/item/CS_URS_2026_01/411359111" TargetMode="External" /><Relationship Id="rId31" Type="http://schemas.openxmlformats.org/officeDocument/2006/relationships/hyperlink" Target="https://podminky.urs.cz/item/CS_URS_2026_01/411361821" TargetMode="External" /><Relationship Id="rId32" Type="http://schemas.openxmlformats.org/officeDocument/2006/relationships/hyperlink" Target="https://podminky.urs.cz/item/CS_URS_2026_01/631311126" TargetMode="External" /><Relationship Id="rId33" Type="http://schemas.openxmlformats.org/officeDocument/2006/relationships/hyperlink" Target="https://podminky.urs.cz/item/CS_URS_2026_01/631319012" TargetMode="External" /><Relationship Id="rId34" Type="http://schemas.openxmlformats.org/officeDocument/2006/relationships/hyperlink" Target="https://podminky.urs.cz/item/CS_URS_2026_01/631319173" TargetMode="External" /><Relationship Id="rId35" Type="http://schemas.openxmlformats.org/officeDocument/2006/relationships/hyperlink" Target="https://podminky.urs.cz/item/CS_URS_2026_01/631362021" TargetMode="External" /><Relationship Id="rId36" Type="http://schemas.openxmlformats.org/officeDocument/2006/relationships/hyperlink" Target="https://podminky.urs.cz/item/CS_URS_2026_01/949101111" TargetMode="External" /><Relationship Id="rId37" Type="http://schemas.openxmlformats.org/officeDocument/2006/relationships/hyperlink" Target="https://podminky.urs.cz/item/CS_URS_2026_01/952901221" TargetMode="External" /><Relationship Id="rId38" Type="http://schemas.openxmlformats.org/officeDocument/2006/relationships/hyperlink" Target="https://podminky.urs.cz/item/CS_URS_2026_01/998012021" TargetMode="External" /><Relationship Id="rId39" Type="http://schemas.openxmlformats.org/officeDocument/2006/relationships/hyperlink" Target="https://podminky.urs.cz/item/CS_URS_2026_01/711111001" TargetMode="External" /><Relationship Id="rId40" Type="http://schemas.openxmlformats.org/officeDocument/2006/relationships/hyperlink" Target="https://podminky.urs.cz/item/CS_URS_2026_01/711141559" TargetMode="External" /><Relationship Id="rId41" Type="http://schemas.openxmlformats.org/officeDocument/2006/relationships/hyperlink" Target="https://podminky.urs.cz/item/CS_URS_2026_01/998711101" TargetMode="External" /><Relationship Id="rId42" Type="http://schemas.openxmlformats.org/officeDocument/2006/relationships/hyperlink" Target="https://podminky.urs.cz/item/CS_URS_2026_01/712311101" TargetMode="External" /><Relationship Id="rId43" Type="http://schemas.openxmlformats.org/officeDocument/2006/relationships/hyperlink" Target="https://podminky.urs.cz/item/CS_URS_2026_01/712341559" TargetMode="External" /><Relationship Id="rId44" Type="http://schemas.openxmlformats.org/officeDocument/2006/relationships/hyperlink" Target="https://podminky.urs.cz/item/CS_URS_2026_01/998712101" TargetMode="External" /><Relationship Id="rId45" Type="http://schemas.openxmlformats.org/officeDocument/2006/relationships/hyperlink" Target="https://podminky.urs.cz/item/CS_URS_2026_01/713141212" TargetMode="External" /><Relationship Id="rId46" Type="http://schemas.openxmlformats.org/officeDocument/2006/relationships/hyperlink" Target="https://podminky.urs.cz/item/CS_URS_2026_01/998713101" TargetMode="External" /><Relationship Id="rId47" Type="http://schemas.openxmlformats.org/officeDocument/2006/relationships/hyperlink" Target="https://podminky.urs.cz/item/CS_URS_2026_01/998764101" TargetMode="External" /><Relationship Id="rId4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7022" TargetMode="External" /><Relationship Id="rId2" Type="http://schemas.openxmlformats.org/officeDocument/2006/relationships/hyperlink" Target="https://podminky.urs.cz/item/CS_URS_2026_01/113107042" TargetMode="External" /><Relationship Id="rId3" Type="http://schemas.openxmlformats.org/officeDocument/2006/relationships/hyperlink" Target="https://podminky.urs.cz/item/CS_URS_2026_01/131151104" TargetMode="External" /><Relationship Id="rId4" Type="http://schemas.openxmlformats.org/officeDocument/2006/relationships/hyperlink" Target="https://podminky.urs.cz/item/CS_URS_2026_01/132154104" TargetMode="External" /><Relationship Id="rId5" Type="http://schemas.openxmlformats.org/officeDocument/2006/relationships/hyperlink" Target="https://podminky.urs.cz/item/CS_URS_2026_01/151101101" TargetMode="External" /><Relationship Id="rId6" Type="http://schemas.openxmlformats.org/officeDocument/2006/relationships/hyperlink" Target="https://podminky.urs.cz/item/CS_URS_2026_01/151101111" TargetMode="External" /><Relationship Id="rId7" Type="http://schemas.openxmlformats.org/officeDocument/2006/relationships/hyperlink" Target="https://podminky.urs.cz/item/CS_URS_2026_01/162211201" TargetMode="External" /><Relationship Id="rId8" Type="http://schemas.openxmlformats.org/officeDocument/2006/relationships/hyperlink" Target="https://podminky.urs.cz/item/CS_URS_2026_01/167151111" TargetMode="External" /><Relationship Id="rId9" Type="http://schemas.openxmlformats.org/officeDocument/2006/relationships/hyperlink" Target="https://podminky.urs.cz/item/CS_URS_2026_01/174151101" TargetMode="External" /><Relationship Id="rId10" Type="http://schemas.openxmlformats.org/officeDocument/2006/relationships/hyperlink" Target="https://podminky.urs.cz/item/CS_URS_2026_01/175111101" TargetMode="External" /><Relationship Id="rId11" Type="http://schemas.openxmlformats.org/officeDocument/2006/relationships/hyperlink" Target="https://podminky.urs.cz/item/CS_URS_2026_01/451572111" TargetMode="External" /><Relationship Id="rId12" Type="http://schemas.openxmlformats.org/officeDocument/2006/relationships/hyperlink" Target="https://podminky.urs.cz/item/CS_URS_2026_01/564750101" TargetMode="External" /><Relationship Id="rId13" Type="http://schemas.openxmlformats.org/officeDocument/2006/relationships/hyperlink" Target="https://podminky.urs.cz/item/CS_URS_2026_01/565155101" TargetMode="External" /><Relationship Id="rId14" Type="http://schemas.openxmlformats.org/officeDocument/2006/relationships/hyperlink" Target="https://podminky.urs.cz/item/CS_URS_2026_01/567122111" TargetMode="External" /><Relationship Id="rId15" Type="http://schemas.openxmlformats.org/officeDocument/2006/relationships/hyperlink" Target="https://podminky.urs.cz/item/CS_URS_2026_01/571902111" TargetMode="External" /><Relationship Id="rId16" Type="http://schemas.openxmlformats.org/officeDocument/2006/relationships/hyperlink" Target="https://podminky.urs.cz/item/CS_URS_2026_01/573211108" TargetMode="External" /><Relationship Id="rId17" Type="http://schemas.openxmlformats.org/officeDocument/2006/relationships/hyperlink" Target="https://podminky.urs.cz/item/CS_URS_2026_01/573411102" TargetMode="External" /><Relationship Id="rId18" Type="http://schemas.openxmlformats.org/officeDocument/2006/relationships/hyperlink" Target="https://podminky.urs.cz/item/CS_URS_2026_01/577134111" TargetMode="External" /><Relationship Id="rId19" Type="http://schemas.openxmlformats.org/officeDocument/2006/relationships/hyperlink" Target="https://podminky.urs.cz/item/CS_URS_2026_01/871161141" TargetMode="External" /><Relationship Id="rId20" Type="http://schemas.openxmlformats.org/officeDocument/2006/relationships/hyperlink" Target="https://podminky.urs.cz/item/CS_URS_2026_01/871171141" TargetMode="External" /><Relationship Id="rId21" Type="http://schemas.openxmlformats.org/officeDocument/2006/relationships/hyperlink" Target="https://podminky.urs.cz/item/CS_URS_2026_01/891161321" TargetMode="External" /><Relationship Id="rId22" Type="http://schemas.openxmlformats.org/officeDocument/2006/relationships/hyperlink" Target="https://podminky.urs.cz/item/CS_URS_2026_01/891162211" TargetMode="External" /><Relationship Id="rId23" Type="http://schemas.openxmlformats.org/officeDocument/2006/relationships/hyperlink" Target="https://podminky.urs.cz/item/CS_URS_2026_01/891181112" TargetMode="External" /><Relationship Id="rId24" Type="http://schemas.openxmlformats.org/officeDocument/2006/relationships/hyperlink" Target="https://podminky.urs.cz/item/CS_URS_2026_01/891241112" TargetMode="External" /><Relationship Id="rId25" Type="http://schemas.openxmlformats.org/officeDocument/2006/relationships/hyperlink" Target="https://podminky.urs.cz/item/CS_URS_2026_01/892241111" TargetMode="External" /><Relationship Id="rId26" Type="http://schemas.openxmlformats.org/officeDocument/2006/relationships/hyperlink" Target="https://podminky.urs.cz/item/CS_URS_2026_01/893811152" TargetMode="External" /><Relationship Id="rId27" Type="http://schemas.openxmlformats.org/officeDocument/2006/relationships/hyperlink" Target="https://podminky.urs.cz/item/CS_URS_2022_02/919124121" TargetMode="External" /><Relationship Id="rId28" Type="http://schemas.openxmlformats.org/officeDocument/2006/relationships/hyperlink" Target="https://podminky.urs.cz/item/CS_URS_2022_02/919731122" TargetMode="External" /><Relationship Id="rId29" Type="http://schemas.openxmlformats.org/officeDocument/2006/relationships/hyperlink" Target="https://podminky.urs.cz/item/CS_URS_2022_02/919735113" TargetMode="External" /><Relationship Id="rId30" Type="http://schemas.openxmlformats.org/officeDocument/2006/relationships/hyperlink" Target="https://podminky.urs.cz/item/CS_URS_2022_02/997013501" TargetMode="External" /><Relationship Id="rId31" Type="http://schemas.openxmlformats.org/officeDocument/2006/relationships/hyperlink" Target="https://podminky.urs.cz/item/CS_URS_2022_02/997013509" TargetMode="External" /><Relationship Id="rId32" Type="http://schemas.openxmlformats.org/officeDocument/2006/relationships/hyperlink" Target="https://podminky.urs.cz/item/CS_URS_2022_02/997013873" TargetMode="External" /><Relationship Id="rId33" Type="http://schemas.openxmlformats.org/officeDocument/2006/relationships/hyperlink" Target="https://podminky.urs.cz/item/CS_URS_2022_02/997013875" TargetMode="External" /><Relationship Id="rId34" Type="http://schemas.openxmlformats.org/officeDocument/2006/relationships/hyperlink" Target="https://podminky.urs.cz/item/CS_URS_2022_02/998276101" TargetMode="External" /><Relationship Id="rId35" Type="http://schemas.openxmlformats.org/officeDocument/2006/relationships/hyperlink" Target="https://podminky.urs.cz/item/CS_URS_2026_01/722174003" TargetMode="External" /><Relationship Id="rId36" Type="http://schemas.openxmlformats.org/officeDocument/2006/relationships/hyperlink" Target="https://podminky.urs.cz/item/CS_URS_2026_01/722221134" TargetMode="External" /><Relationship Id="rId37" Type="http://schemas.openxmlformats.org/officeDocument/2006/relationships/hyperlink" Target="https://podminky.urs.cz/item/CS_URS_2026_01/722224153" TargetMode="External" /><Relationship Id="rId38" Type="http://schemas.openxmlformats.org/officeDocument/2006/relationships/hyperlink" Target="https://podminky.urs.cz/item/CS_URS_2026_01/722230102" TargetMode="External" /><Relationship Id="rId39" Type="http://schemas.openxmlformats.org/officeDocument/2006/relationships/hyperlink" Target="https://podminky.urs.cz/item/CS_URS_2026_01/722230103" TargetMode="External" /><Relationship Id="rId40" Type="http://schemas.openxmlformats.org/officeDocument/2006/relationships/hyperlink" Target="https://podminky.urs.cz/item/CS_URS_2026_01/722230113" TargetMode="External" /><Relationship Id="rId41" Type="http://schemas.openxmlformats.org/officeDocument/2006/relationships/hyperlink" Target="https://podminky.urs.cz/item/CS_URS_2026_01/722231074" TargetMode="External" /><Relationship Id="rId42" Type="http://schemas.openxmlformats.org/officeDocument/2006/relationships/hyperlink" Target="https://podminky.urs.cz/item/CS_URS_2026_01/722231283" TargetMode="External" /><Relationship Id="rId43" Type="http://schemas.openxmlformats.org/officeDocument/2006/relationships/hyperlink" Target="https://podminky.urs.cz/item/CS_URS_2026_01/722234265" TargetMode="External" /><Relationship Id="rId44" Type="http://schemas.openxmlformats.org/officeDocument/2006/relationships/hyperlink" Target="https://podminky.urs.cz/item/CS_URS_2026_01/998722101" TargetMode="External" /><Relationship Id="rId45" Type="http://schemas.openxmlformats.org/officeDocument/2006/relationships/hyperlink" Target="https://podminky.urs.cz/item/CS_URS_2022_01/043114000" TargetMode="External" /><Relationship Id="rId46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3254000" TargetMode="External" /><Relationship Id="rId2" Type="http://schemas.openxmlformats.org/officeDocument/2006/relationships/hyperlink" Target="https://podminky.urs.cz/item/CS_URS_2026_01/045303000" TargetMode="External" /><Relationship Id="rId3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32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34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36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37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38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39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40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41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42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43</v>
      </c>
      <c r="E29" s="50"/>
      <c r="F29" s="35" t="s">
        <v>44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45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46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47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48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49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50</v>
      </c>
      <c r="U35" s="57"/>
      <c r="V35" s="57"/>
      <c r="W35" s="57"/>
      <c r="X35" s="59" t="s">
        <v>51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52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26-04_5136_A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Kluziště Smržovka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p.č. 2115/1, 2115/3, 2105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2. 4. 2026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25.6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Město Smržovka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>mjölking s.r.o., Šternovská 2304/6, Chodov, Praha</v>
      </c>
      <c r="AN49" s="67"/>
      <c r="AO49" s="67"/>
      <c r="AP49" s="67"/>
      <c r="AQ49" s="43"/>
      <c r="AR49" s="47"/>
      <c r="AS49" s="77" t="s">
        <v>53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35</v>
      </c>
      <c r="AJ50" s="43"/>
      <c r="AK50" s="43"/>
      <c r="AL50" s="43"/>
      <c r="AM50" s="76" t="str">
        <f>IF(E20="","",E20)</f>
        <v>Propos Liberec s.r.o.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54</v>
      </c>
      <c r="D52" s="90"/>
      <c r="E52" s="90"/>
      <c r="F52" s="90"/>
      <c r="G52" s="90"/>
      <c r="H52" s="91"/>
      <c r="I52" s="92" t="s">
        <v>55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56</v>
      </c>
      <c r="AH52" s="90"/>
      <c r="AI52" s="90"/>
      <c r="AJ52" s="90"/>
      <c r="AK52" s="90"/>
      <c r="AL52" s="90"/>
      <c r="AM52" s="90"/>
      <c r="AN52" s="92" t="s">
        <v>57</v>
      </c>
      <c r="AO52" s="90"/>
      <c r="AP52" s="90"/>
      <c r="AQ52" s="94" t="s">
        <v>58</v>
      </c>
      <c r="AR52" s="47"/>
      <c r="AS52" s="95" t="s">
        <v>59</v>
      </c>
      <c r="AT52" s="96" t="s">
        <v>60</v>
      </c>
      <c r="AU52" s="96" t="s">
        <v>61</v>
      </c>
      <c r="AV52" s="96" t="s">
        <v>62</v>
      </c>
      <c r="AW52" s="96" t="s">
        <v>63</v>
      </c>
      <c r="AX52" s="96" t="s">
        <v>64</v>
      </c>
      <c r="AY52" s="96" t="s">
        <v>65</v>
      </c>
      <c r="AZ52" s="96" t="s">
        <v>66</v>
      </c>
      <c r="BA52" s="96" t="s">
        <v>67</v>
      </c>
      <c r="BB52" s="96" t="s">
        <v>68</v>
      </c>
      <c r="BC52" s="96" t="s">
        <v>69</v>
      </c>
      <c r="BD52" s="97" t="s">
        <v>70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71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ROUND(SUM(AG55:AG59),2)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ROUND(SUM(AS55:AS59),2)</f>
        <v>0</v>
      </c>
      <c r="AT54" s="109">
        <f>ROUND(SUM(AV54:AW54),2)</f>
        <v>0</v>
      </c>
      <c r="AU54" s="110">
        <f>ROUND(SUM(AU55:AU59),5)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ROUND(SUM(AZ55:AZ59),2)</f>
        <v>0</v>
      </c>
      <c r="BA54" s="109">
        <f>ROUND(SUM(BA55:BA59),2)</f>
        <v>0</v>
      </c>
      <c r="BB54" s="109">
        <f>ROUND(SUM(BB55:BB59),2)</f>
        <v>0</v>
      </c>
      <c r="BC54" s="109">
        <f>ROUND(SUM(BC55:BC59),2)</f>
        <v>0</v>
      </c>
      <c r="BD54" s="111">
        <f>ROUND(SUM(BD55:BD59),2)</f>
        <v>0</v>
      </c>
      <c r="BE54" s="6"/>
      <c r="BS54" s="112" t="s">
        <v>72</v>
      </c>
      <c r="BT54" s="112" t="s">
        <v>73</v>
      </c>
      <c r="BU54" s="113" t="s">
        <v>74</v>
      </c>
      <c r="BV54" s="112" t="s">
        <v>75</v>
      </c>
      <c r="BW54" s="112" t="s">
        <v>5</v>
      </c>
      <c r="BX54" s="112" t="s">
        <v>76</v>
      </c>
      <c r="CL54" s="112" t="s">
        <v>19</v>
      </c>
    </row>
    <row r="55" s="7" customFormat="1" ht="16.5" customHeight="1">
      <c r="A55" s="114" t="s">
        <v>77</v>
      </c>
      <c r="B55" s="115"/>
      <c r="C55" s="116"/>
      <c r="D55" s="117" t="s">
        <v>78</v>
      </c>
      <c r="E55" s="117"/>
      <c r="F55" s="117"/>
      <c r="G55" s="117"/>
      <c r="H55" s="117"/>
      <c r="I55" s="118"/>
      <c r="J55" s="117" t="s">
        <v>79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'SO 01 - Multifunkční hřiště'!J30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80</v>
      </c>
      <c r="AR55" s="121"/>
      <c r="AS55" s="122">
        <v>0</v>
      </c>
      <c r="AT55" s="123">
        <f>ROUND(SUM(AV55:AW55),2)</f>
        <v>0</v>
      </c>
      <c r="AU55" s="124">
        <f>'SO 01 - Multifunkční hřiště'!P90</f>
        <v>0</v>
      </c>
      <c r="AV55" s="123">
        <f>'SO 01 - Multifunkční hřiště'!J33</f>
        <v>0</v>
      </c>
      <c r="AW55" s="123">
        <f>'SO 01 - Multifunkční hřiště'!J34</f>
        <v>0</v>
      </c>
      <c r="AX55" s="123">
        <f>'SO 01 - Multifunkční hřiště'!J35</f>
        <v>0</v>
      </c>
      <c r="AY55" s="123">
        <f>'SO 01 - Multifunkční hřiště'!J36</f>
        <v>0</v>
      </c>
      <c r="AZ55" s="123">
        <f>'SO 01 - Multifunkční hřiště'!F33</f>
        <v>0</v>
      </c>
      <c r="BA55" s="123">
        <f>'SO 01 - Multifunkční hřiště'!F34</f>
        <v>0</v>
      </c>
      <c r="BB55" s="123">
        <f>'SO 01 - Multifunkční hřiště'!F35</f>
        <v>0</v>
      </c>
      <c r="BC55" s="123">
        <f>'SO 01 - Multifunkční hřiště'!F36</f>
        <v>0</v>
      </c>
      <c r="BD55" s="125">
        <f>'SO 01 - Multifunkční hřiště'!F37</f>
        <v>0</v>
      </c>
      <c r="BE55" s="7"/>
      <c r="BT55" s="126" t="s">
        <v>81</v>
      </c>
      <c r="BV55" s="126" t="s">
        <v>75</v>
      </c>
      <c r="BW55" s="126" t="s">
        <v>82</v>
      </c>
      <c r="BX55" s="126" t="s">
        <v>5</v>
      </c>
      <c r="CL55" s="126" t="s">
        <v>19</v>
      </c>
      <c r="CM55" s="126" t="s">
        <v>83</v>
      </c>
    </row>
    <row r="56" s="7" customFormat="1" ht="16.5" customHeight="1">
      <c r="A56" s="114" t="s">
        <v>77</v>
      </c>
      <c r="B56" s="115"/>
      <c r="C56" s="116"/>
      <c r="D56" s="117" t="s">
        <v>84</v>
      </c>
      <c r="E56" s="117"/>
      <c r="F56" s="117"/>
      <c r="G56" s="117"/>
      <c r="H56" s="117"/>
      <c r="I56" s="118"/>
      <c r="J56" s="117" t="s">
        <v>85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'SO 02 - Sklad mobiliáře h...'!J30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80</v>
      </c>
      <c r="AR56" s="121"/>
      <c r="AS56" s="122">
        <v>0</v>
      </c>
      <c r="AT56" s="123">
        <f>ROUND(SUM(AV56:AW56),2)</f>
        <v>0</v>
      </c>
      <c r="AU56" s="124">
        <f>'SO 02 - Sklad mobiliáře h...'!P95</f>
        <v>0</v>
      </c>
      <c r="AV56" s="123">
        <f>'SO 02 - Sklad mobiliáře h...'!J33</f>
        <v>0</v>
      </c>
      <c r="AW56" s="123">
        <f>'SO 02 - Sklad mobiliáře h...'!J34</f>
        <v>0</v>
      </c>
      <c r="AX56" s="123">
        <f>'SO 02 - Sklad mobiliáře h...'!J35</f>
        <v>0</v>
      </c>
      <c r="AY56" s="123">
        <f>'SO 02 - Sklad mobiliáře h...'!J36</f>
        <v>0</v>
      </c>
      <c r="AZ56" s="123">
        <f>'SO 02 - Sklad mobiliáře h...'!F33</f>
        <v>0</v>
      </c>
      <c r="BA56" s="123">
        <f>'SO 02 - Sklad mobiliáře h...'!F34</f>
        <v>0</v>
      </c>
      <c r="BB56" s="123">
        <f>'SO 02 - Sklad mobiliáře h...'!F35</f>
        <v>0</v>
      </c>
      <c r="BC56" s="123">
        <f>'SO 02 - Sklad mobiliáře h...'!F36</f>
        <v>0</v>
      </c>
      <c r="BD56" s="125">
        <f>'SO 02 - Sklad mobiliáře h...'!F37</f>
        <v>0</v>
      </c>
      <c r="BE56" s="7"/>
      <c r="BT56" s="126" t="s">
        <v>81</v>
      </c>
      <c r="BV56" s="126" t="s">
        <v>75</v>
      </c>
      <c r="BW56" s="126" t="s">
        <v>86</v>
      </c>
      <c r="BX56" s="126" t="s">
        <v>5</v>
      </c>
      <c r="CL56" s="126" t="s">
        <v>19</v>
      </c>
      <c r="CM56" s="126" t="s">
        <v>83</v>
      </c>
    </row>
    <row r="57" s="7" customFormat="1" ht="16.5" customHeight="1">
      <c r="A57" s="114" t="s">
        <v>77</v>
      </c>
      <c r="B57" s="115"/>
      <c r="C57" s="116"/>
      <c r="D57" s="117" t="s">
        <v>87</v>
      </c>
      <c r="E57" s="117"/>
      <c r="F57" s="117"/>
      <c r="G57" s="117"/>
      <c r="H57" s="117"/>
      <c r="I57" s="118"/>
      <c r="J57" s="117" t="s">
        <v>88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'SO 03 - Přípojka vody a k...'!J30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80</v>
      </c>
      <c r="AR57" s="121"/>
      <c r="AS57" s="122">
        <v>0</v>
      </c>
      <c r="AT57" s="123">
        <f>ROUND(SUM(AV57:AW57),2)</f>
        <v>0</v>
      </c>
      <c r="AU57" s="124">
        <f>'SO 03 - Přípojka vody a k...'!P89</f>
        <v>0</v>
      </c>
      <c r="AV57" s="123">
        <f>'SO 03 - Přípojka vody a k...'!J33</f>
        <v>0</v>
      </c>
      <c r="AW57" s="123">
        <f>'SO 03 - Přípojka vody a k...'!J34</f>
        <v>0</v>
      </c>
      <c r="AX57" s="123">
        <f>'SO 03 - Přípojka vody a k...'!J35</f>
        <v>0</v>
      </c>
      <c r="AY57" s="123">
        <f>'SO 03 - Přípojka vody a k...'!J36</f>
        <v>0</v>
      </c>
      <c r="AZ57" s="123">
        <f>'SO 03 - Přípojka vody a k...'!F33</f>
        <v>0</v>
      </c>
      <c r="BA57" s="123">
        <f>'SO 03 - Přípojka vody a k...'!F34</f>
        <v>0</v>
      </c>
      <c r="BB57" s="123">
        <f>'SO 03 - Přípojka vody a k...'!F35</f>
        <v>0</v>
      </c>
      <c r="BC57" s="123">
        <f>'SO 03 - Přípojka vody a k...'!F36</f>
        <v>0</v>
      </c>
      <c r="BD57" s="125">
        <f>'SO 03 - Přípojka vody a k...'!F37</f>
        <v>0</v>
      </c>
      <c r="BE57" s="7"/>
      <c r="BT57" s="126" t="s">
        <v>81</v>
      </c>
      <c r="BV57" s="126" t="s">
        <v>75</v>
      </c>
      <c r="BW57" s="126" t="s">
        <v>89</v>
      </c>
      <c r="BX57" s="126" t="s">
        <v>5</v>
      </c>
      <c r="CL57" s="126" t="s">
        <v>19</v>
      </c>
      <c r="CM57" s="126" t="s">
        <v>83</v>
      </c>
    </row>
    <row r="58" s="7" customFormat="1" ht="24.75" customHeight="1">
      <c r="A58" s="114" t="s">
        <v>77</v>
      </c>
      <c r="B58" s="115"/>
      <c r="C58" s="116"/>
      <c r="D58" s="117" t="s">
        <v>90</v>
      </c>
      <c r="E58" s="117"/>
      <c r="F58" s="117"/>
      <c r="G58" s="117"/>
      <c r="H58" s="117"/>
      <c r="I58" s="118"/>
      <c r="J58" s="117" t="s">
        <v>91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'SO 04 - Venkovní rozvody 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80</v>
      </c>
      <c r="AR58" s="121"/>
      <c r="AS58" s="122">
        <v>0</v>
      </c>
      <c r="AT58" s="123">
        <f>ROUND(SUM(AV58:AW58),2)</f>
        <v>0</v>
      </c>
      <c r="AU58" s="124">
        <f>'SO 04 - Venkovní rozvody ...'!P88</f>
        <v>0</v>
      </c>
      <c r="AV58" s="123">
        <f>'SO 04 - Venkovní rozvody ...'!J33</f>
        <v>0</v>
      </c>
      <c r="AW58" s="123">
        <f>'SO 04 - Venkovní rozvody ...'!J34</f>
        <v>0</v>
      </c>
      <c r="AX58" s="123">
        <f>'SO 04 - Venkovní rozvody ...'!J35</f>
        <v>0</v>
      </c>
      <c r="AY58" s="123">
        <f>'SO 04 - Venkovní rozvody ...'!J36</f>
        <v>0</v>
      </c>
      <c r="AZ58" s="123">
        <f>'SO 04 - Venkovní rozvody ...'!F33</f>
        <v>0</v>
      </c>
      <c r="BA58" s="123">
        <f>'SO 04 - Venkovní rozvody ...'!F34</f>
        <v>0</v>
      </c>
      <c r="BB58" s="123">
        <f>'SO 04 - Venkovní rozvody ...'!F35</f>
        <v>0</v>
      </c>
      <c r="BC58" s="123">
        <f>'SO 04 - Venkovní rozvody ...'!F36</f>
        <v>0</v>
      </c>
      <c r="BD58" s="125">
        <f>'SO 04 - Venkovní rozvody ...'!F37</f>
        <v>0</v>
      </c>
      <c r="BE58" s="7"/>
      <c r="BT58" s="126" t="s">
        <v>81</v>
      </c>
      <c r="BV58" s="126" t="s">
        <v>75</v>
      </c>
      <c r="BW58" s="126" t="s">
        <v>92</v>
      </c>
      <c r="BX58" s="126" t="s">
        <v>5</v>
      </c>
      <c r="CL58" s="126" t="s">
        <v>19</v>
      </c>
      <c r="CM58" s="126" t="s">
        <v>83</v>
      </c>
    </row>
    <row r="59" s="7" customFormat="1" ht="24.75" customHeight="1">
      <c r="A59" s="114" t="s">
        <v>77</v>
      </c>
      <c r="B59" s="115"/>
      <c r="C59" s="116"/>
      <c r="D59" s="117" t="s">
        <v>93</v>
      </c>
      <c r="E59" s="117"/>
      <c r="F59" s="117"/>
      <c r="G59" s="117"/>
      <c r="H59" s="117"/>
      <c r="I59" s="118"/>
      <c r="J59" s="117" t="s">
        <v>94</v>
      </c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9">
        <f>'VRN - Vedlejší rozpočtové...'!J30</f>
        <v>0</v>
      </c>
      <c r="AH59" s="118"/>
      <c r="AI59" s="118"/>
      <c r="AJ59" s="118"/>
      <c r="AK59" s="118"/>
      <c r="AL59" s="118"/>
      <c r="AM59" s="118"/>
      <c r="AN59" s="119">
        <f>SUM(AG59,AT59)</f>
        <v>0</v>
      </c>
      <c r="AO59" s="118"/>
      <c r="AP59" s="118"/>
      <c r="AQ59" s="120" t="s">
        <v>80</v>
      </c>
      <c r="AR59" s="121"/>
      <c r="AS59" s="127">
        <v>0</v>
      </c>
      <c r="AT59" s="128">
        <f>ROUND(SUM(AV59:AW59),2)</f>
        <v>0</v>
      </c>
      <c r="AU59" s="129">
        <f>'VRN - Vedlejší rozpočtové...'!P83</f>
        <v>0</v>
      </c>
      <c r="AV59" s="128">
        <f>'VRN - Vedlejší rozpočtové...'!J33</f>
        <v>0</v>
      </c>
      <c r="AW59" s="128">
        <f>'VRN - Vedlejší rozpočtové...'!J34</f>
        <v>0</v>
      </c>
      <c r="AX59" s="128">
        <f>'VRN - Vedlejší rozpočtové...'!J35</f>
        <v>0</v>
      </c>
      <c r="AY59" s="128">
        <f>'VRN - Vedlejší rozpočtové...'!J36</f>
        <v>0</v>
      </c>
      <c r="AZ59" s="128">
        <f>'VRN - Vedlejší rozpočtové...'!F33</f>
        <v>0</v>
      </c>
      <c r="BA59" s="128">
        <f>'VRN - Vedlejší rozpočtové...'!F34</f>
        <v>0</v>
      </c>
      <c r="BB59" s="128">
        <f>'VRN - Vedlejší rozpočtové...'!F35</f>
        <v>0</v>
      </c>
      <c r="BC59" s="128">
        <f>'VRN - Vedlejší rozpočtové...'!F36</f>
        <v>0</v>
      </c>
      <c r="BD59" s="130">
        <f>'VRN - Vedlejší rozpočtové...'!F37</f>
        <v>0</v>
      </c>
      <c r="BE59" s="7"/>
      <c r="BT59" s="126" t="s">
        <v>81</v>
      </c>
      <c r="BV59" s="126" t="s">
        <v>75</v>
      </c>
      <c r="BW59" s="126" t="s">
        <v>95</v>
      </c>
      <c r="BX59" s="126" t="s">
        <v>5</v>
      </c>
      <c r="CL59" s="126" t="s">
        <v>19</v>
      </c>
      <c r="CM59" s="126" t="s">
        <v>83</v>
      </c>
    </row>
    <row r="60" s="2" customFormat="1" ht="30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="2" customFormat="1" ht="6.96" customHeight="1">
      <c r="A61" s="41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47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</sheetData>
  <sheetProtection sheet="1" formatColumns="0" formatRows="0" objects="1" scenarios="1" spinCount="100000" saltValue="kOqNOVYFtpdIJFM1vsyYg6uQ/BB1jggpEgaw/QYVSqQl0lpxzqeekpH+oW/56Z96iWaQYuAEhfN1JEXat/pUHg==" hashValue="2vCDt1iFk3FPMUTQieCcs6h0ZsBkVeXo7+q6vsc+7WW2SqcHM5QNODY1xnN+9EVBQFsx+2L6WvWqoe1lUHwWMA==" algorithmName="SHA-512" password="CC35"/>
  <mergeCells count="58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SO 01 - Multifunkční hřiště'!C2" display="/"/>
    <hyperlink ref="A56" location="'SO 02 - Sklad mobiliáře h...'!C2" display="/"/>
    <hyperlink ref="A57" location="'SO 03 - Přípojka vody a k...'!C2" display="/"/>
    <hyperlink ref="A58" location="'SO 04 - Venkovní rozvody ...'!C2" display="/"/>
    <hyperlink ref="A59" location="'VRN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96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Kluziště Smržovka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97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98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32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ROUND(J90,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ROUND((SUM(BE90:BE419)),  2)</f>
        <v>0</v>
      </c>
      <c r="G33" s="41"/>
      <c r="H33" s="41"/>
      <c r="I33" s="151">
        <v>0.20999999999999999</v>
      </c>
      <c r="J33" s="150">
        <f>ROUND(((SUM(BE90:BE419))*I33),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ROUND((SUM(BF90:BF419)),  2)</f>
        <v>0</v>
      </c>
      <c r="G34" s="41"/>
      <c r="H34" s="41"/>
      <c r="I34" s="151">
        <v>0.12</v>
      </c>
      <c r="J34" s="150">
        <f>ROUND(((SUM(BF90:BF419))*I34),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ROUND((SUM(BG90:BG419)),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ROUND((SUM(BH90:BH419)),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ROUND((SUM(BI90:BI419)),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99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Kluziště Smržovka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97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01 - Multifunkční hřiště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p.č. 2115/1, 2115/3, 2105</v>
      </c>
      <c r="G52" s="43"/>
      <c r="H52" s="43"/>
      <c r="I52" s="35" t="s">
        <v>23</v>
      </c>
      <c r="J52" s="75" t="str">
        <f>IF(J12="","",J12)</f>
        <v>2. 4. 2026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25</v>
      </c>
      <c r="D54" s="43"/>
      <c r="E54" s="43"/>
      <c r="F54" s="30" t="str">
        <f>E15</f>
        <v>Město Smržovka</v>
      </c>
      <c r="G54" s="43"/>
      <c r="H54" s="43"/>
      <c r="I54" s="35" t="s">
        <v>31</v>
      </c>
      <c r="J54" s="39" t="str">
        <f>E21</f>
        <v>mjölking s.r.o., Šternovská 2304/6, Chodov, Praha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Propos Liberec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100</v>
      </c>
      <c r="D57" s="165"/>
      <c r="E57" s="165"/>
      <c r="F57" s="165"/>
      <c r="G57" s="165"/>
      <c r="H57" s="165"/>
      <c r="I57" s="165"/>
      <c r="J57" s="166" t="s">
        <v>101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J90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102</v>
      </c>
    </row>
    <row r="60" s="9" customFormat="1" ht="24.96" customHeight="1">
      <c r="A60" s="9"/>
      <c r="B60" s="168"/>
      <c r="C60" s="169"/>
      <c r="D60" s="170" t="s">
        <v>103</v>
      </c>
      <c r="E60" s="171"/>
      <c r="F60" s="171"/>
      <c r="G60" s="171"/>
      <c r="H60" s="171"/>
      <c r="I60" s="171"/>
      <c r="J60" s="172">
        <f>J91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104</v>
      </c>
      <c r="E61" s="177"/>
      <c r="F61" s="177"/>
      <c r="G61" s="177"/>
      <c r="H61" s="177"/>
      <c r="I61" s="177"/>
      <c r="J61" s="178">
        <f>J92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105</v>
      </c>
      <c r="E62" s="177"/>
      <c r="F62" s="177"/>
      <c r="G62" s="177"/>
      <c r="H62" s="177"/>
      <c r="I62" s="177"/>
      <c r="J62" s="178">
        <f>J162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106</v>
      </c>
      <c r="E63" s="177"/>
      <c r="F63" s="177"/>
      <c r="G63" s="177"/>
      <c r="H63" s="177"/>
      <c r="I63" s="177"/>
      <c r="J63" s="178">
        <f>J211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107</v>
      </c>
      <c r="E64" s="177"/>
      <c r="F64" s="177"/>
      <c r="G64" s="177"/>
      <c r="H64" s="177"/>
      <c r="I64" s="177"/>
      <c r="J64" s="178">
        <f>J221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108</v>
      </c>
      <c r="E65" s="177"/>
      <c r="F65" s="177"/>
      <c r="G65" s="177"/>
      <c r="H65" s="177"/>
      <c r="I65" s="177"/>
      <c r="J65" s="178">
        <f>J242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109</v>
      </c>
      <c r="E66" s="177"/>
      <c r="F66" s="177"/>
      <c r="G66" s="177"/>
      <c r="H66" s="177"/>
      <c r="I66" s="177"/>
      <c r="J66" s="178">
        <f>J321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110</v>
      </c>
      <c r="E67" s="177"/>
      <c r="F67" s="177"/>
      <c r="G67" s="177"/>
      <c r="H67" s="177"/>
      <c r="I67" s="177"/>
      <c r="J67" s="178">
        <f>J357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4"/>
      <c r="C68" s="175"/>
      <c r="D68" s="176" t="s">
        <v>111</v>
      </c>
      <c r="E68" s="177"/>
      <c r="F68" s="177"/>
      <c r="G68" s="177"/>
      <c r="H68" s="177"/>
      <c r="I68" s="177"/>
      <c r="J68" s="178">
        <f>J383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8"/>
      <c r="C69" s="169"/>
      <c r="D69" s="170" t="s">
        <v>112</v>
      </c>
      <c r="E69" s="171"/>
      <c r="F69" s="171"/>
      <c r="G69" s="171"/>
      <c r="H69" s="171"/>
      <c r="I69" s="171"/>
      <c r="J69" s="172">
        <f>J386</f>
        <v>0</v>
      </c>
      <c r="K69" s="169"/>
      <c r="L69" s="17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4"/>
      <c r="C70" s="175"/>
      <c r="D70" s="176" t="s">
        <v>113</v>
      </c>
      <c r="E70" s="177"/>
      <c r="F70" s="177"/>
      <c r="G70" s="177"/>
      <c r="H70" s="177"/>
      <c r="I70" s="177"/>
      <c r="J70" s="178">
        <f>J387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114</v>
      </c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63" t="str">
        <f>E7</f>
        <v>Kluziště Smržovka</v>
      </c>
      <c r="F80" s="35"/>
      <c r="G80" s="35"/>
      <c r="H80" s="35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97</v>
      </c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E9</f>
        <v>SO 01 - Multifunkční hřiště</v>
      </c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F12</f>
        <v>p.č. 2115/1, 2115/3, 2105</v>
      </c>
      <c r="G84" s="43"/>
      <c r="H84" s="43"/>
      <c r="I84" s="35" t="s">
        <v>23</v>
      </c>
      <c r="J84" s="75" t="str">
        <f>IF(J12="","",J12)</f>
        <v>2. 4. 2026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40.05" customHeight="1">
      <c r="A86" s="41"/>
      <c r="B86" s="42"/>
      <c r="C86" s="35" t="s">
        <v>25</v>
      </c>
      <c r="D86" s="43"/>
      <c r="E86" s="43"/>
      <c r="F86" s="30" t="str">
        <f>E15</f>
        <v>Město Smržovka</v>
      </c>
      <c r="G86" s="43"/>
      <c r="H86" s="43"/>
      <c r="I86" s="35" t="s">
        <v>31</v>
      </c>
      <c r="J86" s="39" t="str">
        <f>E21</f>
        <v>mjölking s.r.o., Šternovská 2304/6, Chodov, Praha</v>
      </c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IF(E18="","",E18)</f>
        <v>Vyplň údaj</v>
      </c>
      <c r="G87" s="43"/>
      <c r="H87" s="43"/>
      <c r="I87" s="35" t="s">
        <v>35</v>
      </c>
      <c r="J87" s="39" t="str">
        <f>E24</f>
        <v>Propos Liberec s.r.o.</v>
      </c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0"/>
      <c r="B89" s="181"/>
      <c r="C89" s="182" t="s">
        <v>115</v>
      </c>
      <c r="D89" s="183" t="s">
        <v>58</v>
      </c>
      <c r="E89" s="183" t="s">
        <v>54</v>
      </c>
      <c r="F89" s="183" t="s">
        <v>55</v>
      </c>
      <c r="G89" s="183" t="s">
        <v>116</v>
      </c>
      <c r="H89" s="183" t="s">
        <v>117</v>
      </c>
      <c r="I89" s="183" t="s">
        <v>118</v>
      </c>
      <c r="J89" s="183" t="s">
        <v>101</v>
      </c>
      <c r="K89" s="184" t="s">
        <v>119</v>
      </c>
      <c r="L89" s="185"/>
      <c r="M89" s="95" t="s">
        <v>19</v>
      </c>
      <c r="N89" s="96" t="s">
        <v>43</v>
      </c>
      <c r="O89" s="96" t="s">
        <v>120</v>
      </c>
      <c r="P89" s="96" t="s">
        <v>121</v>
      </c>
      <c r="Q89" s="96" t="s">
        <v>122</v>
      </c>
      <c r="R89" s="96" t="s">
        <v>123</v>
      </c>
      <c r="S89" s="96" t="s">
        <v>124</v>
      </c>
      <c r="T89" s="97" t="s">
        <v>125</v>
      </c>
      <c r="U89" s="180"/>
      <c r="V89" s="180"/>
      <c r="W89" s="180"/>
      <c r="X89" s="180"/>
      <c r="Y89" s="180"/>
      <c r="Z89" s="180"/>
      <c r="AA89" s="180"/>
      <c r="AB89" s="180"/>
      <c r="AC89" s="180"/>
      <c r="AD89" s="180"/>
      <c r="AE89" s="180"/>
    </row>
    <row r="90" s="2" customFormat="1" ht="22.8" customHeight="1">
      <c r="A90" s="41"/>
      <c r="B90" s="42"/>
      <c r="C90" s="102" t="s">
        <v>126</v>
      </c>
      <c r="D90" s="43"/>
      <c r="E90" s="43"/>
      <c r="F90" s="43"/>
      <c r="G90" s="43"/>
      <c r="H90" s="43"/>
      <c r="I90" s="43"/>
      <c r="J90" s="186">
        <f>BK90</f>
        <v>0</v>
      </c>
      <c r="K90" s="43"/>
      <c r="L90" s="47"/>
      <c r="M90" s="98"/>
      <c r="N90" s="187"/>
      <c r="O90" s="99"/>
      <c r="P90" s="188">
        <f>P91+P386</f>
        <v>0</v>
      </c>
      <c r="Q90" s="99"/>
      <c r="R90" s="188">
        <f>R91+R386</f>
        <v>406.44744106285196</v>
      </c>
      <c r="S90" s="99"/>
      <c r="T90" s="189">
        <f>T91+T386</f>
        <v>619.6810999999999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72</v>
      </c>
      <c r="AU90" s="20" t="s">
        <v>102</v>
      </c>
      <c r="BK90" s="190">
        <f>BK91+BK386</f>
        <v>0</v>
      </c>
    </row>
    <row r="91" s="12" customFormat="1" ht="25.92" customHeight="1">
      <c r="A91" s="12"/>
      <c r="B91" s="191"/>
      <c r="C91" s="192"/>
      <c r="D91" s="193" t="s">
        <v>72</v>
      </c>
      <c r="E91" s="194" t="s">
        <v>127</v>
      </c>
      <c r="F91" s="194" t="s">
        <v>128</v>
      </c>
      <c r="G91" s="192"/>
      <c r="H91" s="192"/>
      <c r="I91" s="195"/>
      <c r="J91" s="196">
        <f>BK91</f>
        <v>0</v>
      </c>
      <c r="K91" s="192"/>
      <c r="L91" s="197"/>
      <c r="M91" s="198"/>
      <c r="N91" s="199"/>
      <c r="O91" s="199"/>
      <c r="P91" s="200">
        <f>P92+P162+P211+P221+P242+P321+P357+P383</f>
        <v>0</v>
      </c>
      <c r="Q91" s="199"/>
      <c r="R91" s="200">
        <f>R92+R162+R211+R221+R242+R321+R357+R383</f>
        <v>395.97494106285194</v>
      </c>
      <c r="S91" s="199"/>
      <c r="T91" s="201">
        <f>T92+T162+T211+T221+T242+T321+T357+T383</f>
        <v>619.6810999999999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2" t="s">
        <v>81</v>
      </c>
      <c r="AT91" s="203" t="s">
        <v>72</v>
      </c>
      <c r="AU91" s="203" t="s">
        <v>73</v>
      </c>
      <c r="AY91" s="202" t="s">
        <v>129</v>
      </c>
      <c r="BK91" s="204">
        <f>BK92+BK162+BK211+BK221+BK242+BK321+BK357+BK383</f>
        <v>0</v>
      </c>
    </row>
    <row r="92" s="12" customFormat="1" ht="22.8" customHeight="1">
      <c r="A92" s="12"/>
      <c r="B92" s="191"/>
      <c r="C92" s="192"/>
      <c r="D92" s="193" t="s">
        <v>72</v>
      </c>
      <c r="E92" s="205" t="s">
        <v>81</v>
      </c>
      <c r="F92" s="205" t="s">
        <v>130</v>
      </c>
      <c r="G92" s="192"/>
      <c r="H92" s="192"/>
      <c r="I92" s="195"/>
      <c r="J92" s="206">
        <f>BK92</f>
        <v>0</v>
      </c>
      <c r="K92" s="192"/>
      <c r="L92" s="197"/>
      <c r="M92" s="198"/>
      <c r="N92" s="199"/>
      <c r="O92" s="199"/>
      <c r="P92" s="200">
        <f>SUM(P93:P161)</f>
        <v>0</v>
      </c>
      <c r="Q92" s="199"/>
      <c r="R92" s="200">
        <f>SUM(R93:R161)</f>
        <v>0.0084338999999999994</v>
      </c>
      <c r="S92" s="199"/>
      <c r="T92" s="201">
        <f>SUM(T93:T161)</f>
        <v>524.09679999999992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2" t="s">
        <v>81</v>
      </c>
      <c r="AT92" s="203" t="s">
        <v>72</v>
      </c>
      <c r="AU92" s="203" t="s">
        <v>81</v>
      </c>
      <c r="AY92" s="202" t="s">
        <v>129</v>
      </c>
      <c r="BK92" s="204">
        <f>SUM(BK93:BK161)</f>
        <v>0</v>
      </c>
    </row>
    <row r="93" s="2" customFormat="1" ht="21.75" customHeight="1">
      <c r="A93" s="41"/>
      <c r="B93" s="42"/>
      <c r="C93" s="207" t="s">
        <v>81</v>
      </c>
      <c r="D93" s="207" t="s">
        <v>131</v>
      </c>
      <c r="E93" s="208" t="s">
        <v>132</v>
      </c>
      <c r="F93" s="209" t="s">
        <v>133</v>
      </c>
      <c r="G93" s="210" t="s">
        <v>134</v>
      </c>
      <c r="H93" s="211">
        <v>1</v>
      </c>
      <c r="I93" s="212"/>
      <c r="J93" s="213">
        <f>ROUND(I93*H93,2)</f>
        <v>0</v>
      </c>
      <c r="K93" s="209" t="s">
        <v>135</v>
      </c>
      <c r="L93" s="47"/>
      <c r="M93" s="214" t="s">
        <v>19</v>
      </c>
      <c r="N93" s="215" t="s">
        <v>44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136</v>
      </c>
      <c r="AT93" s="218" t="s">
        <v>131</v>
      </c>
      <c r="AU93" s="218" t="s">
        <v>83</v>
      </c>
      <c r="AY93" s="20" t="s">
        <v>129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81</v>
      </c>
      <c r="BK93" s="219">
        <f>ROUND(I93*H93,2)</f>
        <v>0</v>
      </c>
      <c r="BL93" s="20" t="s">
        <v>136</v>
      </c>
      <c r="BM93" s="218" t="s">
        <v>137</v>
      </c>
    </row>
    <row r="94" s="2" customFormat="1">
      <c r="A94" s="41"/>
      <c r="B94" s="42"/>
      <c r="C94" s="43"/>
      <c r="D94" s="220" t="s">
        <v>138</v>
      </c>
      <c r="E94" s="43"/>
      <c r="F94" s="221" t="s">
        <v>139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138</v>
      </c>
      <c r="AU94" s="20" t="s">
        <v>83</v>
      </c>
    </row>
    <row r="95" s="2" customFormat="1" ht="21.75" customHeight="1">
      <c r="A95" s="41"/>
      <c r="B95" s="42"/>
      <c r="C95" s="207" t="s">
        <v>83</v>
      </c>
      <c r="D95" s="207" t="s">
        <v>131</v>
      </c>
      <c r="E95" s="208" t="s">
        <v>140</v>
      </c>
      <c r="F95" s="209" t="s">
        <v>141</v>
      </c>
      <c r="G95" s="210" t="s">
        <v>134</v>
      </c>
      <c r="H95" s="211">
        <v>1</v>
      </c>
      <c r="I95" s="212"/>
      <c r="J95" s="213">
        <f>ROUND(I95*H95,2)</f>
        <v>0</v>
      </c>
      <c r="K95" s="209" t="s">
        <v>19</v>
      </c>
      <c r="L95" s="47"/>
      <c r="M95" s="214" t="s">
        <v>19</v>
      </c>
      <c r="N95" s="215" t="s">
        <v>44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136</v>
      </c>
      <c r="AT95" s="218" t="s">
        <v>131</v>
      </c>
      <c r="AU95" s="218" t="s">
        <v>83</v>
      </c>
      <c r="AY95" s="20" t="s">
        <v>129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81</v>
      </c>
      <c r="BK95" s="219">
        <f>ROUND(I95*H95,2)</f>
        <v>0</v>
      </c>
      <c r="BL95" s="20" t="s">
        <v>136</v>
      </c>
      <c r="BM95" s="218" t="s">
        <v>142</v>
      </c>
    </row>
    <row r="96" s="2" customFormat="1">
      <c r="A96" s="41"/>
      <c r="B96" s="42"/>
      <c r="C96" s="43"/>
      <c r="D96" s="225" t="s">
        <v>143</v>
      </c>
      <c r="E96" s="43"/>
      <c r="F96" s="226" t="s">
        <v>144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143</v>
      </c>
      <c r="AU96" s="20" t="s">
        <v>83</v>
      </c>
    </row>
    <row r="97" s="2" customFormat="1" ht="16.5" customHeight="1">
      <c r="A97" s="41"/>
      <c r="B97" s="42"/>
      <c r="C97" s="207" t="s">
        <v>145</v>
      </c>
      <c r="D97" s="207" t="s">
        <v>131</v>
      </c>
      <c r="E97" s="208" t="s">
        <v>146</v>
      </c>
      <c r="F97" s="209" t="s">
        <v>147</v>
      </c>
      <c r="G97" s="210" t="s">
        <v>134</v>
      </c>
      <c r="H97" s="211">
        <v>1</v>
      </c>
      <c r="I97" s="212"/>
      <c r="J97" s="213">
        <f>ROUND(I97*H97,2)</f>
        <v>0</v>
      </c>
      <c r="K97" s="209" t="s">
        <v>135</v>
      </c>
      <c r="L97" s="47"/>
      <c r="M97" s="214" t="s">
        <v>19</v>
      </c>
      <c r="N97" s="215" t="s">
        <v>44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136</v>
      </c>
      <c r="AT97" s="218" t="s">
        <v>131</v>
      </c>
      <c r="AU97" s="218" t="s">
        <v>83</v>
      </c>
      <c r="AY97" s="20" t="s">
        <v>129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81</v>
      </c>
      <c r="BK97" s="219">
        <f>ROUND(I97*H97,2)</f>
        <v>0</v>
      </c>
      <c r="BL97" s="20" t="s">
        <v>136</v>
      </c>
      <c r="BM97" s="218" t="s">
        <v>148</v>
      </c>
    </row>
    <row r="98" s="2" customFormat="1">
      <c r="A98" s="41"/>
      <c r="B98" s="42"/>
      <c r="C98" s="43"/>
      <c r="D98" s="220" t="s">
        <v>138</v>
      </c>
      <c r="E98" s="43"/>
      <c r="F98" s="221" t="s">
        <v>149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138</v>
      </c>
      <c r="AU98" s="20" t="s">
        <v>83</v>
      </c>
    </row>
    <row r="99" s="2" customFormat="1" ht="37.8" customHeight="1">
      <c r="A99" s="41"/>
      <c r="B99" s="42"/>
      <c r="C99" s="207" t="s">
        <v>136</v>
      </c>
      <c r="D99" s="207" t="s">
        <v>131</v>
      </c>
      <c r="E99" s="208" t="s">
        <v>150</v>
      </c>
      <c r="F99" s="209" t="s">
        <v>151</v>
      </c>
      <c r="G99" s="210" t="s">
        <v>152</v>
      </c>
      <c r="H99" s="211">
        <v>579.08000000000004</v>
      </c>
      <c r="I99" s="212"/>
      <c r="J99" s="213">
        <f>ROUND(I99*H99,2)</f>
        <v>0</v>
      </c>
      <c r="K99" s="209" t="s">
        <v>135</v>
      </c>
      <c r="L99" s="47"/>
      <c r="M99" s="214" t="s">
        <v>19</v>
      </c>
      <c r="N99" s="215" t="s">
        <v>44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0.29499999999999998</v>
      </c>
      <c r="T99" s="217">
        <f>S99*H99</f>
        <v>170.82859999999999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136</v>
      </c>
      <c r="AT99" s="218" t="s">
        <v>131</v>
      </c>
      <c r="AU99" s="218" t="s">
        <v>83</v>
      </c>
      <c r="AY99" s="20" t="s">
        <v>129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81</v>
      </c>
      <c r="BK99" s="219">
        <f>ROUND(I99*H99,2)</f>
        <v>0</v>
      </c>
      <c r="BL99" s="20" t="s">
        <v>136</v>
      </c>
      <c r="BM99" s="218" t="s">
        <v>153</v>
      </c>
    </row>
    <row r="100" s="2" customFormat="1">
      <c r="A100" s="41"/>
      <c r="B100" s="42"/>
      <c r="C100" s="43"/>
      <c r="D100" s="220" t="s">
        <v>138</v>
      </c>
      <c r="E100" s="43"/>
      <c r="F100" s="221" t="s">
        <v>154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138</v>
      </c>
      <c r="AU100" s="20" t="s">
        <v>83</v>
      </c>
    </row>
    <row r="101" s="13" customFormat="1">
      <c r="A101" s="13"/>
      <c r="B101" s="227"/>
      <c r="C101" s="228"/>
      <c r="D101" s="225" t="s">
        <v>155</v>
      </c>
      <c r="E101" s="229" t="s">
        <v>19</v>
      </c>
      <c r="F101" s="230" t="s">
        <v>156</v>
      </c>
      <c r="G101" s="228"/>
      <c r="H101" s="231">
        <v>579.08000000000004</v>
      </c>
      <c r="I101" s="232"/>
      <c r="J101" s="228"/>
      <c r="K101" s="228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155</v>
      </c>
      <c r="AU101" s="237" t="s">
        <v>83</v>
      </c>
      <c r="AV101" s="13" t="s">
        <v>83</v>
      </c>
      <c r="AW101" s="13" t="s">
        <v>34</v>
      </c>
      <c r="AX101" s="13" t="s">
        <v>81</v>
      </c>
      <c r="AY101" s="237" t="s">
        <v>129</v>
      </c>
    </row>
    <row r="102" s="2" customFormat="1" ht="37.8" customHeight="1">
      <c r="A102" s="41"/>
      <c r="B102" s="42"/>
      <c r="C102" s="207" t="s">
        <v>157</v>
      </c>
      <c r="D102" s="207" t="s">
        <v>131</v>
      </c>
      <c r="E102" s="208" t="s">
        <v>158</v>
      </c>
      <c r="F102" s="209" t="s">
        <v>159</v>
      </c>
      <c r="G102" s="210" t="s">
        <v>152</v>
      </c>
      <c r="H102" s="211">
        <v>273.13</v>
      </c>
      <c r="I102" s="212"/>
      <c r="J102" s="213">
        <f>ROUND(I102*H102,2)</f>
        <v>0</v>
      </c>
      <c r="K102" s="209" t="s">
        <v>135</v>
      </c>
      <c r="L102" s="47"/>
      <c r="M102" s="214" t="s">
        <v>19</v>
      </c>
      <c r="N102" s="215" t="s">
        <v>44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0.17000000000000001</v>
      </c>
      <c r="T102" s="217">
        <f>S102*H102</f>
        <v>46.432100000000005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136</v>
      </c>
      <c r="AT102" s="218" t="s">
        <v>131</v>
      </c>
      <c r="AU102" s="218" t="s">
        <v>83</v>
      </c>
      <c r="AY102" s="20" t="s">
        <v>129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81</v>
      </c>
      <c r="BK102" s="219">
        <f>ROUND(I102*H102,2)</f>
        <v>0</v>
      </c>
      <c r="BL102" s="20" t="s">
        <v>136</v>
      </c>
      <c r="BM102" s="218" t="s">
        <v>160</v>
      </c>
    </row>
    <row r="103" s="2" customFormat="1">
      <c r="A103" s="41"/>
      <c r="B103" s="42"/>
      <c r="C103" s="43"/>
      <c r="D103" s="220" t="s">
        <v>138</v>
      </c>
      <c r="E103" s="43"/>
      <c r="F103" s="221" t="s">
        <v>161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138</v>
      </c>
      <c r="AU103" s="20" t="s">
        <v>83</v>
      </c>
    </row>
    <row r="104" s="13" customFormat="1">
      <c r="A104" s="13"/>
      <c r="B104" s="227"/>
      <c r="C104" s="228"/>
      <c r="D104" s="225" t="s">
        <v>155</v>
      </c>
      <c r="E104" s="229" t="s">
        <v>19</v>
      </c>
      <c r="F104" s="230" t="s">
        <v>162</v>
      </c>
      <c r="G104" s="228"/>
      <c r="H104" s="231">
        <v>273.13</v>
      </c>
      <c r="I104" s="232"/>
      <c r="J104" s="228"/>
      <c r="K104" s="228"/>
      <c r="L104" s="233"/>
      <c r="M104" s="234"/>
      <c r="N104" s="235"/>
      <c r="O104" s="235"/>
      <c r="P104" s="235"/>
      <c r="Q104" s="235"/>
      <c r="R104" s="235"/>
      <c r="S104" s="235"/>
      <c r="T104" s="236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7" t="s">
        <v>155</v>
      </c>
      <c r="AU104" s="237" t="s">
        <v>83</v>
      </c>
      <c r="AV104" s="13" t="s">
        <v>83</v>
      </c>
      <c r="AW104" s="13" t="s">
        <v>34</v>
      </c>
      <c r="AX104" s="13" t="s">
        <v>81</v>
      </c>
      <c r="AY104" s="237" t="s">
        <v>129</v>
      </c>
    </row>
    <row r="105" s="2" customFormat="1" ht="37.8" customHeight="1">
      <c r="A105" s="41"/>
      <c r="B105" s="42"/>
      <c r="C105" s="207" t="s">
        <v>163</v>
      </c>
      <c r="D105" s="207" t="s">
        <v>131</v>
      </c>
      <c r="E105" s="208" t="s">
        <v>164</v>
      </c>
      <c r="F105" s="209" t="s">
        <v>165</v>
      </c>
      <c r="G105" s="210" t="s">
        <v>152</v>
      </c>
      <c r="H105" s="211">
        <v>579.08000000000004</v>
      </c>
      <c r="I105" s="212"/>
      <c r="J105" s="213">
        <f>ROUND(I105*H105,2)</f>
        <v>0</v>
      </c>
      <c r="K105" s="209" t="s">
        <v>135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0.28999999999999998</v>
      </c>
      <c r="T105" s="217">
        <f>S105*H105</f>
        <v>167.9332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136</v>
      </c>
      <c r="AT105" s="218" t="s">
        <v>131</v>
      </c>
      <c r="AU105" s="218" t="s">
        <v>83</v>
      </c>
      <c r="AY105" s="20" t="s">
        <v>129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136</v>
      </c>
      <c r="BM105" s="218" t="s">
        <v>166</v>
      </c>
    </row>
    <row r="106" s="2" customFormat="1">
      <c r="A106" s="41"/>
      <c r="B106" s="42"/>
      <c r="C106" s="43"/>
      <c r="D106" s="220" t="s">
        <v>138</v>
      </c>
      <c r="E106" s="43"/>
      <c r="F106" s="221" t="s">
        <v>167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138</v>
      </c>
      <c r="AU106" s="20" t="s">
        <v>83</v>
      </c>
    </row>
    <row r="107" s="13" customFormat="1">
      <c r="A107" s="13"/>
      <c r="B107" s="227"/>
      <c r="C107" s="228"/>
      <c r="D107" s="225" t="s">
        <v>155</v>
      </c>
      <c r="E107" s="229" t="s">
        <v>19</v>
      </c>
      <c r="F107" s="230" t="s">
        <v>156</v>
      </c>
      <c r="G107" s="228"/>
      <c r="H107" s="231">
        <v>579.08000000000004</v>
      </c>
      <c r="I107" s="232"/>
      <c r="J107" s="228"/>
      <c r="K107" s="228"/>
      <c r="L107" s="233"/>
      <c r="M107" s="234"/>
      <c r="N107" s="235"/>
      <c r="O107" s="235"/>
      <c r="P107" s="235"/>
      <c r="Q107" s="235"/>
      <c r="R107" s="235"/>
      <c r="S107" s="235"/>
      <c r="T107" s="236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7" t="s">
        <v>155</v>
      </c>
      <c r="AU107" s="237" t="s">
        <v>83</v>
      </c>
      <c r="AV107" s="13" t="s">
        <v>83</v>
      </c>
      <c r="AW107" s="13" t="s">
        <v>34</v>
      </c>
      <c r="AX107" s="13" t="s">
        <v>81</v>
      </c>
      <c r="AY107" s="237" t="s">
        <v>129</v>
      </c>
    </row>
    <row r="108" s="2" customFormat="1" ht="37.8" customHeight="1">
      <c r="A108" s="41"/>
      <c r="B108" s="42"/>
      <c r="C108" s="207" t="s">
        <v>168</v>
      </c>
      <c r="D108" s="207" t="s">
        <v>131</v>
      </c>
      <c r="E108" s="208" t="s">
        <v>169</v>
      </c>
      <c r="F108" s="209" t="s">
        <v>170</v>
      </c>
      <c r="G108" s="210" t="s">
        <v>152</v>
      </c>
      <c r="H108" s="211">
        <v>23.004000000000001</v>
      </c>
      <c r="I108" s="212"/>
      <c r="J108" s="213">
        <f>ROUND(I108*H108,2)</f>
        <v>0</v>
      </c>
      <c r="K108" s="209" t="s">
        <v>135</v>
      </c>
      <c r="L108" s="47"/>
      <c r="M108" s="214" t="s">
        <v>19</v>
      </c>
      <c r="N108" s="215" t="s">
        <v>44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0.75</v>
      </c>
      <c r="T108" s="217">
        <f>S108*H108</f>
        <v>17.253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136</v>
      </c>
      <c r="AT108" s="218" t="s">
        <v>131</v>
      </c>
      <c r="AU108" s="218" t="s">
        <v>83</v>
      </c>
      <c r="AY108" s="20" t="s">
        <v>129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81</v>
      </c>
      <c r="BK108" s="219">
        <f>ROUND(I108*H108,2)</f>
        <v>0</v>
      </c>
      <c r="BL108" s="20" t="s">
        <v>136</v>
      </c>
      <c r="BM108" s="218" t="s">
        <v>171</v>
      </c>
    </row>
    <row r="109" s="2" customFormat="1">
      <c r="A109" s="41"/>
      <c r="B109" s="42"/>
      <c r="C109" s="43"/>
      <c r="D109" s="220" t="s">
        <v>138</v>
      </c>
      <c r="E109" s="43"/>
      <c r="F109" s="221" t="s">
        <v>172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138</v>
      </c>
      <c r="AU109" s="20" t="s">
        <v>83</v>
      </c>
    </row>
    <row r="110" s="13" customFormat="1">
      <c r="A110" s="13"/>
      <c r="B110" s="227"/>
      <c r="C110" s="228"/>
      <c r="D110" s="225" t="s">
        <v>155</v>
      </c>
      <c r="E110" s="229" t="s">
        <v>19</v>
      </c>
      <c r="F110" s="230" t="s">
        <v>173</v>
      </c>
      <c r="G110" s="228"/>
      <c r="H110" s="231">
        <v>4.7999999999999998</v>
      </c>
      <c r="I110" s="232"/>
      <c r="J110" s="228"/>
      <c r="K110" s="228"/>
      <c r="L110" s="233"/>
      <c r="M110" s="234"/>
      <c r="N110" s="235"/>
      <c r="O110" s="235"/>
      <c r="P110" s="235"/>
      <c r="Q110" s="235"/>
      <c r="R110" s="235"/>
      <c r="S110" s="235"/>
      <c r="T110" s="236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7" t="s">
        <v>155</v>
      </c>
      <c r="AU110" s="237" t="s">
        <v>83</v>
      </c>
      <c r="AV110" s="13" t="s">
        <v>83</v>
      </c>
      <c r="AW110" s="13" t="s">
        <v>34</v>
      </c>
      <c r="AX110" s="13" t="s">
        <v>73</v>
      </c>
      <c r="AY110" s="237" t="s">
        <v>129</v>
      </c>
    </row>
    <row r="111" s="13" customFormat="1">
      <c r="A111" s="13"/>
      <c r="B111" s="227"/>
      <c r="C111" s="228"/>
      <c r="D111" s="225" t="s">
        <v>155</v>
      </c>
      <c r="E111" s="229" t="s">
        <v>19</v>
      </c>
      <c r="F111" s="230" t="s">
        <v>174</v>
      </c>
      <c r="G111" s="228"/>
      <c r="H111" s="231">
        <v>11.638999999999999</v>
      </c>
      <c r="I111" s="232"/>
      <c r="J111" s="228"/>
      <c r="K111" s="228"/>
      <c r="L111" s="233"/>
      <c r="M111" s="234"/>
      <c r="N111" s="235"/>
      <c r="O111" s="235"/>
      <c r="P111" s="235"/>
      <c r="Q111" s="235"/>
      <c r="R111" s="235"/>
      <c r="S111" s="235"/>
      <c r="T111" s="23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7" t="s">
        <v>155</v>
      </c>
      <c r="AU111" s="237" t="s">
        <v>83</v>
      </c>
      <c r="AV111" s="13" t="s">
        <v>83</v>
      </c>
      <c r="AW111" s="13" t="s">
        <v>34</v>
      </c>
      <c r="AX111" s="13" t="s">
        <v>73</v>
      </c>
      <c r="AY111" s="237" t="s">
        <v>129</v>
      </c>
    </row>
    <row r="112" s="13" customFormat="1">
      <c r="A112" s="13"/>
      <c r="B112" s="227"/>
      <c r="C112" s="228"/>
      <c r="D112" s="225" t="s">
        <v>155</v>
      </c>
      <c r="E112" s="229" t="s">
        <v>19</v>
      </c>
      <c r="F112" s="230" t="s">
        <v>175</v>
      </c>
      <c r="G112" s="228"/>
      <c r="H112" s="231">
        <v>4.4800000000000004</v>
      </c>
      <c r="I112" s="232"/>
      <c r="J112" s="228"/>
      <c r="K112" s="228"/>
      <c r="L112" s="233"/>
      <c r="M112" s="234"/>
      <c r="N112" s="235"/>
      <c r="O112" s="235"/>
      <c r="P112" s="235"/>
      <c r="Q112" s="235"/>
      <c r="R112" s="235"/>
      <c r="S112" s="235"/>
      <c r="T112" s="236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7" t="s">
        <v>155</v>
      </c>
      <c r="AU112" s="237" t="s">
        <v>83</v>
      </c>
      <c r="AV112" s="13" t="s">
        <v>83</v>
      </c>
      <c r="AW112" s="13" t="s">
        <v>34</v>
      </c>
      <c r="AX112" s="13" t="s">
        <v>73</v>
      </c>
      <c r="AY112" s="237" t="s">
        <v>129</v>
      </c>
    </row>
    <row r="113" s="13" customFormat="1">
      <c r="A113" s="13"/>
      <c r="B113" s="227"/>
      <c r="C113" s="228"/>
      <c r="D113" s="225" t="s">
        <v>155</v>
      </c>
      <c r="E113" s="229" t="s">
        <v>19</v>
      </c>
      <c r="F113" s="230" t="s">
        <v>176</v>
      </c>
      <c r="G113" s="228"/>
      <c r="H113" s="231">
        <v>0.80000000000000004</v>
      </c>
      <c r="I113" s="232"/>
      <c r="J113" s="228"/>
      <c r="K113" s="228"/>
      <c r="L113" s="233"/>
      <c r="M113" s="234"/>
      <c r="N113" s="235"/>
      <c r="O113" s="235"/>
      <c r="P113" s="235"/>
      <c r="Q113" s="235"/>
      <c r="R113" s="235"/>
      <c r="S113" s="235"/>
      <c r="T113" s="236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7" t="s">
        <v>155</v>
      </c>
      <c r="AU113" s="237" t="s">
        <v>83</v>
      </c>
      <c r="AV113" s="13" t="s">
        <v>83</v>
      </c>
      <c r="AW113" s="13" t="s">
        <v>34</v>
      </c>
      <c r="AX113" s="13" t="s">
        <v>73</v>
      </c>
      <c r="AY113" s="237" t="s">
        <v>129</v>
      </c>
    </row>
    <row r="114" s="13" customFormat="1">
      <c r="A114" s="13"/>
      <c r="B114" s="227"/>
      <c r="C114" s="228"/>
      <c r="D114" s="225" t="s">
        <v>155</v>
      </c>
      <c r="E114" s="229" t="s">
        <v>19</v>
      </c>
      <c r="F114" s="230" t="s">
        <v>177</v>
      </c>
      <c r="G114" s="228"/>
      <c r="H114" s="231">
        <v>0.78500000000000003</v>
      </c>
      <c r="I114" s="232"/>
      <c r="J114" s="228"/>
      <c r="K114" s="228"/>
      <c r="L114" s="233"/>
      <c r="M114" s="234"/>
      <c r="N114" s="235"/>
      <c r="O114" s="235"/>
      <c r="P114" s="235"/>
      <c r="Q114" s="235"/>
      <c r="R114" s="235"/>
      <c r="S114" s="235"/>
      <c r="T114" s="236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7" t="s">
        <v>155</v>
      </c>
      <c r="AU114" s="237" t="s">
        <v>83</v>
      </c>
      <c r="AV114" s="13" t="s">
        <v>83</v>
      </c>
      <c r="AW114" s="13" t="s">
        <v>34</v>
      </c>
      <c r="AX114" s="13" t="s">
        <v>73</v>
      </c>
      <c r="AY114" s="237" t="s">
        <v>129</v>
      </c>
    </row>
    <row r="115" s="13" customFormat="1">
      <c r="A115" s="13"/>
      <c r="B115" s="227"/>
      <c r="C115" s="228"/>
      <c r="D115" s="225" t="s">
        <v>155</v>
      </c>
      <c r="E115" s="229" t="s">
        <v>19</v>
      </c>
      <c r="F115" s="230" t="s">
        <v>178</v>
      </c>
      <c r="G115" s="228"/>
      <c r="H115" s="231">
        <v>0.5</v>
      </c>
      <c r="I115" s="232"/>
      <c r="J115" s="228"/>
      <c r="K115" s="228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155</v>
      </c>
      <c r="AU115" s="237" t="s">
        <v>83</v>
      </c>
      <c r="AV115" s="13" t="s">
        <v>83</v>
      </c>
      <c r="AW115" s="13" t="s">
        <v>34</v>
      </c>
      <c r="AX115" s="13" t="s">
        <v>73</v>
      </c>
      <c r="AY115" s="237" t="s">
        <v>129</v>
      </c>
    </row>
    <row r="116" s="14" customFormat="1">
      <c r="A116" s="14"/>
      <c r="B116" s="238"/>
      <c r="C116" s="239"/>
      <c r="D116" s="225" t="s">
        <v>155</v>
      </c>
      <c r="E116" s="240" t="s">
        <v>19</v>
      </c>
      <c r="F116" s="241" t="s">
        <v>179</v>
      </c>
      <c r="G116" s="239"/>
      <c r="H116" s="242">
        <v>23.004000000000001</v>
      </c>
      <c r="I116" s="243"/>
      <c r="J116" s="239"/>
      <c r="K116" s="239"/>
      <c r="L116" s="244"/>
      <c r="M116" s="245"/>
      <c r="N116" s="246"/>
      <c r="O116" s="246"/>
      <c r="P116" s="246"/>
      <c r="Q116" s="246"/>
      <c r="R116" s="246"/>
      <c r="S116" s="246"/>
      <c r="T116" s="247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8" t="s">
        <v>155</v>
      </c>
      <c r="AU116" s="248" t="s">
        <v>83</v>
      </c>
      <c r="AV116" s="14" t="s">
        <v>136</v>
      </c>
      <c r="AW116" s="14" t="s">
        <v>34</v>
      </c>
      <c r="AX116" s="14" t="s">
        <v>81</v>
      </c>
      <c r="AY116" s="248" t="s">
        <v>129</v>
      </c>
    </row>
    <row r="117" s="2" customFormat="1" ht="24.15" customHeight="1">
      <c r="A117" s="41"/>
      <c r="B117" s="42"/>
      <c r="C117" s="207" t="s">
        <v>180</v>
      </c>
      <c r="D117" s="207" t="s">
        <v>131</v>
      </c>
      <c r="E117" s="208" t="s">
        <v>181</v>
      </c>
      <c r="F117" s="209" t="s">
        <v>182</v>
      </c>
      <c r="G117" s="210" t="s">
        <v>152</v>
      </c>
      <c r="H117" s="211">
        <v>281.13</v>
      </c>
      <c r="I117" s="212"/>
      <c r="J117" s="213">
        <f>ROUND(I117*H117,2)</f>
        <v>0</v>
      </c>
      <c r="K117" s="209" t="s">
        <v>135</v>
      </c>
      <c r="L117" s="47"/>
      <c r="M117" s="214" t="s">
        <v>19</v>
      </c>
      <c r="N117" s="215" t="s">
        <v>44</v>
      </c>
      <c r="O117" s="87"/>
      <c r="P117" s="216">
        <f>O117*H117</f>
        <v>0</v>
      </c>
      <c r="Q117" s="216">
        <v>3.0000000000000001E-05</v>
      </c>
      <c r="R117" s="216">
        <f>Q117*H117</f>
        <v>0.0084338999999999994</v>
      </c>
      <c r="S117" s="216">
        <v>0.23000000000000001</v>
      </c>
      <c r="T117" s="217">
        <f>S117*H117</f>
        <v>64.659900000000007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136</v>
      </c>
      <c r="AT117" s="218" t="s">
        <v>131</v>
      </c>
      <c r="AU117" s="218" t="s">
        <v>83</v>
      </c>
      <c r="AY117" s="20" t="s">
        <v>129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81</v>
      </c>
      <c r="BK117" s="219">
        <f>ROUND(I117*H117,2)</f>
        <v>0</v>
      </c>
      <c r="BL117" s="20" t="s">
        <v>136</v>
      </c>
      <c r="BM117" s="218" t="s">
        <v>183</v>
      </c>
    </row>
    <row r="118" s="2" customFormat="1">
      <c r="A118" s="41"/>
      <c r="B118" s="42"/>
      <c r="C118" s="43"/>
      <c r="D118" s="220" t="s">
        <v>138</v>
      </c>
      <c r="E118" s="43"/>
      <c r="F118" s="221" t="s">
        <v>184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138</v>
      </c>
      <c r="AU118" s="20" t="s">
        <v>83</v>
      </c>
    </row>
    <row r="119" s="13" customFormat="1">
      <c r="A119" s="13"/>
      <c r="B119" s="227"/>
      <c r="C119" s="228"/>
      <c r="D119" s="225" t="s">
        <v>155</v>
      </c>
      <c r="E119" s="229" t="s">
        <v>19</v>
      </c>
      <c r="F119" s="230" t="s">
        <v>162</v>
      </c>
      <c r="G119" s="228"/>
      <c r="H119" s="231">
        <v>273.13</v>
      </c>
      <c r="I119" s="232"/>
      <c r="J119" s="228"/>
      <c r="K119" s="228"/>
      <c r="L119" s="233"/>
      <c r="M119" s="234"/>
      <c r="N119" s="235"/>
      <c r="O119" s="235"/>
      <c r="P119" s="235"/>
      <c r="Q119" s="235"/>
      <c r="R119" s="235"/>
      <c r="S119" s="235"/>
      <c r="T119" s="236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7" t="s">
        <v>155</v>
      </c>
      <c r="AU119" s="237" t="s">
        <v>83</v>
      </c>
      <c r="AV119" s="13" t="s">
        <v>83</v>
      </c>
      <c r="AW119" s="13" t="s">
        <v>34</v>
      </c>
      <c r="AX119" s="13" t="s">
        <v>73</v>
      </c>
      <c r="AY119" s="237" t="s">
        <v>129</v>
      </c>
    </row>
    <row r="120" s="13" customFormat="1">
      <c r="A120" s="13"/>
      <c r="B120" s="227"/>
      <c r="C120" s="228"/>
      <c r="D120" s="225" t="s">
        <v>155</v>
      </c>
      <c r="E120" s="229" t="s">
        <v>19</v>
      </c>
      <c r="F120" s="230" t="s">
        <v>185</v>
      </c>
      <c r="G120" s="228"/>
      <c r="H120" s="231">
        <v>8</v>
      </c>
      <c r="I120" s="232"/>
      <c r="J120" s="228"/>
      <c r="K120" s="228"/>
      <c r="L120" s="233"/>
      <c r="M120" s="234"/>
      <c r="N120" s="235"/>
      <c r="O120" s="235"/>
      <c r="P120" s="235"/>
      <c r="Q120" s="235"/>
      <c r="R120" s="235"/>
      <c r="S120" s="235"/>
      <c r="T120" s="236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7" t="s">
        <v>155</v>
      </c>
      <c r="AU120" s="237" t="s">
        <v>83</v>
      </c>
      <c r="AV120" s="13" t="s">
        <v>83</v>
      </c>
      <c r="AW120" s="13" t="s">
        <v>34</v>
      </c>
      <c r="AX120" s="13" t="s">
        <v>73</v>
      </c>
      <c r="AY120" s="237" t="s">
        <v>129</v>
      </c>
    </row>
    <row r="121" s="14" customFormat="1">
      <c r="A121" s="14"/>
      <c r="B121" s="238"/>
      <c r="C121" s="239"/>
      <c r="D121" s="225" t="s">
        <v>155</v>
      </c>
      <c r="E121" s="240" t="s">
        <v>19</v>
      </c>
      <c r="F121" s="241" t="s">
        <v>179</v>
      </c>
      <c r="G121" s="239"/>
      <c r="H121" s="242">
        <v>281.13</v>
      </c>
      <c r="I121" s="243"/>
      <c r="J121" s="239"/>
      <c r="K121" s="239"/>
      <c r="L121" s="244"/>
      <c r="M121" s="245"/>
      <c r="N121" s="246"/>
      <c r="O121" s="246"/>
      <c r="P121" s="246"/>
      <c r="Q121" s="246"/>
      <c r="R121" s="246"/>
      <c r="S121" s="246"/>
      <c r="T121" s="247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8" t="s">
        <v>155</v>
      </c>
      <c r="AU121" s="248" t="s">
        <v>83</v>
      </c>
      <c r="AV121" s="14" t="s">
        <v>136</v>
      </c>
      <c r="AW121" s="14" t="s">
        <v>34</v>
      </c>
      <c r="AX121" s="14" t="s">
        <v>81</v>
      </c>
      <c r="AY121" s="248" t="s">
        <v>129</v>
      </c>
    </row>
    <row r="122" s="2" customFormat="1" ht="24.15" customHeight="1">
      <c r="A122" s="41"/>
      <c r="B122" s="42"/>
      <c r="C122" s="207" t="s">
        <v>186</v>
      </c>
      <c r="D122" s="207" t="s">
        <v>131</v>
      </c>
      <c r="E122" s="208" t="s">
        <v>187</v>
      </c>
      <c r="F122" s="209" t="s">
        <v>188</v>
      </c>
      <c r="G122" s="210" t="s">
        <v>189</v>
      </c>
      <c r="H122" s="211">
        <v>278</v>
      </c>
      <c r="I122" s="212"/>
      <c r="J122" s="213">
        <f>ROUND(I122*H122,2)</f>
        <v>0</v>
      </c>
      <c r="K122" s="209" t="s">
        <v>135</v>
      </c>
      <c r="L122" s="47"/>
      <c r="M122" s="214" t="s">
        <v>19</v>
      </c>
      <c r="N122" s="215" t="s">
        <v>44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0.20499999999999999</v>
      </c>
      <c r="T122" s="217">
        <f>S122*H122</f>
        <v>56.989999999999995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136</v>
      </c>
      <c r="AT122" s="218" t="s">
        <v>131</v>
      </c>
      <c r="AU122" s="218" t="s">
        <v>83</v>
      </c>
      <c r="AY122" s="20" t="s">
        <v>129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81</v>
      </c>
      <c r="BK122" s="219">
        <f>ROUND(I122*H122,2)</f>
        <v>0</v>
      </c>
      <c r="BL122" s="20" t="s">
        <v>136</v>
      </c>
      <c r="BM122" s="218" t="s">
        <v>190</v>
      </c>
    </row>
    <row r="123" s="2" customFormat="1">
      <c r="A123" s="41"/>
      <c r="B123" s="42"/>
      <c r="C123" s="43"/>
      <c r="D123" s="220" t="s">
        <v>138</v>
      </c>
      <c r="E123" s="43"/>
      <c r="F123" s="221" t="s">
        <v>191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138</v>
      </c>
      <c r="AU123" s="20" t="s">
        <v>83</v>
      </c>
    </row>
    <row r="124" s="15" customFormat="1">
      <c r="A124" s="15"/>
      <c r="B124" s="249"/>
      <c r="C124" s="250"/>
      <c r="D124" s="225" t="s">
        <v>155</v>
      </c>
      <c r="E124" s="251" t="s">
        <v>19</v>
      </c>
      <c r="F124" s="252" t="s">
        <v>192</v>
      </c>
      <c r="G124" s="250"/>
      <c r="H124" s="251" t="s">
        <v>19</v>
      </c>
      <c r="I124" s="253"/>
      <c r="J124" s="250"/>
      <c r="K124" s="250"/>
      <c r="L124" s="254"/>
      <c r="M124" s="255"/>
      <c r="N124" s="256"/>
      <c r="O124" s="256"/>
      <c r="P124" s="256"/>
      <c r="Q124" s="256"/>
      <c r="R124" s="256"/>
      <c r="S124" s="256"/>
      <c r="T124" s="257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58" t="s">
        <v>155</v>
      </c>
      <c r="AU124" s="258" t="s">
        <v>83</v>
      </c>
      <c r="AV124" s="15" t="s">
        <v>81</v>
      </c>
      <c r="AW124" s="15" t="s">
        <v>34</v>
      </c>
      <c r="AX124" s="15" t="s">
        <v>73</v>
      </c>
      <c r="AY124" s="258" t="s">
        <v>129</v>
      </c>
    </row>
    <row r="125" s="13" customFormat="1">
      <c r="A125" s="13"/>
      <c r="B125" s="227"/>
      <c r="C125" s="228"/>
      <c r="D125" s="225" t="s">
        <v>155</v>
      </c>
      <c r="E125" s="229" t="s">
        <v>19</v>
      </c>
      <c r="F125" s="230" t="s">
        <v>193</v>
      </c>
      <c r="G125" s="228"/>
      <c r="H125" s="231">
        <v>132</v>
      </c>
      <c r="I125" s="232"/>
      <c r="J125" s="228"/>
      <c r="K125" s="228"/>
      <c r="L125" s="233"/>
      <c r="M125" s="234"/>
      <c r="N125" s="235"/>
      <c r="O125" s="235"/>
      <c r="P125" s="235"/>
      <c r="Q125" s="235"/>
      <c r="R125" s="235"/>
      <c r="S125" s="235"/>
      <c r="T125" s="23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7" t="s">
        <v>155</v>
      </c>
      <c r="AU125" s="237" t="s">
        <v>83</v>
      </c>
      <c r="AV125" s="13" t="s">
        <v>83</v>
      </c>
      <c r="AW125" s="13" t="s">
        <v>34</v>
      </c>
      <c r="AX125" s="13" t="s">
        <v>73</v>
      </c>
      <c r="AY125" s="237" t="s">
        <v>129</v>
      </c>
    </row>
    <row r="126" s="13" customFormat="1">
      <c r="A126" s="13"/>
      <c r="B126" s="227"/>
      <c r="C126" s="228"/>
      <c r="D126" s="225" t="s">
        <v>155</v>
      </c>
      <c r="E126" s="229" t="s">
        <v>19</v>
      </c>
      <c r="F126" s="230" t="s">
        <v>194</v>
      </c>
      <c r="G126" s="228"/>
      <c r="H126" s="231">
        <v>146</v>
      </c>
      <c r="I126" s="232"/>
      <c r="J126" s="228"/>
      <c r="K126" s="228"/>
      <c r="L126" s="233"/>
      <c r="M126" s="234"/>
      <c r="N126" s="235"/>
      <c r="O126" s="235"/>
      <c r="P126" s="235"/>
      <c r="Q126" s="235"/>
      <c r="R126" s="235"/>
      <c r="S126" s="235"/>
      <c r="T126" s="236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7" t="s">
        <v>155</v>
      </c>
      <c r="AU126" s="237" t="s">
        <v>83</v>
      </c>
      <c r="AV126" s="13" t="s">
        <v>83</v>
      </c>
      <c r="AW126" s="13" t="s">
        <v>34</v>
      </c>
      <c r="AX126" s="13" t="s">
        <v>73</v>
      </c>
      <c r="AY126" s="237" t="s">
        <v>129</v>
      </c>
    </row>
    <row r="127" s="14" customFormat="1">
      <c r="A127" s="14"/>
      <c r="B127" s="238"/>
      <c r="C127" s="239"/>
      <c r="D127" s="225" t="s">
        <v>155</v>
      </c>
      <c r="E127" s="240" t="s">
        <v>19</v>
      </c>
      <c r="F127" s="241" t="s">
        <v>179</v>
      </c>
      <c r="G127" s="239"/>
      <c r="H127" s="242">
        <v>278</v>
      </c>
      <c r="I127" s="243"/>
      <c r="J127" s="239"/>
      <c r="K127" s="239"/>
      <c r="L127" s="244"/>
      <c r="M127" s="245"/>
      <c r="N127" s="246"/>
      <c r="O127" s="246"/>
      <c r="P127" s="246"/>
      <c r="Q127" s="246"/>
      <c r="R127" s="246"/>
      <c r="S127" s="246"/>
      <c r="T127" s="247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8" t="s">
        <v>155</v>
      </c>
      <c r="AU127" s="248" t="s">
        <v>83</v>
      </c>
      <c r="AV127" s="14" t="s">
        <v>136</v>
      </c>
      <c r="AW127" s="14" t="s">
        <v>34</v>
      </c>
      <c r="AX127" s="14" t="s">
        <v>81</v>
      </c>
      <c r="AY127" s="248" t="s">
        <v>129</v>
      </c>
    </row>
    <row r="128" s="2" customFormat="1" ht="16.5" customHeight="1">
      <c r="A128" s="41"/>
      <c r="B128" s="42"/>
      <c r="C128" s="207" t="s">
        <v>195</v>
      </c>
      <c r="D128" s="207" t="s">
        <v>131</v>
      </c>
      <c r="E128" s="208" t="s">
        <v>196</v>
      </c>
      <c r="F128" s="209" t="s">
        <v>197</v>
      </c>
      <c r="G128" s="210" t="s">
        <v>152</v>
      </c>
      <c r="H128" s="211">
        <v>191.03999999999999</v>
      </c>
      <c r="I128" s="212"/>
      <c r="J128" s="213">
        <f>ROUND(I128*H128,2)</f>
        <v>0</v>
      </c>
      <c r="K128" s="209" t="s">
        <v>135</v>
      </c>
      <c r="L128" s="47"/>
      <c r="M128" s="214" t="s">
        <v>19</v>
      </c>
      <c r="N128" s="215" t="s">
        <v>44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136</v>
      </c>
      <c r="AT128" s="218" t="s">
        <v>131</v>
      </c>
      <c r="AU128" s="218" t="s">
        <v>83</v>
      </c>
      <c r="AY128" s="20" t="s">
        <v>129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81</v>
      </c>
      <c r="BK128" s="219">
        <f>ROUND(I128*H128,2)</f>
        <v>0</v>
      </c>
      <c r="BL128" s="20" t="s">
        <v>136</v>
      </c>
      <c r="BM128" s="218" t="s">
        <v>198</v>
      </c>
    </row>
    <row r="129" s="2" customFormat="1">
      <c r="A129" s="41"/>
      <c r="B129" s="42"/>
      <c r="C129" s="43"/>
      <c r="D129" s="220" t="s">
        <v>138</v>
      </c>
      <c r="E129" s="43"/>
      <c r="F129" s="221" t="s">
        <v>199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138</v>
      </c>
      <c r="AU129" s="20" t="s">
        <v>83</v>
      </c>
    </row>
    <row r="130" s="13" customFormat="1">
      <c r="A130" s="13"/>
      <c r="B130" s="227"/>
      <c r="C130" s="228"/>
      <c r="D130" s="225" t="s">
        <v>155</v>
      </c>
      <c r="E130" s="229" t="s">
        <v>19</v>
      </c>
      <c r="F130" s="230" t="s">
        <v>200</v>
      </c>
      <c r="G130" s="228"/>
      <c r="H130" s="231">
        <v>191.03999999999999</v>
      </c>
      <c r="I130" s="232"/>
      <c r="J130" s="228"/>
      <c r="K130" s="228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155</v>
      </c>
      <c r="AU130" s="237" t="s">
        <v>83</v>
      </c>
      <c r="AV130" s="13" t="s">
        <v>83</v>
      </c>
      <c r="AW130" s="13" t="s">
        <v>34</v>
      </c>
      <c r="AX130" s="13" t="s">
        <v>81</v>
      </c>
      <c r="AY130" s="237" t="s">
        <v>129</v>
      </c>
    </row>
    <row r="131" s="2" customFormat="1" ht="24.15" customHeight="1">
      <c r="A131" s="41"/>
      <c r="B131" s="42"/>
      <c r="C131" s="207" t="s">
        <v>201</v>
      </c>
      <c r="D131" s="207" t="s">
        <v>131</v>
      </c>
      <c r="E131" s="208" t="s">
        <v>202</v>
      </c>
      <c r="F131" s="209" t="s">
        <v>203</v>
      </c>
      <c r="G131" s="210" t="s">
        <v>204</v>
      </c>
      <c r="H131" s="211">
        <v>34.177999999999997</v>
      </c>
      <c r="I131" s="212"/>
      <c r="J131" s="213">
        <f>ROUND(I131*H131,2)</f>
        <v>0</v>
      </c>
      <c r="K131" s="209" t="s">
        <v>135</v>
      </c>
      <c r="L131" s="47"/>
      <c r="M131" s="214" t="s">
        <v>19</v>
      </c>
      <c r="N131" s="215" t="s">
        <v>44</v>
      </c>
      <c r="O131" s="87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136</v>
      </c>
      <c r="AT131" s="218" t="s">
        <v>131</v>
      </c>
      <c r="AU131" s="218" t="s">
        <v>83</v>
      </c>
      <c r="AY131" s="20" t="s">
        <v>129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81</v>
      </c>
      <c r="BK131" s="219">
        <f>ROUND(I131*H131,2)</f>
        <v>0</v>
      </c>
      <c r="BL131" s="20" t="s">
        <v>136</v>
      </c>
      <c r="BM131" s="218" t="s">
        <v>205</v>
      </c>
    </row>
    <row r="132" s="2" customFormat="1">
      <c r="A132" s="41"/>
      <c r="B132" s="42"/>
      <c r="C132" s="43"/>
      <c r="D132" s="220" t="s">
        <v>138</v>
      </c>
      <c r="E132" s="43"/>
      <c r="F132" s="221" t="s">
        <v>206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138</v>
      </c>
      <c r="AU132" s="20" t="s">
        <v>83</v>
      </c>
    </row>
    <row r="133" s="13" customFormat="1">
      <c r="A133" s="13"/>
      <c r="B133" s="227"/>
      <c r="C133" s="228"/>
      <c r="D133" s="225" t="s">
        <v>155</v>
      </c>
      <c r="E133" s="229" t="s">
        <v>19</v>
      </c>
      <c r="F133" s="230" t="s">
        <v>207</v>
      </c>
      <c r="G133" s="228"/>
      <c r="H133" s="231">
        <v>31.065000000000001</v>
      </c>
      <c r="I133" s="232"/>
      <c r="J133" s="228"/>
      <c r="K133" s="228"/>
      <c r="L133" s="233"/>
      <c r="M133" s="234"/>
      <c r="N133" s="235"/>
      <c r="O133" s="235"/>
      <c r="P133" s="235"/>
      <c r="Q133" s="235"/>
      <c r="R133" s="235"/>
      <c r="S133" s="235"/>
      <c r="T133" s="23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7" t="s">
        <v>155</v>
      </c>
      <c r="AU133" s="237" t="s">
        <v>83</v>
      </c>
      <c r="AV133" s="13" t="s">
        <v>83</v>
      </c>
      <c r="AW133" s="13" t="s">
        <v>34</v>
      </c>
      <c r="AX133" s="13" t="s">
        <v>73</v>
      </c>
      <c r="AY133" s="237" t="s">
        <v>129</v>
      </c>
    </row>
    <row r="134" s="13" customFormat="1">
      <c r="A134" s="13"/>
      <c r="B134" s="227"/>
      <c r="C134" s="228"/>
      <c r="D134" s="225" t="s">
        <v>155</v>
      </c>
      <c r="E134" s="229" t="s">
        <v>19</v>
      </c>
      <c r="F134" s="230" t="s">
        <v>208</v>
      </c>
      <c r="G134" s="228"/>
      <c r="H134" s="231">
        <v>2.3999999999999999</v>
      </c>
      <c r="I134" s="232"/>
      <c r="J134" s="228"/>
      <c r="K134" s="228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155</v>
      </c>
      <c r="AU134" s="237" t="s">
        <v>83</v>
      </c>
      <c r="AV134" s="13" t="s">
        <v>83</v>
      </c>
      <c r="AW134" s="13" t="s">
        <v>34</v>
      </c>
      <c r="AX134" s="13" t="s">
        <v>73</v>
      </c>
      <c r="AY134" s="237" t="s">
        <v>129</v>
      </c>
    </row>
    <row r="135" s="13" customFormat="1">
      <c r="A135" s="13"/>
      <c r="B135" s="227"/>
      <c r="C135" s="228"/>
      <c r="D135" s="225" t="s">
        <v>155</v>
      </c>
      <c r="E135" s="229" t="s">
        <v>19</v>
      </c>
      <c r="F135" s="230" t="s">
        <v>209</v>
      </c>
      <c r="G135" s="228"/>
      <c r="H135" s="231">
        <v>0.35299999999999998</v>
      </c>
      <c r="I135" s="232"/>
      <c r="J135" s="228"/>
      <c r="K135" s="228"/>
      <c r="L135" s="233"/>
      <c r="M135" s="234"/>
      <c r="N135" s="235"/>
      <c r="O135" s="235"/>
      <c r="P135" s="235"/>
      <c r="Q135" s="235"/>
      <c r="R135" s="235"/>
      <c r="S135" s="235"/>
      <c r="T135" s="23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7" t="s">
        <v>155</v>
      </c>
      <c r="AU135" s="237" t="s">
        <v>83</v>
      </c>
      <c r="AV135" s="13" t="s">
        <v>83</v>
      </c>
      <c r="AW135" s="13" t="s">
        <v>34</v>
      </c>
      <c r="AX135" s="13" t="s">
        <v>73</v>
      </c>
      <c r="AY135" s="237" t="s">
        <v>129</v>
      </c>
    </row>
    <row r="136" s="13" customFormat="1">
      <c r="A136" s="13"/>
      <c r="B136" s="227"/>
      <c r="C136" s="228"/>
      <c r="D136" s="225" t="s">
        <v>155</v>
      </c>
      <c r="E136" s="229" t="s">
        <v>19</v>
      </c>
      <c r="F136" s="230" t="s">
        <v>210</v>
      </c>
      <c r="G136" s="228"/>
      <c r="H136" s="231">
        <v>0.35999999999999999</v>
      </c>
      <c r="I136" s="232"/>
      <c r="J136" s="228"/>
      <c r="K136" s="228"/>
      <c r="L136" s="233"/>
      <c r="M136" s="234"/>
      <c r="N136" s="235"/>
      <c r="O136" s="235"/>
      <c r="P136" s="235"/>
      <c r="Q136" s="235"/>
      <c r="R136" s="235"/>
      <c r="S136" s="235"/>
      <c r="T136" s="23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7" t="s">
        <v>155</v>
      </c>
      <c r="AU136" s="237" t="s">
        <v>83</v>
      </c>
      <c r="AV136" s="13" t="s">
        <v>83</v>
      </c>
      <c r="AW136" s="13" t="s">
        <v>34</v>
      </c>
      <c r="AX136" s="13" t="s">
        <v>73</v>
      </c>
      <c r="AY136" s="237" t="s">
        <v>129</v>
      </c>
    </row>
    <row r="137" s="14" customFormat="1">
      <c r="A137" s="14"/>
      <c r="B137" s="238"/>
      <c r="C137" s="239"/>
      <c r="D137" s="225" t="s">
        <v>155</v>
      </c>
      <c r="E137" s="240" t="s">
        <v>19</v>
      </c>
      <c r="F137" s="241" t="s">
        <v>179</v>
      </c>
      <c r="G137" s="239"/>
      <c r="H137" s="242">
        <v>34.177999999999997</v>
      </c>
      <c r="I137" s="243"/>
      <c r="J137" s="239"/>
      <c r="K137" s="239"/>
      <c r="L137" s="244"/>
      <c r="M137" s="245"/>
      <c r="N137" s="246"/>
      <c r="O137" s="246"/>
      <c r="P137" s="246"/>
      <c r="Q137" s="246"/>
      <c r="R137" s="246"/>
      <c r="S137" s="246"/>
      <c r="T137" s="247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8" t="s">
        <v>155</v>
      </c>
      <c r="AU137" s="248" t="s">
        <v>83</v>
      </c>
      <c r="AV137" s="14" t="s">
        <v>136</v>
      </c>
      <c r="AW137" s="14" t="s">
        <v>34</v>
      </c>
      <c r="AX137" s="14" t="s">
        <v>81</v>
      </c>
      <c r="AY137" s="248" t="s">
        <v>129</v>
      </c>
    </row>
    <row r="138" s="2" customFormat="1" ht="24.15" customHeight="1">
      <c r="A138" s="41"/>
      <c r="B138" s="42"/>
      <c r="C138" s="207" t="s">
        <v>8</v>
      </c>
      <c r="D138" s="207" t="s">
        <v>131</v>
      </c>
      <c r="E138" s="208" t="s">
        <v>211</v>
      </c>
      <c r="F138" s="209" t="s">
        <v>212</v>
      </c>
      <c r="G138" s="210" t="s">
        <v>204</v>
      </c>
      <c r="H138" s="211">
        <v>8.25</v>
      </c>
      <c r="I138" s="212"/>
      <c r="J138" s="213">
        <f>ROUND(I138*H138,2)</f>
        <v>0</v>
      </c>
      <c r="K138" s="209" t="s">
        <v>135</v>
      </c>
      <c r="L138" s="47"/>
      <c r="M138" s="214" t="s">
        <v>19</v>
      </c>
      <c r="N138" s="215" t="s">
        <v>44</v>
      </c>
      <c r="O138" s="87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136</v>
      </c>
      <c r="AT138" s="218" t="s">
        <v>131</v>
      </c>
      <c r="AU138" s="218" t="s">
        <v>83</v>
      </c>
      <c r="AY138" s="20" t="s">
        <v>129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20" t="s">
        <v>81</v>
      </c>
      <c r="BK138" s="219">
        <f>ROUND(I138*H138,2)</f>
        <v>0</v>
      </c>
      <c r="BL138" s="20" t="s">
        <v>136</v>
      </c>
      <c r="BM138" s="218" t="s">
        <v>213</v>
      </c>
    </row>
    <row r="139" s="2" customFormat="1">
      <c r="A139" s="41"/>
      <c r="B139" s="42"/>
      <c r="C139" s="43"/>
      <c r="D139" s="220" t="s">
        <v>138</v>
      </c>
      <c r="E139" s="43"/>
      <c r="F139" s="221" t="s">
        <v>214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138</v>
      </c>
      <c r="AU139" s="20" t="s">
        <v>83</v>
      </c>
    </row>
    <row r="140" s="13" customFormat="1">
      <c r="A140" s="13"/>
      <c r="B140" s="227"/>
      <c r="C140" s="228"/>
      <c r="D140" s="225" t="s">
        <v>155</v>
      </c>
      <c r="E140" s="229" t="s">
        <v>19</v>
      </c>
      <c r="F140" s="230" t="s">
        <v>215</v>
      </c>
      <c r="G140" s="228"/>
      <c r="H140" s="231">
        <v>8.25</v>
      </c>
      <c r="I140" s="232"/>
      <c r="J140" s="228"/>
      <c r="K140" s="228"/>
      <c r="L140" s="233"/>
      <c r="M140" s="234"/>
      <c r="N140" s="235"/>
      <c r="O140" s="235"/>
      <c r="P140" s="235"/>
      <c r="Q140" s="235"/>
      <c r="R140" s="235"/>
      <c r="S140" s="235"/>
      <c r="T140" s="23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7" t="s">
        <v>155</v>
      </c>
      <c r="AU140" s="237" t="s">
        <v>83</v>
      </c>
      <c r="AV140" s="13" t="s">
        <v>83</v>
      </c>
      <c r="AW140" s="13" t="s">
        <v>34</v>
      </c>
      <c r="AX140" s="13" t="s">
        <v>81</v>
      </c>
      <c r="AY140" s="237" t="s">
        <v>129</v>
      </c>
    </row>
    <row r="141" s="2" customFormat="1" ht="37.8" customHeight="1">
      <c r="A141" s="41"/>
      <c r="B141" s="42"/>
      <c r="C141" s="207" t="s">
        <v>216</v>
      </c>
      <c r="D141" s="207" t="s">
        <v>131</v>
      </c>
      <c r="E141" s="208" t="s">
        <v>217</v>
      </c>
      <c r="F141" s="209" t="s">
        <v>218</v>
      </c>
      <c r="G141" s="210" t="s">
        <v>204</v>
      </c>
      <c r="H141" s="211">
        <v>199.47999999999999</v>
      </c>
      <c r="I141" s="212"/>
      <c r="J141" s="213">
        <f>ROUND(I141*H141,2)</f>
        <v>0</v>
      </c>
      <c r="K141" s="209" t="s">
        <v>135</v>
      </c>
      <c r="L141" s="47"/>
      <c r="M141" s="214" t="s">
        <v>19</v>
      </c>
      <c r="N141" s="215" t="s">
        <v>44</v>
      </c>
      <c r="O141" s="87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18" t="s">
        <v>136</v>
      </c>
      <c r="AT141" s="218" t="s">
        <v>131</v>
      </c>
      <c r="AU141" s="218" t="s">
        <v>83</v>
      </c>
      <c r="AY141" s="20" t="s">
        <v>129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20" t="s">
        <v>81</v>
      </c>
      <c r="BK141" s="219">
        <f>ROUND(I141*H141,2)</f>
        <v>0</v>
      </c>
      <c r="BL141" s="20" t="s">
        <v>136</v>
      </c>
      <c r="BM141" s="218" t="s">
        <v>219</v>
      </c>
    </row>
    <row r="142" s="2" customFormat="1">
      <c r="A142" s="41"/>
      <c r="B142" s="42"/>
      <c r="C142" s="43"/>
      <c r="D142" s="220" t="s">
        <v>138</v>
      </c>
      <c r="E142" s="43"/>
      <c r="F142" s="221" t="s">
        <v>220</v>
      </c>
      <c r="G142" s="43"/>
      <c r="H142" s="43"/>
      <c r="I142" s="222"/>
      <c r="J142" s="43"/>
      <c r="K142" s="43"/>
      <c r="L142" s="47"/>
      <c r="M142" s="223"/>
      <c r="N142" s="224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138</v>
      </c>
      <c r="AU142" s="20" t="s">
        <v>83</v>
      </c>
    </row>
    <row r="143" s="13" customFormat="1">
      <c r="A143" s="13"/>
      <c r="B143" s="227"/>
      <c r="C143" s="228"/>
      <c r="D143" s="225" t="s">
        <v>155</v>
      </c>
      <c r="E143" s="229" t="s">
        <v>19</v>
      </c>
      <c r="F143" s="230" t="s">
        <v>221</v>
      </c>
      <c r="G143" s="228"/>
      <c r="H143" s="231">
        <v>57.311999999999998</v>
      </c>
      <c r="I143" s="232"/>
      <c r="J143" s="228"/>
      <c r="K143" s="228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155</v>
      </c>
      <c r="AU143" s="237" t="s">
        <v>83</v>
      </c>
      <c r="AV143" s="13" t="s">
        <v>83</v>
      </c>
      <c r="AW143" s="13" t="s">
        <v>34</v>
      </c>
      <c r="AX143" s="13" t="s">
        <v>73</v>
      </c>
      <c r="AY143" s="237" t="s">
        <v>129</v>
      </c>
    </row>
    <row r="144" s="13" customFormat="1">
      <c r="A144" s="13"/>
      <c r="B144" s="227"/>
      <c r="C144" s="228"/>
      <c r="D144" s="225" t="s">
        <v>155</v>
      </c>
      <c r="E144" s="229" t="s">
        <v>19</v>
      </c>
      <c r="F144" s="230" t="s">
        <v>222</v>
      </c>
      <c r="G144" s="228"/>
      <c r="H144" s="231">
        <v>42.427999999999997</v>
      </c>
      <c r="I144" s="232"/>
      <c r="J144" s="228"/>
      <c r="K144" s="228"/>
      <c r="L144" s="233"/>
      <c r="M144" s="234"/>
      <c r="N144" s="235"/>
      <c r="O144" s="235"/>
      <c r="P144" s="235"/>
      <c r="Q144" s="235"/>
      <c r="R144" s="235"/>
      <c r="S144" s="235"/>
      <c r="T144" s="23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7" t="s">
        <v>155</v>
      </c>
      <c r="AU144" s="237" t="s">
        <v>83</v>
      </c>
      <c r="AV144" s="13" t="s">
        <v>83</v>
      </c>
      <c r="AW144" s="13" t="s">
        <v>34</v>
      </c>
      <c r="AX144" s="13" t="s">
        <v>73</v>
      </c>
      <c r="AY144" s="237" t="s">
        <v>129</v>
      </c>
    </row>
    <row r="145" s="16" customFormat="1">
      <c r="A145" s="16"/>
      <c r="B145" s="259"/>
      <c r="C145" s="260"/>
      <c r="D145" s="225" t="s">
        <v>155</v>
      </c>
      <c r="E145" s="261" t="s">
        <v>19</v>
      </c>
      <c r="F145" s="262" t="s">
        <v>223</v>
      </c>
      <c r="G145" s="260"/>
      <c r="H145" s="263">
        <v>99.739999999999995</v>
      </c>
      <c r="I145" s="264"/>
      <c r="J145" s="260"/>
      <c r="K145" s="260"/>
      <c r="L145" s="265"/>
      <c r="M145" s="266"/>
      <c r="N145" s="267"/>
      <c r="O145" s="267"/>
      <c r="P145" s="267"/>
      <c r="Q145" s="267"/>
      <c r="R145" s="267"/>
      <c r="S145" s="267"/>
      <c r="T145" s="268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T145" s="269" t="s">
        <v>155</v>
      </c>
      <c r="AU145" s="269" t="s">
        <v>83</v>
      </c>
      <c r="AV145" s="16" t="s">
        <v>145</v>
      </c>
      <c r="AW145" s="16" t="s">
        <v>34</v>
      </c>
      <c r="AX145" s="16" t="s">
        <v>73</v>
      </c>
      <c r="AY145" s="269" t="s">
        <v>129</v>
      </c>
    </row>
    <row r="146" s="13" customFormat="1">
      <c r="A146" s="13"/>
      <c r="B146" s="227"/>
      <c r="C146" s="228"/>
      <c r="D146" s="225" t="s">
        <v>155</v>
      </c>
      <c r="E146" s="229" t="s">
        <v>19</v>
      </c>
      <c r="F146" s="230" t="s">
        <v>224</v>
      </c>
      <c r="G146" s="228"/>
      <c r="H146" s="231">
        <v>99.739999999999995</v>
      </c>
      <c r="I146" s="232"/>
      <c r="J146" s="228"/>
      <c r="K146" s="228"/>
      <c r="L146" s="233"/>
      <c r="M146" s="234"/>
      <c r="N146" s="235"/>
      <c r="O146" s="235"/>
      <c r="P146" s="235"/>
      <c r="Q146" s="235"/>
      <c r="R146" s="235"/>
      <c r="S146" s="235"/>
      <c r="T146" s="23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7" t="s">
        <v>155</v>
      </c>
      <c r="AU146" s="237" t="s">
        <v>83</v>
      </c>
      <c r="AV146" s="13" t="s">
        <v>83</v>
      </c>
      <c r="AW146" s="13" t="s">
        <v>34</v>
      </c>
      <c r="AX146" s="13" t="s">
        <v>73</v>
      </c>
      <c r="AY146" s="237" t="s">
        <v>129</v>
      </c>
    </row>
    <row r="147" s="16" customFormat="1">
      <c r="A147" s="16"/>
      <c r="B147" s="259"/>
      <c r="C147" s="260"/>
      <c r="D147" s="225" t="s">
        <v>155</v>
      </c>
      <c r="E147" s="261" t="s">
        <v>19</v>
      </c>
      <c r="F147" s="262" t="s">
        <v>223</v>
      </c>
      <c r="G147" s="260"/>
      <c r="H147" s="263">
        <v>99.739999999999995</v>
      </c>
      <c r="I147" s="264"/>
      <c r="J147" s="260"/>
      <c r="K147" s="260"/>
      <c r="L147" s="265"/>
      <c r="M147" s="266"/>
      <c r="N147" s="267"/>
      <c r="O147" s="267"/>
      <c r="P147" s="267"/>
      <c r="Q147" s="267"/>
      <c r="R147" s="267"/>
      <c r="S147" s="267"/>
      <c r="T147" s="268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T147" s="269" t="s">
        <v>155</v>
      </c>
      <c r="AU147" s="269" t="s">
        <v>83</v>
      </c>
      <c r="AV147" s="16" t="s">
        <v>145</v>
      </c>
      <c r="AW147" s="16" t="s">
        <v>34</v>
      </c>
      <c r="AX147" s="16" t="s">
        <v>73</v>
      </c>
      <c r="AY147" s="269" t="s">
        <v>129</v>
      </c>
    </row>
    <row r="148" s="14" customFormat="1">
      <c r="A148" s="14"/>
      <c r="B148" s="238"/>
      <c r="C148" s="239"/>
      <c r="D148" s="225" t="s">
        <v>155</v>
      </c>
      <c r="E148" s="240" t="s">
        <v>19</v>
      </c>
      <c r="F148" s="241" t="s">
        <v>179</v>
      </c>
      <c r="G148" s="239"/>
      <c r="H148" s="242">
        <v>199.47999999999999</v>
      </c>
      <c r="I148" s="243"/>
      <c r="J148" s="239"/>
      <c r="K148" s="239"/>
      <c r="L148" s="244"/>
      <c r="M148" s="245"/>
      <c r="N148" s="246"/>
      <c r="O148" s="246"/>
      <c r="P148" s="246"/>
      <c r="Q148" s="246"/>
      <c r="R148" s="246"/>
      <c r="S148" s="246"/>
      <c r="T148" s="247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8" t="s">
        <v>155</v>
      </c>
      <c r="AU148" s="248" t="s">
        <v>83</v>
      </c>
      <c r="AV148" s="14" t="s">
        <v>136</v>
      </c>
      <c r="AW148" s="14" t="s">
        <v>34</v>
      </c>
      <c r="AX148" s="14" t="s">
        <v>81</v>
      </c>
      <c r="AY148" s="248" t="s">
        <v>129</v>
      </c>
    </row>
    <row r="149" s="2" customFormat="1" ht="24.15" customHeight="1">
      <c r="A149" s="41"/>
      <c r="B149" s="42"/>
      <c r="C149" s="207" t="s">
        <v>225</v>
      </c>
      <c r="D149" s="207" t="s">
        <v>131</v>
      </c>
      <c r="E149" s="208" t="s">
        <v>226</v>
      </c>
      <c r="F149" s="209" t="s">
        <v>227</v>
      </c>
      <c r="G149" s="210" t="s">
        <v>204</v>
      </c>
      <c r="H149" s="211">
        <v>199.47999999999999</v>
      </c>
      <c r="I149" s="212"/>
      <c r="J149" s="213">
        <f>ROUND(I149*H149,2)</f>
        <v>0</v>
      </c>
      <c r="K149" s="209" t="s">
        <v>135</v>
      </c>
      <c r="L149" s="47"/>
      <c r="M149" s="214" t="s">
        <v>19</v>
      </c>
      <c r="N149" s="215" t="s">
        <v>44</v>
      </c>
      <c r="O149" s="87"/>
      <c r="P149" s="216">
        <f>O149*H149</f>
        <v>0</v>
      </c>
      <c r="Q149" s="216">
        <v>0</v>
      </c>
      <c r="R149" s="216">
        <f>Q149*H149</f>
        <v>0</v>
      </c>
      <c r="S149" s="216">
        <v>0</v>
      </c>
      <c r="T149" s="21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8" t="s">
        <v>136</v>
      </c>
      <c r="AT149" s="218" t="s">
        <v>131</v>
      </c>
      <c r="AU149" s="218" t="s">
        <v>83</v>
      </c>
      <c r="AY149" s="20" t="s">
        <v>129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20" t="s">
        <v>81</v>
      </c>
      <c r="BK149" s="219">
        <f>ROUND(I149*H149,2)</f>
        <v>0</v>
      </c>
      <c r="BL149" s="20" t="s">
        <v>136</v>
      </c>
      <c r="BM149" s="218" t="s">
        <v>228</v>
      </c>
    </row>
    <row r="150" s="2" customFormat="1">
      <c r="A150" s="41"/>
      <c r="B150" s="42"/>
      <c r="C150" s="43"/>
      <c r="D150" s="220" t="s">
        <v>138</v>
      </c>
      <c r="E150" s="43"/>
      <c r="F150" s="221" t="s">
        <v>229</v>
      </c>
      <c r="G150" s="43"/>
      <c r="H150" s="43"/>
      <c r="I150" s="222"/>
      <c r="J150" s="43"/>
      <c r="K150" s="43"/>
      <c r="L150" s="47"/>
      <c r="M150" s="223"/>
      <c r="N150" s="224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138</v>
      </c>
      <c r="AU150" s="20" t="s">
        <v>83</v>
      </c>
    </row>
    <row r="151" s="13" customFormat="1">
      <c r="A151" s="13"/>
      <c r="B151" s="227"/>
      <c r="C151" s="228"/>
      <c r="D151" s="225" t="s">
        <v>155</v>
      </c>
      <c r="E151" s="229" t="s">
        <v>19</v>
      </c>
      <c r="F151" s="230" t="s">
        <v>221</v>
      </c>
      <c r="G151" s="228"/>
      <c r="H151" s="231">
        <v>57.311999999999998</v>
      </c>
      <c r="I151" s="232"/>
      <c r="J151" s="228"/>
      <c r="K151" s="228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155</v>
      </c>
      <c r="AU151" s="237" t="s">
        <v>83</v>
      </c>
      <c r="AV151" s="13" t="s">
        <v>83</v>
      </c>
      <c r="AW151" s="13" t="s">
        <v>34</v>
      </c>
      <c r="AX151" s="13" t="s">
        <v>73</v>
      </c>
      <c r="AY151" s="237" t="s">
        <v>129</v>
      </c>
    </row>
    <row r="152" s="13" customFormat="1">
      <c r="A152" s="13"/>
      <c r="B152" s="227"/>
      <c r="C152" s="228"/>
      <c r="D152" s="225" t="s">
        <v>155</v>
      </c>
      <c r="E152" s="229" t="s">
        <v>19</v>
      </c>
      <c r="F152" s="230" t="s">
        <v>222</v>
      </c>
      <c r="G152" s="228"/>
      <c r="H152" s="231">
        <v>42.427999999999997</v>
      </c>
      <c r="I152" s="232"/>
      <c r="J152" s="228"/>
      <c r="K152" s="228"/>
      <c r="L152" s="233"/>
      <c r="M152" s="234"/>
      <c r="N152" s="235"/>
      <c r="O152" s="235"/>
      <c r="P152" s="235"/>
      <c r="Q152" s="235"/>
      <c r="R152" s="235"/>
      <c r="S152" s="235"/>
      <c r="T152" s="23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7" t="s">
        <v>155</v>
      </c>
      <c r="AU152" s="237" t="s">
        <v>83</v>
      </c>
      <c r="AV152" s="13" t="s">
        <v>83</v>
      </c>
      <c r="AW152" s="13" t="s">
        <v>34</v>
      </c>
      <c r="AX152" s="13" t="s">
        <v>73</v>
      </c>
      <c r="AY152" s="237" t="s">
        <v>129</v>
      </c>
    </row>
    <row r="153" s="16" customFormat="1">
      <c r="A153" s="16"/>
      <c r="B153" s="259"/>
      <c r="C153" s="260"/>
      <c r="D153" s="225" t="s">
        <v>155</v>
      </c>
      <c r="E153" s="261" t="s">
        <v>19</v>
      </c>
      <c r="F153" s="262" t="s">
        <v>223</v>
      </c>
      <c r="G153" s="260"/>
      <c r="H153" s="263">
        <v>99.739999999999995</v>
      </c>
      <c r="I153" s="264"/>
      <c r="J153" s="260"/>
      <c r="K153" s="260"/>
      <c r="L153" s="265"/>
      <c r="M153" s="266"/>
      <c r="N153" s="267"/>
      <c r="O153" s="267"/>
      <c r="P153" s="267"/>
      <c r="Q153" s="267"/>
      <c r="R153" s="267"/>
      <c r="S153" s="267"/>
      <c r="T153" s="268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T153" s="269" t="s">
        <v>155</v>
      </c>
      <c r="AU153" s="269" t="s">
        <v>83</v>
      </c>
      <c r="AV153" s="16" t="s">
        <v>145</v>
      </c>
      <c r="AW153" s="16" t="s">
        <v>34</v>
      </c>
      <c r="AX153" s="16" t="s">
        <v>73</v>
      </c>
      <c r="AY153" s="269" t="s">
        <v>129</v>
      </c>
    </row>
    <row r="154" s="13" customFormat="1">
      <c r="A154" s="13"/>
      <c r="B154" s="227"/>
      <c r="C154" s="228"/>
      <c r="D154" s="225" t="s">
        <v>155</v>
      </c>
      <c r="E154" s="229" t="s">
        <v>19</v>
      </c>
      <c r="F154" s="230" t="s">
        <v>224</v>
      </c>
      <c r="G154" s="228"/>
      <c r="H154" s="231">
        <v>99.739999999999995</v>
      </c>
      <c r="I154" s="232"/>
      <c r="J154" s="228"/>
      <c r="K154" s="228"/>
      <c r="L154" s="233"/>
      <c r="M154" s="234"/>
      <c r="N154" s="235"/>
      <c r="O154" s="235"/>
      <c r="P154" s="235"/>
      <c r="Q154" s="235"/>
      <c r="R154" s="235"/>
      <c r="S154" s="235"/>
      <c r="T154" s="236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7" t="s">
        <v>155</v>
      </c>
      <c r="AU154" s="237" t="s">
        <v>83</v>
      </c>
      <c r="AV154" s="13" t="s">
        <v>83</v>
      </c>
      <c r="AW154" s="13" t="s">
        <v>34</v>
      </c>
      <c r="AX154" s="13" t="s">
        <v>73</v>
      </c>
      <c r="AY154" s="237" t="s">
        <v>129</v>
      </c>
    </row>
    <row r="155" s="16" customFormat="1">
      <c r="A155" s="16"/>
      <c r="B155" s="259"/>
      <c r="C155" s="260"/>
      <c r="D155" s="225" t="s">
        <v>155</v>
      </c>
      <c r="E155" s="261" t="s">
        <v>19</v>
      </c>
      <c r="F155" s="262" t="s">
        <v>223</v>
      </c>
      <c r="G155" s="260"/>
      <c r="H155" s="263">
        <v>99.739999999999995</v>
      </c>
      <c r="I155" s="264"/>
      <c r="J155" s="260"/>
      <c r="K155" s="260"/>
      <c r="L155" s="265"/>
      <c r="M155" s="266"/>
      <c r="N155" s="267"/>
      <c r="O155" s="267"/>
      <c r="P155" s="267"/>
      <c r="Q155" s="267"/>
      <c r="R155" s="267"/>
      <c r="S155" s="267"/>
      <c r="T155" s="268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T155" s="269" t="s">
        <v>155</v>
      </c>
      <c r="AU155" s="269" t="s">
        <v>83</v>
      </c>
      <c r="AV155" s="16" t="s">
        <v>145</v>
      </c>
      <c r="AW155" s="16" t="s">
        <v>34</v>
      </c>
      <c r="AX155" s="16" t="s">
        <v>73</v>
      </c>
      <c r="AY155" s="269" t="s">
        <v>129</v>
      </c>
    </row>
    <row r="156" s="14" customFormat="1">
      <c r="A156" s="14"/>
      <c r="B156" s="238"/>
      <c r="C156" s="239"/>
      <c r="D156" s="225" t="s">
        <v>155</v>
      </c>
      <c r="E156" s="240" t="s">
        <v>19</v>
      </c>
      <c r="F156" s="241" t="s">
        <v>179</v>
      </c>
      <c r="G156" s="239"/>
      <c r="H156" s="242">
        <v>199.47999999999999</v>
      </c>
      <c r="I156" s="243"/>
      <c r="J156" s="239"/>
      <c r="K156" s="239"/>
      <c r="L156" s="244"/>
      <c r="M156" s="245"/>
      <c r="N156" s="246"/>
      <c r="O156" s="246"/>
      <c r="P156" s="246"/>
      <c r="Q156" s="246"/>
      <c r="R156" s="246"/>
      <c r="S156" s="246"/>
      <c r="T156" s="247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8" t="s">
        <v>155</v>
      </c>
      <c r="AU156" s="248" t="s">
        <v>83</v>
      </c>
      <c r="AV156" s="14" t="s">
        <v>136</v>
      </c>
      <c r="AW156" s="14" t="s">
        <v>34</v>
      </c>
      <c r="AX156" s="14" t="s">
        <v>81</v>
      </c>
      <c r="AY156" s="248" t="s">
        <v>129</v>
      </c>
    </row>
    <row r="157" s="2" customFormat="1" ht="24.15" customHeight="1">
      <c r="A157" s="41"/>
      <c r="B157" s="42"/>
      <c r="C157" s="207" t="s">
        <v>230</v>
      </c>
      <c r="D157" s="207" t="s">
        <v>131</v>
      </c>
      <c r="E157" s="208" t="s">
        <v>231</v>
      </c>
      <c r="F157" s="209" t="s">
        <v>232</v>
      </c>
      <c r="G157" s="210" t="s">
        <v>204</v>
      </c>
      <c r="H157" s="211">
        <v>42.427999999999997</v>
      </c>
      <c r="I157" s="212"/>
      <c r="J157" s="213">
        <f>ROUND(I157*H157,2)</f>
        <v>0</v>
      </c>
      <c r="K157" s="209" t="s">
        <v>135</v>
      </c>
      <c r="L157" s="47"/>
      <c r="M157" s="214" t="s">
        <v>19</v>
      </c>
      <c r="N157" s="215" t="s">
        <v>44</v>
      </c>
      <c r="O157" s="87"/>
      <c r="P157" s="216">
        <f>O157*H157</f>
        <v>0</v>
      </c>
      <c r="Q157" s="216">
        <v>0</v>
      </c>
      <c r="R157" s="216">
        <f>Q157*H157</f>
        <v>0</v>
      </c>
      <c r="S157" s="216">
        <v>0</v>
      </c>
      <c r="T157" s="21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136</v>
      </c>
      <c r="AT157" s="218" t="s">
        <v>131</v>
      </c>
      <c r="AU157" s="218" t="s">
        <v>83</v>
      </c>
      <c r="AY157" s="20" t="s">
        <v>129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20" t="s">
        <v>81</v>
      </c>
      <c r="BK157" s="219">
        <f>ROUND(I157*H157,2)</f>
        <v>0</v>
      </c>
      <c r="BL157" s="20" t="s">
        <v>136</v>
      </c>
      <c r="BM157" s="218" t="s">
        <v>233</v>
      </c>
    </row>
    <row r="158" s="2" customFormat="1">
      <c r="A158" s="41"/>
      <c r="B158" s="42"/>
      <c r="C158" s="43"/>
      <c r="D158" s="220" t="s">
        <v>138</v>
      </c>
      <c r="E158" s="43"/>
      <c r="F158" s="221" t="s">
        <v>234</v>
      </c>
      <c r="G158" s="43"/>
      <c r="H158" s="43"/>
      <c r="I158" s="222"/>
      <c r="J158" s="43"/>
      <c r="K158" s="43"/>
      <c r="L158" s="47"/>
      <c r="M158" s="223"/>
      <c r="N158" s="22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138</v>
      </c>
      <c r="AU158" s="20" t="s">
        <v>83</v>
      </c>
    </row>
    <row r="159" s="13" customFormat="1">
      <c r="A159" s="13"/>
      <c r="B159" s="227"/>
      <c r="C159" s="228"/>
      <c r="D159" s="225" t="s">
        <v>155</v>
      </c>
      <c r="E159" s="229" t="s">
        <v>19</v>
      </c>
      <c r="F159" s="230" t="s">
        <v>235</v>
      </c>
      <c r="G159" s="228"/>
      <c r="H159" s="231">
        <v>42.427999999999997</v>
      </c>
      <c r="I159" s="232"/>
      <c r="J159" s="228"/>
      <c r="K159" s="228"/>
      <c r="L159" s="233"/>
      <c r="M159" s="234"/>
      <c r="N159" s="235"/>
      <c r="O159" s="235"/>
      <c r="P159" s="235"/>
      <c r="Q159" s="235"/>
      <c r="R159" s="235"/>
      <c r="S159" s="235"/>
      <c r="T159" s="23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7" t="s">
        <v>155</v>
      </c>
      <c r="AU159" s="237" t="s">
        <v>83</v>
      </c>
      <c r="AV159" s="13" t="s">
        <v>83</v>
      </c>
      <c r="AW159" s="13" t="s">
        <v>34</v>
      </c>
      <c r="AX159" s="13" t="s">
        <v>81</v>
      </c>
      <c r="AY159" s="237" t="s">
        <v>129</v>
      </c>
    </row>
    <row r="160" s="2" customFormat="1" ht="24.15" customHeight="1">
      <c r="A160" s="41"/>
      <c r="B160" s="42"/>
      <c r="C160" s="207" t="s">
        <v>236</v>
      </c>
      <c r="D160" s="207" t="s">
        <v>131</v>
      </c>
      <c r="E160" s="208" t="s">
        <v>237</v>
      </c>
      <c r="F160" s="209" t="s">
        <v>238</v>
      </c>
      <c r="G160" s="210" t="s">
        <v>134</v>
      </c>
      <c r="H160" s="211">
        <v>1</v>
      </c>
      <c r="I160" s="212"/>
      <c r="J160" s="213">
        <f>ROUND(I160*H160,2)</f>
        <v>0</v>
      </c>
      <c r="K160" s="209" t="s">
        <v>135</v>
      </c>
      <c r="L160" s="47"/>
      <c r="M160" s="214" t="s">
        <v>19</v>
      </c>
      <c r="N160" s="215" t="s">
        <v>44</v>
      </c>
      <c r="O160" s="87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136</v>
      </c>
      <c r="AT160" s="218" t="s">
        <v>131</v>
      </c>
      <c r="AU160" s="218" t="s">
        <v>83</v>
      </c>
      <c r="AY160" s="20" t="s">
        <v>129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81</v>
      </c>
      <c r="BK160" s="219">
        <f>ROUND(I160*H160,2)</f>
        <v>0</v>
      </c>
      <c r="BL160" s="20" t="s">
        <v>136</v>
      </c>
      <c r="BM160" s="218" t="s">
        <v>239</v>
      </c>
    </row>
    <row r="161" s="2" customFormat="1">
      <c r="A161" s="41"/>
      <c r="B161" s="42"/>
      <c r="C161" s="43"/>
      <c r="D161" s="220" t="s">
        <v>138</v>
      </c>
      <c r="E161" s="43"/>
      <c r="F161" s="221" t="s">
        <v>240</v>
      </c>
      <c r="G161" s="43"/>
      <c r="H161" s="43"/>
      <c r="I161" s="222"/>
      <c r="J161" s="43"/>
      <c r="K161" s="43"/>
      <c r="L161" s="47"/>
      <c r="M161" s="223"/>
      <c r="N161" s="224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138</v>
      </c>
      <c r="AU161" s="20" t="s">
        <v>83</v>
      </c>
    </row>
    <row r="162" s="12" customFormat="1" ht="22.8" customHeight="1">
      <c r="A162" s="12"/>
      <c r="B162" s="191"/>
      <c r="C162" s="192"/>
      <c r="D162" s="193" t="s">
        <v>72</v>
      </c>
      <c r="E162" s="205" t="s">
        <v>83</v>
      </c>
      <c r="F162" s="205" t="s">
        <v>241</v>
      </c>
      <c r="G162" s="192"/>
      <c r="H162" s="192"/>
      <c r="I162" s="195"/>
      <c r="J162" s="206">
        <f>BK162</f>
        <v>0</v>
      </c>
      <c r="K162" s="192"/>
      <c r="L162" s="197"/>
      <c r="M162" s="198"/>
      <c r="N162" s="199"/>
      <c r="O162" s="199"/>
      <c r="P162" s="200">
        <f>SUM(P163:P210)</f>
        <v>0</v>
      </c>
      <c r="Q162" s="199"/>
      <c r="R162" s="200">
        <f>SUM(R163:R210)</f>
        <v>129.09535933001999</v>
      </c>
      <c r="S162" s="199"/>
      <c r="T162" s="201">
        <f>SUM(T163:T210)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2" t="s">
        <v>81</v>
      </c>
      <c r="AT162" s="203" t="s">
        <v>72</v>
      </c>
      <c r="AU162" s="203" t="s">
        <v>81</v>
      </c>
      <c r="AY162" s="202" t="s">
        <v>129</v>
      </c>
      <c r="BK162" s="204">
        <f>SUM(BK163:BK210)</f>
        <v>0</v>
      </c>
    </row>
    <row r="163" s="2" customFormat="1" ht="16.5" customHeight="1">
      <c r="A163" s="41"/>
      <c r="B163" s="42"/>
      <c r="C163" s="207" t="s">
        <v>242</v>
      </c>
      <c r="D163" s="207" t="s">
        <v>131</v>
      </c>
      <c r="E163" s="208" t="s">
        <v>243</v>
      </c>
      <c r="F163" s="209" t="s">
        <v>244</v>
      </c>
      <c r="G163" s="210" t="s">
        <v>204</v>
      </c>
      <c r="H163" s="211">
        <v>5.7000000000000002</v>
      </c>
      <c r="I163" s="212"/>
      <c r="J163" s="213">
        <f>ROUND(I163*H163,2)</f>
        <v>0</v>
      </c>
      <c r="K163" s="209" t="s">
        <v>19</v>
      </c>
      <c r="L163" s="47"/>
      <c r="M163" s="214" t="s">
        <v>19</v>
      </c>
      <c r="N163" s="215" t="s">
        <v>44</v>
      </c>
      <c r="O163" s="87"/>
      <c r="P163" s="216">
        <f>O163*H163</f>
        <v>0</v>
      </c>
      <c r="Q163" s="216">
        <v>2.5018722040000001</v>
      </c>
      <c r="R163" s="216">
        <f>Q163*H163</f>
        <v>14.260671562800001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136</v>
      </c>
      <c r="AT163" s="218" t="s">
        <v>131</v>
      </c>
      <c r="AU163" s="218" t="s">
        <v>83</v>
      </c>
      <c r="AY163" s="20" t="s">
        <v>129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20" t="s">
        <v>81</v>
      </c>
      <c r="BK163" s="219">
        <f>ROUND(I163*H163,2)</f>
        <v>0</v>
      </c>
      <c r="BL163" s="20" t="s">
        <v>136</v>
      </c>
      <c r="BM163" s="218" t="s">
        <v>245</v>
      </c>
    </row>
    <row r="164" s="13" customFormat="1">
      <c r="A164" s="13"/>
      <c r="B164" s="227"/>
      <c r="C164" s="228"/>
      <c r="D164" s="225" t="s">
        <v>155</v>
      </c>
      <c r="E164" s="229" t="s">
        <v>19</v>
      </c>
      <c r="F164" s="230" t="s">
        <v>246</v>
      </c>
      <c r="G164" s="228"/>
      <c r="H164" s="231">
        <v>5.7000000000000002</v>
      </c>
      <c r="I164" s="232"/>
      <c r="J164" s="228"/>
      <c r="K164" s="228"/>
      <c r="L164" s="233"/>
      <c r="M164" s="234"/>
      <c r="N164" s="235"/>
      <c r="O164" s="235"/>
      <c r="P164" s="235"/>
      <c r="Q164" s="235"/>
      <c r="R164" s="235"/>
      <c r="S164" s="235"/>
      <c r="T164" s="23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7" t="s">
        <v>155</v>
      </c>
      <c r="AU164" s="237" t="s">
        <v>83</v>
      </c>
      <c r="AV164" s="13" t="s">
        <v>83</v>
      </c>
      <c r="AW164" s="13" t="s">
        <v>34</v>
      </c>
      <c r="AX164" s="13" t="s">
        <v>81</v>
      </c>
      <c r="AY164" s="237" t="s">
        <v>129</v>
      </c>
    </row>
    <row r="165" s="2" customFormat="1" ht="16.5" customHeight="1">
      <c r="A165" s="41"/>
      <c r="B165" s="42"/>
      <c r="C165" s="207" t="s">
        <v>247</v>
      </c>
      <c r="D165" s="207" t="s">
        <v>131</v>
      </c>
      <c r="E165" s="208" t="s">
        <v>248</v>
      </c>
      <c r="F165" s="209" t="s">
        <v>249</v>
      </c>
      <c r="G165" s="210" t="s">
        <v>204</v>
      </c>
      <c r="H165" s="211">
        <v>13.144</v>
      </c>
      <c r="I165" s="212"/>
      <c r="J165" s="213">
        <f>ROUND(I165*H165,2)</f>
        <v>0</v>
      </c>
      <c r="K165" s="209" t="s">
        <v>135</v>
      </c>
      <c r="L165" s="47"/>
      <c r="M165" s="214" t="s">
        <v>19</v>
      </c>
      <c r="N165" s="215" t="s">
        <v>44</v>
      </c>
      <c r="O165" s="87"/>
      <c r="P165" s="216">
        <f>O165*H165</f>
        <v>0</v>
      </c>
      <c r="Q165" s="216">
        <v>2.5018722040000001</v>
      </c>
      <c r="R165" s="216">
        <f>Q165*H165</f>
        <v>32.884608249376001</v>
      </c>
      <c r="S165" s="216">
        <v>0</v>
      </c>
      <c r="T165" s="21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8" t="s">
        <v>136</v>
      </c>
      <c r="AT165" s="218" t="s">
        <v>131</v>
      </c>
      <c r="AU165" s="218" t="s">
        <v>83</v>
      </c>
      <c r="AY165" s="20" t="s">
        <v>129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20" t="s">
        <v>81</v>
      </c>
      <c r="BK165" s="219">
        <f>ROUND(I165*H165,2)</f>
        <v>0</v>
      </c>
      <c r="BL165" s="20" t="s">
        <v>136</v>
      </c>
      <c r="BM165" s="218" t="s">
        <v>250</v>
      </c>
    </row>
    <row r="166" s="2" customFormat="1">
      <c r="A166" s="41"/>
      <c r="B166" s="42"/>
      <c r="C166" s="43"/>
      <c r="D166" s="220" t="s">
        <v>138</v>
      </c>
      <c r="E166" s="43"/>
      <c r="F166" s="221" t="s">
        <v>251</v>
      </c>
      <c r="G166" s="43"/>
      <c r="H166" s="43"/>
      <c r="I166" s="222"/>
      <c r="J166" s="43"/>
      <c r="K166" s="43"/>
      <c r="L166" s="47"/>
      <c r="M166" s="223"/>
      <c r="N166" s="224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138</v>
      </c>
      <c r="AU166" s="20" t="s">
        <v>83</v>
      </c>
    </row>
    <row r="167" s="13" customFormat="1">
      <c r="A167" s="13"/>
      <c r="B167" s="227"/>
      <c r="C167" s="228"/>
      <c r="D167" s="225" t="s">
        <v>155</v>
      </c>
      <c r="E167" s="229" t="s">
        <v>19</v>
      </c>
      <c r="F167" s="230" t="s">
        <v>252</v>
      </c>
      <c r="G167" s="228"/>
      <c r="H167" s="231">
        <v>13.144</v>
      </c>
      <c r="I167" s="232"/>
      <c r="J167" s="228"/>
      <c r="K167" s="228"/>
      <c r="L167" s="233"/>
      <c r="M167" s="234"/>
      <c r="N167" s="235"/>
      <c r="O167" s="235"/>
      <c r="P167" s="235"/>
      <c r="Q167" s="235"/>
      <c r="R167" s="235"/>
      <c r="S167" s="235"/>
      <c r="T167" s="23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7" t="s">
        <v>155</v>
      </c>
      <c r="AU167" s="237" t="s">
        <v>83</v>
      </c>
      <c r="AV167" s="13" t="s">
        <v>83</v>
      </c>
      <c r="AW167" s="13" t="s">
        <v>34</v>
      </c>
      <c r="AX167" s="13" t="s">
        <v>81</v>
      </c>
      <c r="AY167" s="237" t="s">
        <v>129</v>
      </c>
    </row>
    <row r="168" s="2" customFormat="1" ht="16.5" customHeight="1">
      <c r="A168" s="41"/>
      <c r="B168" s="42"/>
      <c r="C168" s="207" t="s">
        <v>253</v>
      </c>
      <c r="D168" s="207" t="s">
        <v>131</v>
      </c>
      <c r="E168" s="208" t="s">
        <v>254</v>
      </c>
      <c r="F168" s="209" t="s">
        <v>255</v>
      </c>
      <c r="G168" s="210" t="s">
        <v>152</v>
      </c>
      <c r="H168" s="211">
        <v>64.560000000000002</v>
      </c>
      <c r="I168" s="212"/>
      <c r="J168" s="213">
        <f>ROUND(I168*H168,2)</f>
        <v>0</v>
      </c>
      <c r="K168" s="209" t="s">
        <v>135</v>
      </c>
      <c r="L168" s="47"/>
      <c r="M168" s="214" t="s">
        <v>19</v>
      </c>
      <c r="N168" s="215" t="s">
        <v>44</v>
      </c>
      <c r="O168" s="87"/>
      <c r="P168" s="216">
        <f>O168*H168</f>
        <v>0</v>
      </c>
      <c r="Q168" s="216">
        <v>0.00479</v>
      </c>
      <c r="R168" s="216">
        <f>Q168*H168</f>
        <v>0.30924240000000003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136</v>
      </c>
      <c r="AT168" s="218" t="s">
        <v>131</v>
      </c>
      <c r="AU168" s="218" t="s">
        <v>83</v>
      </c>
      <c r="AY168" s="20" t="s">
        <v>129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81</v>
      </c>
      <c r="BK168" s="219">
        <f>ROUND(I168*H168,2)</f>
        <v>0</v>
      </c>
      <c r="BL168" s="20" t="s">
        <v>136</v>
      </c>
      <c r="BM168" s="218" t="s">
        <v>256</v>
      </c>
    </row>
    <row r="169" s="2" customFormat="1">
      <c r="A169" s="41"/>
      <c r="B169" s="42"/>
      <c r="C169" s="43"/>
      <c r="D169" s="220" t="s">
        <v>138</v>
      </c>
      <c r="E169" s="43"/>
      <c r="F169" s="221" t="s">
        <v>257</v>
      </c>
      <c r="G169" s="43"/>
      <c r="H169" s="43"/>
      <c r="I169" s="222"/>
      <c r="J169" s="43"/>
      <c r="K169" s="43"/>
      <c r="L169" s="47"/>
      <c r="M169" s="223"/>
      <c r="N169" s="224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138</v>
      </c>
      <c r="AU169" s="20" t="s">
        <v>83</v>
      </c>
    </row>
    <row r="170" s="13" customFormat="1">
      <c r="A170" s="13"/>
      <c r="B170" s="227"/>
      <c r="C170" s="228"/>
      <c r="D170" s="225" t="s">
        <v>155</v>
      </c>
      <c r="E170" s="229" t="s">
        <v>19</v>
      </c>
      <c r="F170" s="230" t="s">
        <v>258</v>
      </c>
      <c r="G170" s="228"/>
      <c r="H170" s="231">
        <v>64.560000000000002</v>
      </c>
      <c r="I170" s="232"/>
      <c r="J170" s="228"/>
      <c r="K170" s="228"/>
      <c r="L170" s="233"/>
      <c r="M170" s="234"/>
      <c r="N170" s="235"/>
      <c r="O170" s="235"/>
      <c r="P170" s="235"/>
      <c r="Q170" s="235"/>
      <c r="R170" s="235"/>
      <c r="S170" s="235"/>
      <c r="T170" s="23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7" t="s">
        <v>155</v>
      </c>
      <c r="AU170" s="237" t="s">
        <v>83</v>
      </c>
      <c r="AV170" s="13" t="s">
        <v>83</v>
      </c>
      <c r="AW170" s="13" t="s">
        <v>34</v>
      </c>
      <c r="AX170" s="13" t="s">
        <v>81</v>
      </c>
      <c r="AY170" s="237" t="s">
        <v>129</v>
      </c>
    </row>
    <row r="171" s="2" customFormat="1" ht="16.5" customHeight="1">
      <c r="A171" s="41"/>
      <c r="B171" s="42"/>
      <c r="C171" s="207" t="s">
        <v>259</v>
      </c>
      <c r="D171" s="207" t="s">
        <v>131</v>
      </c>
      <c r="E171" s="208" t="s">
        <v>260</v>
      </c>
      <c r="F171" s="209" t="s">
        <v>261</v>
      </c>
      <c r="G171" s="210" t="s">
        <v>152</v>
      </c>
      <c r="H171" s="211">
        <v>64.560000000000002</v>
      </c>
      <c r="I171" s="212"/>
      <c r="J171" s="213">
        <f>ROUND(I171*H171,2)</f>
        <v>0</v>
      </c>
      <c r="K171" s="209" t="s">
        <v>135</v>
      </c>
      <c r="L171" s="47"/>
      <c r="M171" s="214" t="s">
        <v>19</v>
      </c>
      <c r="N171" s="215" t="s">
        <v>44</v>
      </c>
      <c r="O171" s="87"/>
      <c r="P171" s="216">
        <f>O171*H171</f>
        <v>0</v>
      </c>
      <c r="Q171" s="216">
        <v>0</v>
      </c>
      <c r="R171" s="216">
        <f>Q171*H171</f>
        <v>0</v>
      </c>
      <c r="S171" s="216">
        <v>0</v>
      </c>
      <c r="T171" s="217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8" t="s">
        <v>136</v>
      </c>
      <c r="AT171" s="218" t="s">
        <v>131</v>
      </c>
      <c r="AU171" s="218" t="s">
        <v>83</v>
      </c>
      <c r="AY171" s="20" t="s">
        <v>129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20" t="s">
        <v>81</v>
      </c>
      <c r="BK171" s="219">
        <f>ROUND(I171*H171,2)</f>
        <v>0</v>
      </c>
      <c r="BL171" s="20" t="s">
        <v>136</v>
      </c>
      <c r="BM171" s="218" t="s">
        <v>262</v>
      </c>
    </row>
    <row r="172" s="2" customFormat="1">
      <c r="A172" s="41"/>
      <c r="B172" s="42"/>
      <c r="C172" s="43"/>
      <c r="D172" s="220" t="s">
        <v>138</v>
      </c>
      <c r="E172" s="43"/>
      <c r="F172" s="221" t="s">
        <v>263</v>
      </c>
      <c r="G172" s="43"/>
      <c r="H172" s="43"/>
      <c r="I172" s="222"/>
      <c r="J172" s="43"/>
      <c r="K172" s="43"/>
      <c r="L172" s="47"/>
      <c r="M172" s="223"/>
      <c r="N172" s="224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138</v>
      </c>
      <c r="AU172" s="20" t="s">
        <v>83</v>
      </c>
    </row>
    <row r="173" s="2" customFormat="1" ht="16.5" customHeight="1">
      <c r="A173" s="41"/>
      <c r="B173" s="42"/>
      <c r="C173" s="207" t="s">
        <v>7</v>
      </c>
      <c r="D173" s="207" t="s">
        <v>131</v>
      </c>
      <c r="E173" s="208" t="s">
        <v>264</v>
      </c>
      <c r="F173" s="209" t="s">
        <v>265</v>
      </c>
      <c r="G173" s="210" t="s">
        <v>204</v>
      </c>
      <c r="H173" s="211">
        <v>15.911</v>
      </c>
      <c r="I173" s="212"/>
      <c r="J173" s="213">
        <f>ROUND(I173*H173,2)</f>
        <v>0</v>
      </c>
      <c r="K173" s="209" t="s">
        <v>19</v>
      </c>
      <c r="L173" s="47"/>
      <c r="M173" s="214" t="s">
        <v>19</v>
      </c>
      <c r="N173" s="215" t="s">
        <v>44</v>
      </c>
      <c r="O173" s="87"/>
      <c r="P173" s="216">
        <f>O173*H173</f>
        <v>0</v>
      </c>
      <c r="Q173" s="216">
        <v>2.5018722040000001</v>
      </c>
      <c r="R173" s="216">
        <f>Q173*H173</f>
        <v>39.807288637844003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136</v>
      </c>
      <c r="AT173" s="218" t="s">
        <v>131</v>
      </c>
      <c r="AU173" s="218" t="s">
        <v>83</v>
      </c>
      <c r="AY173" s="20" t="s">
        <v>129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81</v>
      </c>
      <c r="BK173" s="219">
        <f>ROUND(I173*H173,2)</f>
        <v>0</v>
      </c>
      <c r="BL173" s="20" t="s">
        <v>136</v>
      </c>
      <c r="BM173" s="218" t="s">
        <v>266</v>
      </c>
    </row>
    <row r="174" s="13" customFormat="1">
      <c r="A174" s="13"/>
      <c r="B174" s="227"/>
      <c r="C174" s="228"/>
      <c r="D174" s="225" t="s">
        <v>155</v>
      </c>
      <c r="E174" s="229" t="s">
        <v>19</v>
      </c>
      <c r="F174" s="230" t="s">
        <v>267</v>
      </c>
      <c r="G174" s="228"/>
      <c r="H174" s="231">
        <v>7.2000000000000002</v>
      </c>
      <c r="I174" s="232"/>
      <c r="J174" s="228"/>
      <c r="K174" s="228"/>
      <c r="L174" s="233"/>
      <c r="M174" s="234"/>
      <c r="N174" s="235"/>
      <c r="O174" s="235"/>
      <c r="P174" s="235"/>
      <c r="Q174" s="235"/>
      <c r="R174" s="235"/>
      <c r="S174" s="235"/>
      <c r="T174" s="23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7" t="s">
        <v>155</v>
      </c>
      <c r="AU174" s="237" t="s">
        <v>83</v>
      </c>
      <c r="AV174" s="13" t="s">
        <v>83</v>
      </c>
      <c r="AW174" s="13" t="s">
        <v>34</v>
      </c>
      <c r="AX174" s="13" t="s">
        <v>73</v>
      </c>
      <c r="AY174" s="237" t="s">
        <v>129</v>
      </c>
    </row>
    <row r="175" s="13" customFormat="1">
      <c r="A175" s="13"/>
      <c r="B175" s="227"/>
      <c r="C175" s="228"/>
      <c r="D175" s="225" t="s">
        <v>155</v>
      </c>
      <c r="E175" s="229" t="s">
        <v>19</v>
      </c>
      <c r="F175" s="230" t="s">
        <v>268</v>
      </c>
      <c r="G175" s="228"/>
      <c r="H175" s="231">
        <v>2.5539999999999998</v>
      </c>
      <c r="I175" s="232"/>
      <c r="J175" s="228"/>
      <c r="K175" s="228"/>
      <c r="L175" s="233"/>
      <c r="M175" s="234"/>
      <c r="N175" s="235"/>
      <c r="O175" s="235"/>
      <c r="P175" s="235"/>
      <c r="Q175" s="235"/>
      <c r="R175" s="235"/>
      <c r="S175" s="235"/>
      <c r="T175" s="236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7" t="s">
        <v>155</v>
      </c>
      <c r="AU175" s="237" t="s">
        <v>83</v>
      </c>
      <c r="AV175" s="13" t="s">
        <v>83</v>
      </c>
      <c r="AW175" s="13" t="s">
        <v>34</v>
      </c>
      <c r="AX175" s="13" t="s">
        <v>73</v>
      </c>
      <c r="AY175" s="237" t="s">
        <v>129</v>
      </c>
    </row>
    <row r="176" s="13" customFormat="1">
      <c r="A176" s="13"/>
      <c r="B176" s="227"/>
      <c r="C176" s="228"/>
      <c r="D176" s="225" t="s">
        <v>155</v>
      </c>
      <c r="E176" s="229" t="s">
        <v>19</v>
      </c>
      <c r="F176" s="230" t="s">
        <v>269</v>
      </c>
      <c r="G176" s="228"/>
      <c r="H176" s="231">
        <v>0.71999999999999997</v>
      </c>
      <c r="I176" s="232"/>
      <c r="J176" s="228"/>
      <c r="K176" s="228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155</v>
      </c>
      <c r="AU176" s="237" t="s">
        <v>83</v>
      </c>
      <c r="AV176" s="13" t="s">
        <v>83</v>
      </c>
      <c r="AW176" s="13" t="s">
        <v>34</v>
      </c>
      <c r="AX176" s="13" t="s">
        <v>73</v>
      </c>
      <c r="AY176" s="237" t="s">
        <v>129</v>
      </c>
    </row>
    <row r="177" s="13" customFormat="1">
      <c r="A177" s="13"/>
      <c r="B177" s="227"/>
      <c r="C177" s="228"/>
      <c r="D177" s="225" t="s">
        <v>155</v>
      </c>
      <c r="E177" s="229" t="s">
        <v>19</v>
      </c>
      <c r="F177" s="230" t="s">
        <v>270</v>
      </c>
      <c r="G177" s="228"/>
      <c r="H177" s="231">
        <v>1.5429999999999999</v>
      </c>
      <c r="I177" s="232"/>
      <c r="J177" s="228"/>
      <c r="K177" s="228"/>
      <c r="L177" s="233"/>
      <c r="M177" s="234"/>
      <c r="N177" s="235"/>
      <c r="O177" s="235"/>
      <c r="P177" s="235"/>
      <c r="Q177" s="235"/>
      <c r="R177" s="235"/>
      <c r="S177" s="235"/>
      <c r="T177" s="23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7" t="s">
        <v>155</v>
      </c>
      <c r="AU177" s="237" t="s">
        <v>83</v>
      </c>
      <c r="AV177" s="13" t="s">
        <v>83</v>
      </c>
      <c r="AW177" s="13" t="s">
        <v>34</v>
      </c>
      <c r="AX177" s="13" t="s">
        <v>73</v>
      </c>
      <c r="AY177" s="237" t="s">
        <v>129</v>
      </c>
    </row>
    <row r="178" s="13" customFormat="1">
      <c r="A178" s="13"/>
      <c r="B178" s="227"/>
      <c r="C178" s="228"/>
      <c r="D178" s="225" t="s">
        <v>155</v>
      </c>
      <c r="E178" s="229" t="s">
        <v>19</v>
      </c>
      <c r="F178" s="230" t="s">
        <v>271</v>
      </c>
      <c r="G178" s="228"/>
      <c r="H178" s="231">
        <v>0.14999999999999999</v>
      </c>
      <c r="I178" s="232"/>
      <c r="J178" s="228"/>
      <c r="K178" s="228"/>
      <c r="L178" s="233"/>
      <c r="M178" s="234"/>
      <c r="N178" s="235"/>
      <c r="O178" s="235"/>
      <c r="P178" s="235"/>
      <c r="Q178" s="235"/>
      <c r="R178" s="235"/>
      <c r="S178" s="235"/>
      <c r="T178" s="23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7" t="s">
        <v>155</v>
      </c>
      <c r="AU178" s="237" t="s">
        <v>83</v>
      </c>
      <c r="AV178" s="13" t="s">
        <v>83</v>
      </c>
      <c r="AW178" s="13" t="s">
        <v>34</v>
      </c>
      <c r="AX178" s="13" t="s">
        <v>73</v>
      </c>
      <c r="AY178" s="237" t="s">
        <v>129</v>
      </c>
    </row>
    <row r="179" s="13" customFormat="1">
      <c r="A179" s="13"/>
      <c r="B179" s="227"/>
      <c r="C179" s="228"/>
      <c r="D179" s="225" t="s">
        <v>155</v>
      </c>
      <c r="E179" s="229" t="s">
        <v>19</v>
      </c>
      <c r="F179" s="230" t="s">
        <v>272</v>
      </c>
      <c r="G179" s="228"/>
      <c r="H179" s="231">
        <v>1.44</v>
      </c>
      <c r="I179" s="232"/>
      <c r="J179" s="228"/>
      <c r="K179" s="228"/>
      <c r="L179" s="233"/>
      <c r="M179" s="234"/>
      <c r="N179" s="235"/>
      <c r="O179" s="235"/>
      <c r="P179" s="235"/>
      <c r="Q179" s="235"/>
      <c r="R179" s="235"/>
      <c r="S179" s="235"/>
      <c r="T179" s="23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7" t="s">
        <v>155</v>
      </c>
      <c r="AU179" s="237" t="s">
        <v>83</v>
      </c>
      <c r="AV179" s="13" t="s">
        <v>83</v>
      </c>
      <c r="AW179" s="13" t="s">
        <v>34</v>
      </c>
      <c r="AX179" s="13" t="s">
        <v>73</v>
      </c>
      <c r="AY179" s="237" t="s">
        <v>129</v>
      </c>
    </row>
    <row r="180" s="13" customFormat="1">
      <c r="A180" s="13"/>
      <c r="B180" s="227"/>
      <c r="C180" s="228"/>
      <c r="D180" s="225" t="s">
        <v>155</v>
      </c>
      <c r="E180" s="229" t="s">
        <v>19</v>
      </c>
      <c r="F180" s="230" t="s">
        <v>273</v>
      </c>
      <c r="G180" s="228"/>
      <c r="H180" s="231">
        <v>0.28799999999999998</v>
      </c>
      <c r="I180" s="232"/>
      <c r="J180" s="228"/>
      <c r="K180" s="228"/>
      <c r="L180" s="233"/>
      <c r="M180" s="234"/>
      <c r="N180" s="235"/>
      <c r="O180" s="235"/>
      <c r="P180" s="235"/>
      <c r="Q180" s="235"/>
      <c r="R180" s="235"/>
      <c r="S180" s="235"/>
      <c r="T180" s="23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7" t="s">
        <v>155</v>
      </c>
      <c r="AU180" s="237" t="s">
        <v>83</v>
      </c>
      <c r="AV180" s="13" t="s">
        <v>83</v>
      </c>
      <c r="AW180" s="13" t="s">
        <v>34</v>
      </c>
      <c r="AX180" s="13" t="s">
        <v>73</v>
      </c>
      <c r="AY180" s="237" t="s">
        <v>129</v>
      </c>
    </row>
    <row r="181" s="13" customFormat="1">
      <c r="A181" s="13"/>
      <c r="B181" s="227"/>
      <c r="C181" s="228"/>
      <c r="D181" s="225" t="s">
        <v>155</v>
      </c>
      <c r="E181" s="229" t="s">
        <v>19</v>
      </c>
      <c r="F181" s="230" t="s">
        <v>274</v>
      </c>
      <c r="G181" s="228"/>
      <c r="H181" s="231">
        <v>0.28799999999999998</v>
      </c>
      <c r="I181" s="232"/>
      <c r="J181" s="228"/>
      <c r="K181" s="228"/>
      <c r="L181" s="233"/>
      <c r="M181" s="234"/>
      <c r="N181" s="235"/>
      <c r="O181" s="235"/>
      <c r="P181" s="235"/>
      <c r="Q181" s="235"/>
      <c r="R181" s="235"/>
      <c r="S181" s="235"/>
      <c r="T181" s="23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7" t="s">
        <v>155</v>
      </c>
      <c r="AU181" s="237" t="s">
        <v>83</v>
      </c>
      <c r="AV181" s="13" t="s">
        <v>83</v>
      </c>
      <c r="AW181" s="13" t="s">
        <v>34</v>
      </c>
      <c r="AX181" s="13" t="s">
        <v>73</v>
      </c>
      <c r="AY181" s="237" t="s">
        <v>129</v>
      </c>
    </row>
    <row r="182" s="13" customFormat="1">
      <c r="A182" s="13"/>
      <c r="B182" s="227"/>
      <c r="C182" s="228"/>
      <c r="D182" s="225" t="s">
        <v>155</v>
      </c>
      <c r="E182" s="229" t="s">
        <v>19</v>
      </c>
      <c r="F182" s="230" t="s">
        <v>275</v>
      </c>
      <c r="G182" s="228"/>
      <c r="H182" s="231">
        <v>1.728</v>
      </c>
      <c r="I182" s="232"/>
      <c r="J182" s="228"/>
      <c r="K182" s="228"/>
      <c r="L182" s="233"/>
      <c r="M182" s="234"/>
      <c r="N182" s="235"/>
      <c r="O182" s="235"/>
      <c r="P182" s="235"/>
      <c r="Q182" s="235"/>
      <c r="R182" s="235"/>
      <c r="S182" s="235"/>
      <c r="T182" s="23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7" t="s">
        <v>155</v>
      </c>
      <c r="AU182" s="237" t="s">
        <v>83</v>
      </c>
      <c r="AV182" s="13" t="s">
        <v>83</v>
      </c>
      <c r="AW182" s="13" t="s">
        <v>34</v>
      </c>
      <c r="AX182" s="13" t="s">
        <v>73</v>
      </c>
      <c r="AY182" s="237" t="s">
        <v>129</v>
      </c>
    </row>
    <row r="183" s="14" customFormat="1">
      <c r="A183" s="14"/>
      <c r="B183" s="238"/>
      <c r="C183" s="239"/>
      <c r="D183" s="225" t="s">
        <v>155</v>
      </c>
      <c r="E183" s="240" t="s">
        <v>19</v>
      </c>
      <c r="F183" s="241" t="s">
        <v>179</v>
      </c>
      <c r="G183" s="239"/>
      <c r="H183" s="242">
        <v>15.911</v>
      </c>
      <c r="I183" s="243"/>
      <c r="J183" s="239"/>
      <c r="K183" s="239"/>
      <c r="L183" s="244"/>
      <c r="M183" s="245"/>
      <c r="N183" s="246"/>
      <c r="O183" s="246"/>
      <c r="P183" s="246"/>
      <c r="Q183" s="246"/>
      <c r="R183" s="246"/>
      <c r="S183" s="246"/>
      <c r="T183" s="247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8" t="s">
        <v>155</v>
      </c>
      <c r="AU183" s="248" t="s">
        <v>83</v>
      </c>
      <c r="AV183" s="14" t="s">
        <v>136</v>
      </c>
      <c r="AW183" s="14" t="s">
        <v>34</v>
      </c>
      <c r="AX183" s="14" t="s">
        <v>81</v>
      </c>
      <c r="AY183" s="248" t="s">
        <v>129</v>
      </c>
    </row>
    <row r="184" s="2" customFormat="1" ht="16.5" customHeight="1">
      <c r="A184" s="41"/>
      <c r="B184" s="42"/>
      <c r="C184" s="207" t="s">
        <v>276</v>
      </c>
      <c r="D184" s="207" t="s">
        <v>131</v>
      </c>
      <c r="E184" s="208" t="s">
        <v>277</v>
      </c>
      <c r="F184" s="209" t="s">
        <v>278</v>
      </c>
      <c r="G184" s="210" t="s">
        <v>152</v>
      </c>
      <c r="H184" s="211">
        <v>22.382000000000001</v>
      </c>
      <c r="I184" s="212"/>
      <c r="J184" s="213">
        <f>ROUND(I184*H184,2)</f>
        <v>0</v>
      </c>
      <c r="K184" s="209" t="s">
        <v>135</v>
      </c>
      <c r="L184" s="47"/>
      <c r="M184" s="214" t="s">
        <v>19</v>
      </c>
      <c r="N184" s="215" t="s">
        <v>44</v>
      </c>
      <c r="O184" s="87"/>
      <c r="P184" s="216">
        <f>O184*H184</f>
        <v>0</v>
      </c>
      <c r="Q184" s="216">
        <v>0.00264</v>
      </c>
      <c r="R184" s="216">
        <f>Q184*H184</f>
        <v>0.059088480000000006</v>
      </c>
      <c r="S184" s="216">
        <v>0</v>
      </c>
      <c r="T184" s="21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8" t="s">
        <v>136</v>
      </c>
      <c r="AT184" s="218" t="s">
        <v>131</v>
      </c>
      <c r="AU184" s="218" t="s">
        <v>83</v>
      </c>
      <c r="AY184" s="20" t="s">
        <v>129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20" t="s">
        <v>81</v>
      </c>
      <c r="BK184" s="219">
        <f>ROUND(I184*H184,2)</f>
        <v>0</v>
      </c>
      <c r="BL184" s="20" t="s">
        <v>136</v>
      </c>
      <c r="BM184" s="218" t="s">
        <v>279</v>
      </c>
    </row>
    <row r="185" s="2" customFormat="1">
      <c r="A185" s="41"/>
      <c r="B185" s="42"/>
      <c r="C185" s="43"/>
      <c r="D185" s="220" t="s">
        <v>138</v>
      </c>
      <c r="E185" s="43"/>
      <c r="F185" s="221" t="s">
        <v>280</v>
      </c>
      <c r="G185" s="43"/>
      <c r="H185" s="43"/>
      <c r="I185" s="222"/>
      <c r="J185" s="43"/>
      <c r="K185" s="43"/>
      <c r="L185" s="47"/>
      <c r="M185" s="223"/>
      <c r="N185" s="224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138</v>
      </c>
      <c r="AU185" s="20" t="s">
        <v>83</v>
      </c>
    </row>
    <row r="186" s="13" customFormat="1">
      <c r="A186" s="13"/>
      <c r="B186" s="227"/>
      <c r="C186" s="228"/>
      <c r="D186" s="225" t="s">
        <v>155</v>
      </c>
      <c r="E186" s="229" t="s">
        <v>19</v>
      </c>
      <c r="F186" s="230" t="s">
        <v>281</v>
      </c>
      <c r="G186" s="228"/>
      <c r="H186" s="231">
        <v>6.1600000000000001</v>
      </c>
      <c r="I186" s="232"/>
      <c r="J186" s="228"/>
      <c r="K186" s="228"/>
      <c r="L186" s="233"/>
      <c r="M186" s="234"/>
      <c r="N186" s="235"/>
      <c r="O186" s="235"/>
      <c r="P186" s="235"/>
      <c r="Q186" s="235"/>
      <c r="R186" s="235"/>
      <c r="S186" s="235"/>
      <c r="T186" s="23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7" t="s">
        <v>155</v>
      </c>
      <c r="AU186" s="237" t="s">
        <v>83</v>
      </c>
      <c r="AV186" s="13" t="s">
        <v>83</v>
      </c>
      <c r="AW186" s="13" t="s">
        <v>34</v>
      </c>
      <c r="AX186" s="13" t="s">
        <v>73</v>
      </c>
      <c r="AY186" s="237" t="s">
        <v>129</v>
      </c>
    </row>
    <row r="187" s="13" customFormat="1">
      <c r="A187" s="13"/>
      <c r="B187" s="227"/>
      <c r="C187" s="228"/>
      <c r="D187" s="225" t="s">
        <v>155</v>
      </c>
      <c r="E187" s="229" t="s">
        <v>19</v>
      </c>
      <c r="F187" s="230" t="s">
        <v>282</v>
      </c>
      <c r="G187" s="228"/>
      <c r="H187" s="231">
        <v>4.4800000000000004</v>
      </c>
      <c r="I187" s="232"/>
      <c r="J187" s="228"/>
      <c r="K187" s="228"/>
      <c r="L187" s="233"/>
      <c r="M187" s="234"/>
      <c r="N187" s="235"/>
      <c r="O187" s="235"/>
      <c r="P187" s="235"/>
      <c r="Q187" s="235"/>
      <c r="R187" s="235"/>
      <c r="S187" s="235"/>
      <c r="T187" s="23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7" t="s">
        <v>155</v>
      </c>
      <c r="AU187" s="237" t="s">
        <v>83</v>
      </c>
      <c r="AV187" s="13" t="s">
        <v>83</v>
      </c>
      <c r="AW187" s="13" t="s">
        <v>34</v>
      </c>
      <c r="AX187" s="13" t="s">
        <v>73</v>
      </c>
      <c r="AY187" s="237" t="s">
        <v>129</v>
      </c>
    </row>
    <row r="188" s="13" customFormat="1">
      <c r="A188" s="13"/>
      <c r="B188" s="227"/>
      <c r="C188" s="228"/>
      <c r="D188" s="225" t="s">
        <v>155</v>
      </c>
      <c r="E188" s="229" t="s">
        <v>19</v>
      </c>
      <c r="F188" s="230" t="s">
        <v>283</v>
      </c>
      <c r="G188" s="228"/>
      <c r="H188" s="231">
        <v>0.71999999999999997</v>
      </c>
      <c r="I188" s="232"/>
      <c r="J188" s="228"/>
      <c r="K188" s="228"/>
      <c r="L188" s="233"/>
      <c r="M188" s="234"/>
      <c r="N188" s="235"/>
      <c r="O188" s="235"/>
      <c r="P188" s="235"/>
      <c r="Q188" s="235"/>
      <c r="R188" s="235"/>
      <c r="S188" s="235"/>
      <c r="T188" s="23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155</v>
      </c>
      <c r="AU188" s="237" t="s">
        <v>83</v>
      </c>
      <c r="AV188" s="13" t="s">
        <v>83</v>
      </c>
      <c r="AW188" s="13" t="s">
        <v>34</v>
      </c>
      <c r="AX188" s="13" t="s">
        <v>73</v>
      </c>
      <c r="AY188" s="237" t="s">
        <v>129</v>
      </c>
    </row>
    <row r="189" s="13" customFormat="1">
      <c r="A189" s="13"/>
      <c r="B189" s="227"/>
      <c r="C189" s="228"/>
      <c r="D189" s="225" t="s">
        <v>155</v>
      </c>
      <c r="E189" s="229" t="s">
        <v>19</v>
      </c>
      <c r="F189" s="230" t="s">
        <v>284</v>
      </c>
      <c r="G189" s="228"/>
      <c r="H189" s="231">
        <v>1.8020000000000001</v>
      </c>
      <c r="I189" s="232"/>
      <c r="J189" s="228"/>
      <c r="K189" s="228"/>
      <c r="L189" s="233"/>
      <c r="M189" s="234"/>
      <c r="N189" s="235"/>
      <c r="O189" s="235"/>
      <c r="P189" s="235"/>
      <c r="Q189" s="235"/>
      <c r="R189" s="235"/>
      <c r="S189" s="235"/>
      <c r="T189" s="23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7" t="s">
        <v>155</v>
      </c>
      <c r="AU189" s="237" t="s">
        <v>83</v>
      </c>
      <c r="AV189" s="13" t="s">
        <v>83</v>
      </c>
      <c r="AW189" s="13" t="s">
        <v>34</v>
      </c>
      <c r="AX189" s="13" t="s">
        <v>73</v>
      </c>
      <c r="AY189" s="237" t="s">
        <v>129</v>
      </c>
    </row>
    <row r="190" s="13" customFormat="1">
      <c r="A190" s="13"/>
      <c r="B190" s="227"/>
      <c r="C190" s="228"/>
      <c r="D190" s="225" t="s">
        <v>155</v>
      </c>
      <c r="E190" s="229" t="s">
        <v>19</v>
      </c>
      <c r="F190" s="230" t="s">
        <v>285</v>
      </c>
      <c r="G190" s="228"/>
      <c r="H190" s="231">
        <v>0.90000000000000002</v>
      </c>
      <c r="I190" s="232"/>
      <c r="J190" s="228"/>
      <c r="K190" s="228"/>
      <c r="L190" s="233"/>
      <c r="M190" s="234"/>
      <c r="N190" s="235"/>
      <c r="O190" s="235"/>
      <c r="P190" s="235"/>
      <c r="Q190" s="235"/>
      <c r="R190" s="235"/>
      <c r="S190" s="235"/>
      <c r="T190" s="23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7" t="s">
        <v>155</v>
      </c>
      <c r="AU190" s="237" t="s">
        <v>83</v>
      </c>
      <c r="AV190" s="13" t="s">
        <v>83</v>
      </c>
      <c r="AW190" s="13" t="s">
        <v>34</v>
      </c>
      <c r="AX190" s="13" t="s">
        <v>73</v>
      </c>
      <c r="AY190" s="237" t="s">
        <v>129</v>
      </c>
    </row>
    <row r="191" s="13" customFormat="1">
      <c r="A191" s="13"/>
      <c r="B191" s="227"/>
      <c r="C191" s="228"/>
      <c r="D191" s="225" t="s">
        <v>155</v>
      </c>
      <c r="E191" s="229" t="s">
        <v>19</v>
      </c>
      <c r="F191" s="230" t="s">
        <v>286</v>
      </c>
      <c r="G191" s="228"/>
      <c r="H191" s="231">
        <v>3.2000000000000002</v>
      </c>
      <c r="I191" s="232"/>
      <c r="J191" s="228"/>
      <c r="K191" s="228"/>
      <c r="L191" s="233"/>
      <c r="M191" s="234"/>
      <c r="N191" s="235"/>
      <c r="O191" s="235"/>
      <c r="P191" s="235"/>
      <c r="Q191" s="235"/>
      <c r="R191" s="235"/>
      <c r="S191" s="235"/>
      <c r="T191" s="23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7" t="s">
        <v>155</v>
      </c>
      <c r="AU191" s="237" t="s">
        <v>83</v>
      </c>
      <c r="AV191" s="13" t="s">
        <v>83</v>
      </c>
      <c r="AW191" s="13" t="s">
        <v>34</v>
      </c>
      <c r="AX191" s="13" t="s">
        <v>73</v>
      </c>
      <c r="AY191" s="237" t="s">
        <v>129</v>
      </c>
    </row>
    <row r="192" s="13" customFormat="1">
      <c r="A192" s="13"/>
      <c r="B192" s="227"/>
      <c r="C192" s="228"/>
      <c r="D192" s="225" t="s">
        <v>155</v>
      </c>
      <c r="E192" s="229" t="s">
        <v>19</v>
      </c>
      <c r="F192" s="230" t="s">
        <v>287</v>
      </c>
      <c r="G192" s="228"/>
      <c r="H192" s="231">
        <v>0.64000000000000001</v>
      </c>
      <c r="I192" s="232"/>
      <c r="J192" s="228"/>
      <c r="K192" s="228"/>
      <c r="L192" s="233"/>
      <c r="M192" s="234"/>
      <c r="N192" s="235"/>
      <c r="O192" s="235"/>
      <c r="P192" s="235"/>
      <c r="Q192" s="235"/>
      <c r="R192" s="235"/>
      <c r="S192" s="235"/>
      <c r="T192" s="23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7" t="s">
        <v>155</v>
      </c>
      <c r="AU192" s="237" t="s">
        <v>83</v>
      </c>
      <c r="AV192" s="13" t="s">
        <v>83</v>
      </c>
      <c r="AW192" s="13" t="s">
        <v>34</v>
      </c>
      <c r="AX192" s="13" t="s">
        <v>73</v>
      </c>
      <c r="AY192" s="237" t="s">
        <v>129</v>
      </c>
    </row>
    <row r="193" s="13" customFormat="1">
      <c r="A193" s="13"/>
      <c r="B193" s="227"/>
      <c r="C193" s="228"/>
      <c r="D193" s="225" t="s">
        <v>155</v>
      </c>
      <c r="E193" s="229" t="s">
        <v>19</v>
      </c>
      <c r="F193" s="230" t="s">
        <v>288</v>
      </c>
      <c r="G193" s="228"/>
      <c r="H193" s="231">
        <v>0.64000000000000001</v>
      </c>
      <c r="I193" s="232"/>
      <c r="J193" s="228"/>
      <c r="K193" s="228"/>
      <c r="L193" s="233"/>
      <c r="M193" s="234"/>
      <c r="N193" s="235"/>
      <c r="O193" s="235"/>
      <c r="P193" s="235"/>
      <c r="Q193" s="235"/>
      <c r="R193" s="235"/>
      <c r="S193" s="235"/>
      <c r="T193" s="23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7" t="s">
        <v>155</v>
      </c>
      <c r="AU193" s="237" t="s">
        <v>83</v>
      </c>
      <c r="AV193" s="13" t="s">
        <v>83</v>
      </c>
      <c r="AW193" s="13" t="s">
        <v>34</v>
      </c>
      <c r="AX193" s="13" t="s">
        <v>73</v>
      </c>
      <c r="AY193" s="237" t="s">
        <v>129</v>
      </c>
    </row>
    <row r="194" s="13" customFormat="1">
      <c r="A194" s="13"/>
      <c r="B194" s="227"/>
      <c r="C194" s="228"/>
      <c r="D194" s="225" t="s">
        <v>155</v>
      </c>
      <c r="E194" s="229" t="s">
        <v>19</v>
      </c>
      <c r="F194" s="230" t="s">
        <v>289</v>
      </c>
      <c r="G194" s="228"/>
      <c r="H194" s="231">
        <v>3.8399999999999999</v>
      </c>
      <c r="I194" s="232"/>
      <c r="J194" s="228"/>
      <c r="K194" s="228"/>
      <c r="L194" s="233"/>
      <c r="M194" s="234"/>
      <c r="N194" s="235"/>
      <c r="O194" s="235"/>
      <c r="P194" s="235"/>
      <c r="Q194" s="235"/>
      <c r="R194" s="235"/>
      <c r="S194" s="235"/>
      <c r="T194" s="23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7" t="s">
        <v>155</v>
      </c>
      <c r="AU194" s="237" t="s">
        <v>83</v>
      </c>
      <c r="AV194" s="13" t="s">
        <v>83</v>
      </c>
      <c r="AW194" s="13" t="s">
        <v>34</v>
      </c>
      <c r="AX194" s="13" t="s">
        <v>73</v>
      </c>
      <c r="AY194" s="237" t="s">
        <v>129</v>
      </c>
    </row>
    <row r="195" s="14" customFormat="1">
      <c r="A195" s="14"/>
      <c r="B195" s="238"/>
      <c r="C195" s="239"/>
      <c r="D195" s="225" t="s">
        <v>155</v>
      </c>
      <c r="E195" s="240" t="s">
        <v>19</v>
      </c>
      <c r="F195" s="241" t="s">
        <v>179</v>
      </c>
      <c r="G195" s="239"/>
      <c r="H195" s="242">
        <v>22.382000000000001</v>
      </c>
      <c r="I195" s="243"/>
      <c r="J195" s="239"/>
      <c r="K195" s="239"/>
      <c r="L195" s="244"/>
      <c r="M195" s="245"/>
      <c r="N195" s="246"/>
      <c r="O195" s="246"/>
      <c r="P195" s="246"/>
      <c r="Q195" s="246"/>
      <c r="R195" s="246"/>
      <c r="S195" s="246"/>
      <c r="T195" s="247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8" t="s">
        <v>155</v>
      </c>
      <c r="AU195" s="248" t="s">
        <v>83</v>
      </c>
      <c r="AV195" s="14" t="s">
        <v>136</v>
      </c>
      <c r="AW195" s="14" t="s">
        <v>34</v>
      </c>
      <c r="AX195" s="14" t="s">
        <v>81</v>
      </c>
      <c r="AY195" s="248" t="s">
        <v>129</v>
      </c>
    </row>
    <row r="196" s="2" customFormat="1" ht="16.5" customHeight="1">
      <c r="A196" s="41"/>
      <c r="B196" s="42"/>
      <c r="C196" s="207" t="s">
        <v>290</v>
      </c>
      <c r="D196" s="207" t="s">
        <v>131</v>
      </c>
      <c r="E196" s="208" t="s">
        <v>291</v>
      </c>
      <c r="F196" s="209" t="s">
        <v>292</v>
      </c>
      <c r="G196" s="210" t="s">
        <v>152</v>
      </c>
      <c r="H196" s="211">
        <v>22.382000000000001</v>
      </c>
      <c r="I196" s="212"/>
      <c r="J196" s="213">
        <f>ROUND(I196*H196,2)</f>
        <v>0</v>
      </c>
      <c r="K196" s="209" t="s">
        <v>135</v>
      </c>
      <c r="L196" s="47"/>
      <c r="M196" s="214" t="s">
        <v>19</v>
      </c>
      <c r="N196" s="215" t="s">
        <v>44</v>
      </c>
      <c r="O196" s="87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136</v>
      </c>
      <c r="AT196" s="218" t="s">
        <v>131</v>
      </c>
      <c r="AU196" s="218" t="s">
        <v>83</v>
      </c>
      <c r="AY196" s="20" t="s">
        <v>129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20" t="s">
        <v>81</v>
      </c>
      <c r="BK196" s="219">
        <f>ROUND(I196*H196,2)</f>
        <v>0</v>
      </c>
      <c r="BL196" s="20" t="s">
        <v>136</v>
      </c>
      <c r="BM196" s="218" t="s">
        <v>293</v>
      </c>
    </row>
    <row r="197" s="2" customFormat="1">
      <c r="A197" s="41"/>
      <c r="B197" s="42"/>
      <c r="C197" s="43"/>
      <c r="D197" s="220" t="s">
        <v>138</v>
      </c>
      <c r="E197" s="43"/>
      <c r="F197" s="221" t="s">
        <v>294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138</v>
      </c>
      <c r="AU197" s="20" t="s">
        <v>83</v>
      </c>
    </row>
    <row r="198" s="13" customFormat="1">
      <c r="A198" s="13"/>
      <c r="B198" s="227"/>
      <c r="C198" s="228"/>
      <c r="D198" s="225" t="s">
        <v>155</v>
      </c>
      <c r="E198" s="229" t="s">
        <v>19</v>
      </c>
      <c r="F198" s="230" t="s">
        <v>281</v>
      </c>
      <c r="G198" s="228"/>
      <c r="H198" s="231">
        <v>6.1600000000000001</v>
      </c>
      <c r="I198" s="232"/>
      <c r="J198" s="228"/>
      <c r="K198" s="228"/>
      <c r="L198" s="233"/>
      <c r="M198" s="234"/>
      <c r="N198" s="235"/>
      <c r="O198" s="235"/>
      <c r="P198" s="235"/>
      <c r="Q198" s="235"/>
      <c r="R198" s="235"/>
      <c r="S198" s="235"/>
      <c r="T198" s="23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7" t="s">
        <v>155</v>
      </c>
      <c r="AU198" s="237" t="s">
        <v>83</v>
      </c>
      <c r="AV198" s="13" t="s">
        <v>83</v>
      </c>
      <c r="AW198" s="13" t="s">
        <v>34</v>
      </c>
      <c r="AX198" s="13" t="s">
        <v>73</v>
      </c>
      <c r="AY198" s="237" t="s">
        <v>129</v>
      </c>
    </row>
    <row r="199" s="13" customFormat="1">
      <c r="A199" s="13"/>
      <c r="B199" s="227"/>
      <c r="C199" s="228"/>
      <c r="D199" s="225" t="s">
        <v>155</v>
      </c>
      <c r="E199" s="229" t="s">
        <v>19</v>
      </c>
      <c r="F199" s="230" t="s">
        <v>282</v>
      </c>
      <c r="G199" s="228"/>
      <c r="H199" s="231">
        <v>4.4800000000000004</v>
      </c>
      <c r="I199" s="232"/>
      <c r="J199" s="228"/>
      <c r="K199" s="228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155</v>
      </c>
      <c r="AU199" s="237" t="s">
        <v>83</v>
      </c>
      <c r="AV199" s="13" t="s">
        <v>83</v>
      </c>
      <c r="AW199" s="13" t="s">
        <v>34</v>
      </c>
      <c r="AX199" s="13" t="s">
        <v>73</v>
      </c>
      <c r="AY199" s="237" t="s">
        <v>129</v>
      </c>
    </row>
    <row r="200" s="13" customFormat="1">
      <c r="A200" s="13"/>
      <c r="B200" s="227"/>
      <c r="C200" s="228"/>
      <c r="D200" s="225" t="s">
        <v>155</v>
      </c>
      <c r="E200" s="229" t="s">
        <v>19</v>
      </c>
      <c r="F200" s="230" t="s">
        <v>283</v>
      </c>
      <c r="G200" s="228"/>
      <c r="H200" s="231">
        <v>0.71999999999999997</v>
      </c>
      <c r="I200" s="232"/>
      <c r="J200" s="228"/>
      <c r="K200" s="228"/>
      <c r="L200" s="233"/>
      <c r="M200" s="234"/>
      <c r="N200" s="235"/>
      <c r="O200" s="235"/>
      <c r="P200" s="235"/>
      <c r="Q200" s="235"/>
      <c r="R200" s="235"/>
      <c r="S200" s="235"/>
      <c r="T200" s="23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7" t="s">
        <v>155</v>
      </c>
      <c r="AU200" s="237" t="s">
        <v>83</v>
      </c>
      <c r="AV200" s="13" t="s">
        <v>83</v>
      </c>
      <c r="AW200" s="13" t="s">
        <v>34</v>
      </c>
      <c r="AX200" s="13" t="s">
        <v>73</v>
      </c>
      <c r="AY200" s="237" t="s">
        <v>129</v>
      </c>
    </row>
    <row r="201" s="13" customFormat="1">
      <c r="A201" s="13"/>
      <c r="B201" s="227"/>
      <c r="C201" s="228"/>
      <c r="D201" s="225" t="s">
        <v>155</v>
      </c>
      <c r="E201" s="229" t="s">
        <v>19</v>
      </c>
      <c r="F201" s="230" t="s">
        <v>284</v>
      </c>
      <c r="G201" s="228"/>
      <c r="H201" s="231">
        <v>1.8020000000000001</v>
      </c>
      <c r="I201" s="232"/>
      <c r="J201" s="228"/>
      <c r="K201" s="228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155</v>
      </c>
      <c r="AU201" s="237" t="s">
        <v>83</v>
      </c>
      <c r="AV201" s="13" t="s">
        <v>83</v>
      </c>
      <c r="AW201" s="13" t="s">
        <v>34</v>
      </c>
      <c r="AX201" s="13" t="s">
        <v>73</v>
      </c>
      <c r="AY201" s="237" t="s">
        <v>129</v>
      </c>
    </row>
    <row r="202" s="13" customFormat="1">
      <c r="A202" s="13"/>
      <c r="B202" s="227"/>
      <c r="C202" s="228"/>
      <c r="D202" s="225" t="s">
        <v>155</v>
      </c>
      <c r="E202" s="229" t="s">
        <v>19</v>
      </c>
      <c r="F202" s="230" t="s">
        <v>285</v>
      </c>
      <c r="G202" s="228"/>
      <c r="H202" s="231">
        <v>0.90000000000000002</v>
      </c>
      <c r="I202" s="232"/>
      <c r="J202" s="228"/>
      <c r="K202" s="228"/>
      <c r="L202" s="233"/>
      <c r="M202" s="234"/>
      <c r="N202" s="235"/>
      <c r="O202" s="235"/>
      <c r="P202" s="235"/>
      <c r="Q202" s="235"/>
      <c r="R202" s="235"/>
      <c r="S202" s="235"/>
      <c r="T202" s="23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7" t="s">
        <v>155</v>
      </c>
      <c r="AU202" s="237" t="s">
        <v>83</v>
      </c>
      <c r="AV202" s="13" t="s">
        <v>83</v>
      </c>
      <c r="AW202" s="13" t="s">
        <v>34</v>
      </c>
      <c r="AX202" s="13" t="s">
        <v>73</v>
      </c>
      <c r="AY202" s="237" t="s">
        <v>129</v>
      </c>
    </row>
    <row r="203" s="13" customFormat="1">
      <c r="A203" s="13"/>
      <c r="B203" s="227"/>
      <c r="C203" s="228"/>
      <c r="D203" s="225" t="s">
        <v>155</v>
      </c>
      <c r="E203" s="229" t="s">
        <v>19</v>
      </c>
      <c r="F203" s="230" t="s">
        <v>286</v>
      </c>
      <c r="G203" s="228"/>
      <c r="H203" s="231">
        <v>3.2000000000000002</v>
      </c>
      <c r="I203" s="232"/>
      <c r="J203" s="228"/>
      <c r="K203" s="228"/>
      <c r="L203" s="233"/>
      <c r="M203" s="234"/>
      <c r="N203" s="235"/>
      <c r="O203" s="235"/>
      <c r="P203" s="235"/>
      <c r="Q203" s="235"/>
      <c r="R203" s="235"/>
      <c r="S203" s="235"/>
      <c r="T203" s="23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7" t="s">
        <v>155</v>
      </c>
      <c r="AU203" s="237" t="s">
        <v>83</v>
      </c>
      <c r="AV203" s="13" t="s">
        <v>83</v>
      </c>
      <c r="AW203" s="13" t="s">
        <v>34</v>
      </c>
      <c r="AX203" s="13" t="s">
        <v>73</v>
      </c>
      <c r="AY203" s="237" t="s">
        <v>129</v>
      </c>
    </row>
    <row r="204" s="13" customFormat="1">
      <c r="A204" s="13"/>
      <c r="B204" s="227"/>
      <c r="C204" s="228"/>
      <c r="D204" s="225" t="s">
        <v>155</v>
      </c>
      <c r="E204" s="229" t="s">
        <v>19</v>
      </c>
      <c r="F204" s="230" t="s">
        <v>287</v>
      </c>
      <c r="G204" s="228"/>
      <c r="H204" s="231">
        <v>0.64000000000000001</v>
      </c>
      <c r="I204" s="232"/>
      <c r="J204" s="228"/>
      <c r="K204" s="228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155</v>
      </c>
      <c r="AU204" s="237" t="s">
        <v>83</v>
      </c>
      <c r="AV204" s="13" t="s">
        <v>83</v>
      </c>
      <c r="AW204" s="13" t="s">
        <v>34</v>
      </c>
      <c r="AX204" s="13" t="s">
        <v>73</v>
      </c>
      <c r="AY204" s="237" t="s">
        <v>129</v>
      </c>
    </row>
    <row r="205" s="13" customFormat="1">
      <c r="A205" s="13"/>
      <c r="B205" s="227"/>
      <c r="C205" s="228"/>
      <c r="D205" s="225" t="s">
        <v>155</v>
      </c>
      <c r="E205" s="229" t="s">
        <v>19</v>
      </c>
      <c r="F205" s="230" t="s">
        <v>288</v>
      </c>
      <c r="G205" s="228"/>
      <c r="H205" s="231">
        <v>0.64000000000000001</v>
      </c>
      <c r="I205" s="232"/>
      <c r="J205" s="228"/>
      <c r="K205" s="228"/>
      <c r="L205" s="233"/>
      <c r="M205" s="234"/>
      <c r="N205" s="235"/>
      <c r="O205" s="235"/>
      <c r="P205" s="235"/>
      <c r="Q205" s="235"/>
      <c r="R205" s="235"/>
      <c r="S205" s="235"/>
      <c r="T205" s="23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7" t="s">
        <v>155</v>
      </c>
      <c r="AU205" s="237" t="s">
        <v>83</v>
      </c>
      <c r="AV205" s="13" t="s">
        <v>83</v>
      </c>
      <c r="AW205" s="13" t="s">
        <v>34</v>
      </c>
      <c r="AX205" s="13" t="s">
        <v>73</v>
      </c>
      <c r="AY205" s="237" t="s">
        <v>129</v>
      </c>
    </row>
    <row r="206" s="13" customFormat="1">
      <c r="A206" s="13"/>
      <c r="B206" s="227"/>
      <c r="C206" s="228"/>
      <c r="D206" s="225" t="s">
        <v>155</v>
      </c>
      <c r="E206" s="229" t="s">
        <v>19</v>
      </c>
      <c r="F206" s="230" t="s">
        <v>289</v>
      </c>
      <c r="G206" s="228"/>
      <c r="H206" s="231">
        <v>3.8399999999999999</v>
      </c>
      <c r="I206" s="232"/>
      <c r="J206" s="228"/>
      <c r="K206" s="228"/>
      <c r="L206" s="233"/>
      <c r="M206" s="234"/>
      <c r="N206" s="235"/>
      <c r="O206" s="235"/>
      <c r="P206" s="235"/>
      <c r="Q206" s="235"/>
      <c r="R206" s="235"/>
      <c r="S206" s="235"/>
      <c r="T206" s="23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7" t="s">
        <v>155</v>
      </c>
      <c r="AU206" s="237" t="s">
        <v>83</v>
      </c>
      <c r="AV206" s="13" t="s">
        <v>83</v>
      </c>
      <c r="AW206" s="13" t="s">
        <v>34</v>
      </c>
      <c r="AX206" s="13" t="s">
        <v>73</v>
      </c>
      <c r="AY206" s="237" t="s">
        <v>129</v>
      </c>
    </row>
    <row r="207" s="14" customFormat="1">
      <c r="A207" s="14"/>
      <c r="B207" s="238"/>
      <c r="C207" s="239"/>
      <c r="D207" s="225" t="s">
        <v>155</v>
      </c>
      <c r="E207" s="240" t="s">
        <v>19</v>
      </c>
      <c r="F207" s="241" t="s">
        <v>179</v>
      </c>
      <c r="G207" s="239"/>
      <c r="H207" s="242">
        <v>22.382000000000001</v>
      </c>
      <c r="I207" s="243"/>
      <c r="J207" s="239"/>
      <c r="K207" s="239"/>
      <c r="L207" s="244"/>
      <c r="M207" s="245"/>
      <c r="N207" s="246"/>
      <c r="O207" s="246"/>
      <c r="P207" s="246"/>
      <c r="Q207" s="246"/>
      <c r="R207" s="246"/>
      <c r="S207" s="246"/>
      <c r="T207" s="247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8" t="s">
        <v>155</v>
      </c>
      <c r="AU207" s="248" t="s">
        <v>83</v>
      </c>
      <c r="AV207" s="14" t="s">
        <v>136</v>
      </c>
      <c r="AW207" s="14" t="s">
        <v>34</v>
      </c>
      <c r="AX207" s="14" t="s">
        <v>81</v>
      </c>
      <c r="AY207" s="248" t="s">
        <v>129</v>
      </c>
    </row>
    <row r="208" s="2" customFormat="1" ht="24.15" customHeight="1">
      <c r="A208" s="41"/>
      <c r="B208" s="42"/>
      <c r="C208" s="207" t="s">
        <v>295</v>
      </c>
      <c r="D208" s="207" t="s">
        <v>131</v>
      </c>
      <c r="E208" s="208" t="s">
        <v>296</v>
      </c>
      <c r="F208" s="209" t="s">
        <v>297</v>
      </c>
      <c r="G208" s="210" t="s">
        <v>152</v>
      </c>
      <c r="H208" s="211">
        <v>68.25</v>
      </c>
      <c r="I208" s="212"/>
      <c r="J208" s="213">
        <f>ROUND(I208*H208,2)</f>
        <v>0</v>
      </c>
      <c r="K208" s="209" t="s">
        <v>135</v>
      </c>
      <c r="L208" s="47"/>
      <c r="M208" s="214" t="s">
        <v>19</v>
      </c>
      <c r="N208" s="215" t="s">
        <v>44</v>
      </c>
      <c r="O208" s="87"/>
      <c r="P208" s="216">
        <f>O208*H208</f>
        <v>0</v>
      </c>
      <c r="Q208" s="216">
        <v>0.61207999999999996</v>
      </c>
      <c r="R208" s="216">
        <f>Q208*H208</f>
        <v>41.774459999999998</v>
      </c>
      <c r="S208" s="216">
        <v>0</v>
      </c>
      <c r="T208" s="217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18" t="s">
        <v>136</v>
      </c>
      <c r="AT208" s="218" t="s">
        <v>131</v>
      </c>
      <c r="AU208" s="218" t="s">
        <v>83</v>
      </c>
      <c r="AY208" s="20" t="s">
        <v>129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20" t="s">
        <v>81</v>
      </c>
      <c r="BK208" s="219">
        <f>ROUND(I208*H208,2)</f>
        <v>0</v>
      </c>
      <c r="BL208" s="20" t="s">
        <v>136</v>
      </c>
      <c r="BM208" s="218" t="s">
        <v>298</v>
      </c>
    </row>
    <row r="209" s="2" customFormat="1">
      <c r="A209" s="41"/>
      <c r="B209" s="42"/>
      <c r="C209" s="43"/>
      <c r="D209" s="220" t="s">
        <v>138</v>
      </c>
      <c r="E209" s="43"/>
      <c r="F209" s="221" t="s">
        <v>299</v>
      </c>
      <c r="G209" s="43"/>
      <c r="H209" s="43"/>
      <c r="I209" s="222"/>
      <c r="J209" s="43"/>
      <c r="K209" s="43"/>
      <c r="L209" s="47"/>
      <c r="M209" s="223"/>
      <c r="N209" s="224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138</v>
      </c>
      <c r="AU209" s="20" t="s">
        <v>83</v>
      </c>
    </row>
    <row r="210" s="13" customFormat="1">
      <c r="A210" s="13"/>
      <c r="B210" s="227"/>
      <c r="C210" s="228"/>
      <c r="D210" s="225" t="s">
        <v>155</v>
      </c>
      <c r="E210" s="229" t="s">
        <v>19</v>
      </c>
      <c r="F210" s="230" t="s">
        <v>300</v>
      </c>
      <c r="G210" s="228"/>
      <c r="H210" s="231">
        <v>68.25</v>
      </c>
      <c r="I210" s="232"/>
      <c r="J210" s="228"/>
      <c r="K210" s="228"/>
      <c r="L210" s="233"/>
      <c r="M210" s="234"/>
      <c r="N210" s="235"/>
      <c r="O210" s="235"/>
      <c r="P210" s="235"/>
      <c r="Q210" s="235"/>
      <c r="R210" s="235"/>
      <c r="S210" s="235"/>
      <c r="T210" s="23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7" t="s">
        <v>155</v>
      </c>
      <c r="AU210" s="237" t="s">
        <v>83</v>
      </c>
      <c r="AV210" s="13" t="s">
        <v>83</v>
      </c>
      <c r="AW210" s="13" t="s">
        <v>34</v>
      </c>
      <c r="AX210" s="13" t="s">
        <v>81</v>
      </c>
      <c r="AY210" s="237" t="s">
        <v>129</v>
      </c>
    </row>
    <row r="211" s="12" customFormat="1" ht="22.8" customHeight="1">
      <c r="A211" s="12"/>
      <c r="B211" s="191"/>
      <c r="C211" s="192"/>
      <c r="D211" s="193" t="s">
        <v>72</v>
      </c>
      <c r="E211" s="205" t="s">
        <v>145</v>
      </c>
      <c r="F211" s="205" t="s">
        <v>301</v>
      </c>
      <c r="G211" s="192"/>
      <c r="H211" s="192"/>
      <c r="I211" s="195"/>
      <c r="J211" s="206">
        <f>BK211</f>
        <v>0</v>
      </c>
      <c r="K211" s="192"/>
      <c r="L211" s="197"/>
      <c r="M211" s="198"/>
      <c r="N211" s="199"/>
      <c r="O211" s="199"/>
      <c r="P211" s="200">
        <f>SUM(P212:P220)</f>
        <v>0</v>
      </c>
      <c r="Q211" s="199"/>
      <c r="R211" s="200">
        <f>SUM(R212:R220)</f>
        <v>14.469524096352</v>
      </c>
      <c r="S211" s="199"/>
      <c r="T211" s="201">
        <f>SUM(T212:T220)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02" t="s">
        <v>81</v>
      </c>
      <c r="AT211" s="203" t="s">
        <v>72</v>
      </c>
      <c r="AU211" s="203" t="s">
        <v>81</v>
      </c>
      <c r="AY211" s="202" t="s">
        <v>129</v>
      </c>
      <c r="BK211" s="204">
        <f>SUM(BK212:BK220)</f>
        <v>0</v>
      </c>
    </row>
    <row r="212" s="2" customFormat="1" ht="21.75" customHeight="1">
      <c r="A212" s="41"/>
      <c r="B212" s="42"/>
      <c r="C212" s="207" t="s">
        <v>302</v>
      </c>
      <c r="D212" s="207" t="s">
        <v>131</v>
      </c>
      <c r="E212" s="208" t="s">
        <v>303</v>
      </c>
      <c r="F212" s="209" t="s">
        <v>304</v>
      </c>
      <c r="G212" s="210" t="s">
        <v>204</v>
      </c>
      <c r="H212" s="211">
        <v>5.6879999999999997</v>
      </c>
      <c r="I212" s="212"/>
      <c r="J212" s="213">
        <f>ROUND(I212*H212,2)</f>
        <v>0</v>
      </c>
      <c r="K212" s="209" t="s">
        <v>19</v>
      </c>
      <c r="L212" s="47"/>
      <c r="M212" s="214" t="s">
        <v>19</v>
      </c>
      <c r="N212" s="215" t="s">
        <v>44</v>
      </c>
      <c r="O212" s="87"/>
      <c r="P212" s="216">
        <f>O212*H212</f>
        <v>0</v>
      </c>
      <c r="Q212" s="216">
        <v>2.5018722040000001</v>
      </c>
      <c r="R212" s="216">
        <f>Q212*H212</f>
        <v>14.230649096352</v>
      </c>
      <c r="S212" s="216">
        <v>0</v>
      </c>
      <c r="T212" s="21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8" t="s">
        <v>136</v>
      </c>
      <c r="AT212" s="218" t="s">
        <v>131</v>
      </c>
      <c r="AU212" s="218" t="s">
        <v>83</v>
      </c>
      <c r="AY212" s="20" t="s">
        <v>129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20" t="s">
        <v>81</v>
      </c>
      <c r="BK212" s="219">
        <f>ROUND(I212*H212,2)</f>
        <v>0</v>
      </c>
      <c r="BL212" s="20" t="s">
        <v>136</v>
      </c>
      <c r="BM212" s="218" t="s">
        <v>305</v>
      </c>
    </row>
    <row r="213" s="13" customFormat="1">
      <c r="A213" s="13"/>
      <c r="B213" s="227"/>
      <c r="C213" s="228"/>
      <c r="D213" s="225" t="s">
        <v>155</v>
      </c>
      <c r="E213" s="229" t="s">
        <v>19</v>
      </c>
      <c r="F213" s="230" t="s">
        <v>306</v>
      </c>
      <c r="G213" s="228"/>
      <c r="H213" s="231">
        <v>5.6879999999999997</v>
      </c>
      <c r="I213" s="232"/>
      <c r="J213" s="228"/>
      <c r="K213" s="228"/>
      <c r="L213" s="233"/>
      <c r="M213" s="234"/>
      <c r="N213" s="235"/>
      <c r="O213" s="235"/>
      <c r="P213" s="235"/>
      <c r="Q213" s="235"/>
      <c r="R213" s="235"/>
      <c r="S213" s="235"/>
      <c r="T213" s="23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7" t="s">
        <v>155</v>
      </c>
      <c r="AU213" s="237" t="s">
        <v>83</v>
      </c>
      <c r="AV213" s="13" t="s">
        <v>83</v>
      </c>
      <c r="AW213" s="13" t="s">
        <v>34</v>
      </c>
      <c r="AX213" s="13" t="s">
        <v>81</v>
      </c>
      <c r="AY213" s="237" t="s">
        <v>129</v>
      </c>
    </row>
    <row r="214" s="2" customFormat="1" ht="16.5" customHeight="1">
      <c r="A214" s="41"/>
      <c r="B214" s="42"/>
      <c r="C214" s="207" t="s">
        <v>307</v>
      </c>
      <c r="D214" s="207" t="s">
        <v>131</v>
      </c>
      <c r="E214" s="208" t="s">
        <v>308</v>
      </c>
      <c r="F214" s="209" t="s">
        <v>309</v>
      </c>
      <c r="G214" s="210" t="s">
        <v>152</v>
      </c>
      <c r="H214" s="211">
        <v>45.5</v>
      </c>
      <c r="I214" s="212"/>
      <c r="J214" s="213">
        <f>ROUND(I214*H214,2)</f>
        <v>0</v>
      </c>
      <c r="K214" s="209" t="s">
        <v>135</v>
      </c>
      <c r="L214" s="47"/>
      <c r="M214" s="214" t="s">
        <v>19</v>
      </c>
      <c r="N214" s="215" t="s">
        <v>44</v>
      </c>
      <c r="O214" s="87"/>
      <c r="P214" s="216">
        <f>O214*H214</f>
        <v>0</v>
      </c>
      <c r="Q214" s="216">
        <v>0.0027499999999999998</v>
      </c>
      <c r="R214" s="216">
        <f>Q214*H214</f>
        <v>0.12512499999999999</v>
      </c>
      <c r="S214" s="216">
        <v>0</v>
      </c>
      <c r="T214" s="21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18" t="s">
        <v>136</v>
      </c>
      <c r="AT214" s="218" t="s">
        <v>131</v>
      </c>
      <c r="AU214" s="218" t="s">
        <v>83</v>
      </c>
      <c r="AY214" s="20" t="s">
        <v>129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20" t="s">
        <v>81</v>
      </c>
      <c r="BK214" s="219">
        <f>ROUND(I214*H214,2)</f>
        <v>0</v>
      </c>
      <c r="BL214" s="20" t="s">
        <v>136</v>
      </c>
      <c r="BM214" s="218" t="s">
        <v>310</v>
      </c>
    </row>
    <row r="215" s="2" customFormat="1">
      <c r="A215" s="41"/>
      <c r="B215" s="42"/>
      <c r="C215" s="43"/>
      <c r="D215" s="220" t="s">
        <v>138</v>
      </c>
      <c r="E215" s="43"/>
      <c r="F215" s="221" t="s">
        <v>311</v>
      </c>
      <c r="G215" s="43"/>
      <c r="H215" s="43"/>
      <c r="I215" s="222"/>
      <c r="J215" s="43"/>
      <c r="K215" s="43"/>
      <c r="L215" s="47"/>
      <c r="M215" s="223"/>
      <c r="N215" s="224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138</v>
      </c>
      <c r="AU215" s="20" t="s">
        <v>83</v>
      </c>
    </row>
    <row r="216" s="13" customFormat="1">
      <c r="A216" s="13"/>
      <c r="B216" s="227"/>
      <c r="C216" s="228"/>
      <c r="D216" s="225" t="s">
        <v>155</v>
      </c>
      <c r="E216" s="229" t="s">
        <v>19</v>
      </c>
      <c r="F216" s="230" t="s">
        <v>312</v>
      </c>
      <c r="G216" s="228"/>
      <c r="H216" s="231">
        <v>45.5</v>
      </c>
      <c r="I216" s="232"/>
      <c r="J216" s="228"/>
      <c r="K216" s="228"/>
      <c r="L216" s="233"/>
      <c r="M216" s="234"/>
      <c r="N216" s="235"/>
      <c r="O216" s="235"/>
      <c r="P216" s="235"/>
      <c r="Q216" s="235"/>
      <c r="R216" s="235"/>
      <c r="S216" s="235"/>
      <c r="T216" s="23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7" t="s">
        <v>155</v>
      </c>
      <c r="AU216" s="237" t="s">
        <v>83</v>
      </c>
      <c r="AV216" s="13" t="s">
        <v>83</v>
      </c>
      <c r="AW216" s="13" t="s">
        <v>34</v>
      </c>
      <c r="AX216" s="13" t="s">
        <v>81</v>
      </c>
      <c r="AY216" s="237" t="s">
        <v>129</v>
      </c>
    </row>
    <row r="217" s="2" customFormat="1" ht="16.5" customHeight="1">
      <c r="A217" s="41"/>
      <c r="B217" s="42"/>
      <c r="C217" s="207" t="s">
        <v>313</v>
      </c>
      <c r="D217" s="207" t="s">
        <v>131</v>
      </c>
      <c r="E217" s="208" t="s">
        <v>314</v>
      </c>
      <c r="F217" s="209" t="s">
        <v>315</v>
      </c>
      <c r="G217" s="210" t="s">
        <v>152</v>
      </c>
      <c r="H217" s="211">
        <v>45.5</v>
      </c>
      <c r="I217" s="212"/>
      <c r="J217" s="213">
        <f>ROUND(I217*H217,2)</f>
        <v>0</v>
      </c>
      <c r="K217" s="209" t="s">
        <v>135</v>
      </c>
      <c r="L217" s="47"/>
      <c r="M217" s="214" t="s">
        <v>19</v>
      </c>
      <c r="N217" s="215" t="s">
        <v>44</v>
      </c>
      <c r="O217" s="87"/>
      <c r="P217" s="216">
        <f>O217*H217</f>
        <v>0</v>
      </c>
      <c r="Q217" s="216">
        <v>0</v>
      </c>
      <c r="R217" s="216">
        <f>Q217*H217</f>
        <v>0</v>
      </c>
      <c r="S217" s="216">
        <v>0</v>
      </c>
      <c r="T217" s="21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8" t="s">
        <v>136</v>
      </c>
      <c r="AT217" s="218" t="s">
        <v>131</v>
      </c>
      <c r="AU217" s="218" t="s">
        <v>83</v>
      </c>
      <c r="AY217" s="20" t="s">
        <v>129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20" t="s">
        <v>81</v>
      </c>
      <c r="BK217" s="219">
        <f>ROUND(I217*H217,2)</f>
        <v>0</v>
      </c>
      <c r="BL217" s="20" t="s">
        <v>136</v>
      </c>
      <c r="BM217" s="218" t="s">
        <v>316</v>
      </c>
    </row>
    <row r="218" s="2" customFormat="1">
      <c r="A218" s="41"/>
      <c r="B218" s="42"/>
      <c r="C218" s="43"/>
      <c r="D218" s="220" t="s">
        <v>138</v>
      </c>
      <c r="E218" s="43"/>
      <c r="F218" s="221" t="s">
        <v>317</v>
      </c>
      <c r="G218" s="43"/>
      <c r="H218" s="43"/>
      <c r="I218" s="222"/>
      <c r="J218" s="43"/>
      <c r="K218" s="43"/>
      <c r="L218" s="47"/>
      <c r="M218" s="223"/>
      <c r="N218" s="224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138</v>
      </c>
      <c r="AU218" s="20" t="s">
        <v>83</v>
      </c>
    </row>
    <row r="219" s="2" customFormat="1" ht="16.5" customHeight="1">
      <c r="A219" s="41"/>
      <c r="B219" s="42"/>
      <c r="C219" s="207" t="s">
        <v>318</v>
      </c>
      <c r="D219" s="207" t="s">
        <v>131</v>
      </c>
      <c r="E219" s="208" t="s">
        <v>319</v>
      </c>
      <c r="F219" s="209" t="s">
        <v>320</v>
      </c>
      <c r="G219" s="210" t="s">
        <v>152</v>
      </c>
      <c r="H219" s="211">
        <v>45.5</v>
      </c>
      <c r="I219" s="212"/>
      <c r="J219" s="213">
        <f>ROUND(I219*H219,2)</f>
        <v>0</v>
      </c>
      <c r="K219" s="209" t="s">
        <v>135</v>
      </c>
      <c r="L219" s="47"/>
      <c r="M219" s="214" t="s">
        <v>19</v>
      </c>
      <c r="N219" s="215" t="s">
        <v>44</v>
      </c>
      <c r="O219" s="87"/>
      <c r="P219" s="216">
        <f>O219*H219</f>
        <v>0</v>
      </c>
      <c r="Q219" s="216">
        <v>0.0025000000000000001</v>
      </c>
      <c r="R219" s="216">
        <f>Q219*H219</f>
        <v>0.11375</v>
      </c>
      <c r="S219" s="216">
        <v>0</v>
      </c>
      <c r="T219" s="217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18" t="s">
        <v>136</v>
      </c>
      <c r="AT219" s="218" t="s">
        <v>131</v>
      </c>
      <c r="AU219" s="218" t="s">
        <v>83</v>
      </c>
      <c r="AY219" s="20" t="s">
        <v>129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20" t="s">
        <v>81</v>
      </c>
      <c r="BK219" s="219">
        <f>ROUND(I219*H219,2)</f>
        <v>0</v>
      </c>
      <c r="BL219" s="20" t="s">
        <v>136</v>
      </c>
      <c r="BM219" s="218" t="s">
        <v>321</v>
      </c>
    </row>
    <row r="220" s="2" customFormat="1">
      <c r="A220" s="41"/>
      <c r="B220" s="42"/>
      <c r="C220" s="43"/>
      <c r="D220" s="220" t="s">
        <v>138</v>
      </c>
      <c r="E220" s="43"/>
      <c r="F220" s="221" t="s">
        <v>322</v>
      </c>
      <c r="G220" s="43"/>
      <c r="H220" s="43"/>
      <c r="I220" s="222"/>
      <c r="J220" s="43"/>
      <c r="K220" s="43"/>
      <c r="L220" s="47"/>
      <c r="M220" s="223"/>
      <c r="N220" s="224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138</v>
      </c>
      <c r="AU220" s="20" t="s">
        <v>83</v>
      </c>
    </row>
    <row r="221" s="12" customFormat="1" ht="22.8" customHeight="1">
      <c r="A221" s="12"/>
      <c r="B221" s="191"/>
      <c r="C221" s="192"/>
      <c r="D221" s="193" t="s">
        <v>72</v>
      </c>
      <c r="E221" s="205" t="s">
        <v>136</v>
      </c>
      <c r="F221" s="205" t="s">
        <v>323</v>
      </c>
      <c r="G221" s="192"/>
      <c r="H221" s="192"/>
      <c r="I221" s="195"/>
      <c r="J221" s="206">
        <f>BK221</f>
        <v>0</v>
      </c>
      <c r="K221" s="192"/>
      <c r="L221" s="197"/>
      <c r="M221" s="198"/>
      <c r="N221" s="199"/>
      <c r="O221" s="199"/>
      <c r="P221" s="200">
        <f>SUM(P222:P241)</f>
        <v>0</v>
      </c>
      <c r="Q221" s="199"/>
      <c r="R221" s="200">
        <f>SUM(R222:R241)</f>
        <v>12.823672696440001</v>
      </c>
      <c r="S221" s="199"/>
      <c r="T221" s="201">
        <f>SUM(T222:T241)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02" t="s">
        <v>81</v>
      </c>
      <c r="AT221" s="203" t="s">
        <v>72</v>
      </c>
      <c r="AU221" s="203" t="s">
        <v>81</v>
      </c>
      <c r="AY221" s="202" t="s">
        <v>129</v>
      </c>
      <c r="BK221" s="204">
        <f>SUM(BK222:BK241)</f>
        <v>0</v>
      </c>
    </row>
    <row r="222" s="2" customFormat="1" ht="24.15" customHeight="1">
      <c r="A222" s="41"/>
      <c r="B222" s="42"/>
      <c r="C222" s="207" t="s">
        <v>324</v>
      </c>
      <c r="D222" s="207" t="s">
        <v>131</v>
      </c>
      <c r="E222" s="208" t="s">
        <v>325</v>
      </c>
      <c r="F222" s="209" t="s">
        <v>326</v>
      </c>
      <c r="G222" s="210" t="s">
        <v>204</v>
      </c>
      <c r="H222" s="211">
        <v>4.806</v>
      </c>
      <c r="I222" s="212"/>
      <c r="J222" s="213">
        <f>ROUND(I222*H222,2)</f>
        <v>0</v>
      </c>
      <c r="K222" s="209" t="s">
        <v>19</v>
      </c>
      <c r="L222" s="47"/>
      <c r="M222" s="214" t="s">
        <v>19</v>
      </c>
      <c r="N222" s="215" t="s">
        <v>44</v>
      </c>
      <c r="O222" s="87"/>
      <c r="P222" s="216">
        <f>O222*H222</f>
        <v>0</v>
      </c>
      <c r="Q222" s="216">
        <v>2.50194574</v>
      </c>
      <c r="R222" s="216">
        <f>Q222*H222</f>
        <v>12.02435122644</v>
      </c>
      <c r="S222" s="216">
        <v>0</v>
      </c>
      <c r="T222" s="217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18" t="s">
        <v>136</v>
      </c>
      <c r="AT222" s="218" t="s">
        <v>131</v>
      </c>
      <c r="AU222" s="218" t="s">
        <v>83</v>
      </c>
      <c r="AY222" s="20" t="s">
        <v>129</v>
      </c>
      <c r="BE222" s="219">
        <f>IF(N222="základní",J222,0)</f>
        <v>0</v>
      </c>
      <c r="BF222" s="219">
        <f>IF(N222="snížená",J222,0)</f>
        <v>0</v>
      </c>
      <c r="BG222" s="219">
        <f>IF(N222="zákl. přenesená",J222,0)</f>
        <v>0</v>
      </c>
      <c r="BH222" s="219">
        <f>IF(N222="sníž. přenesená",J222,0)</f>
        <v>0</v>
      </c>
      <c r="BI222" s="219">
        <f>IF(N222="nulová",J222,0)</f>
        <v>0</v>
      </c>
      <c r="BJ222" s="20" t="s">
        <v>81</v>
      </c>
      <c r="BK222" s="219">
        <f>ROUND(I222*H222,2)</f>
        <v>0</v>
      </c>
      <c r="BL222" s="20" t="s">
        <v>136</v>
      </c>
      <c r="BM222" s="218" t="s">
        <v>327</v>
      </c>
    </row>
    <row r="223" s="13" customFormat="1">
      <c r="A223" s="13"/>
      <c r="B223" s="227"/>
      <c r="C223" s="228"/>
      <c r="D223" s="225" t="s">
        <v>155</v>
      </c>
      <c r="E223" s="229" t="s">
        <v>19</v>
      </c>
      <c r="F223" s="230" t="s">
        <v>328</v>
      </c>
      <c r="G223" s="228"/>
      <c r="H223" s="231">
        <v>4.806</v>
      </c>
      <c r="I223" s="232"/>
      <c r="J223" s="228"/>
      <c r="K223" s="228"/>
      <c r="L223" s="233"/>
      <c r="M223" s="234"/>
      <c r="N223" s="235"/>
      <c r="O223" s="235"/>
      <c r="P223" s="235"/>
      <c r="Q223" s="235"/>
      <c r="R223" s="235"/>
      <c r="S223" s="235"/>
      <c r="T223" s="23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7" t="s">
        <v>155</v>
      </c>
      <c r="AU223" s="237" t="s">
        <v>83</v>
      </c>
      <c r="AV223" s="13" t="s">
        <v>83</v>
      </c>
      <c r="AW223" s="13" t="s">
        <v>34</v>
      </c>
      <c r="AX223" s="13" t="s">
        <v>81</v>
      </c>
      <c r="AY223" s="237" t="s">
        <v>129</v>
      </c>
    </row>
    <row r="224" s="2" customFormat="1" ht="24.15" customHeight="1">
      <c r="A224" s="41"/>
      <c r="B224" s="42"/>
      <c r="C224" s="207" t="s">
        <v>329</v>
      </c>
      <c r="D224" s="207" t="s">
        <v>131</v>
      </c>
      <c r="E224" s="208" t="s">
        <v>330</v>
      </c>
      <c r="F224" s="209" t="s">
        <v>331</v>
      </c>
      <c r="G224" s="210" t="s">
        <v>332</v>
      </c>
      <c r="H224" s="211">
        <v>0.48099999999999998</v>
      </c>
      <c r="I224" s="212"/>
      <c r="J224" s="213">
        <f>ROUND(I224*H224,2)</f>
        <v>0</v>
      </c>
      <c r="K224" s="209" t="s">
        <v>135</v>
      </c>
      <c r="L224" s="47"/>
      <c r="M224" s="214" t="s">
        <v>19</v>
      </c>
      <c r="N224" s="215" t="s">
        <v>44</v>
      </c>
      <c r="O224" s="87"/>
      <c r="P224" s="216">
        <f>O224*H224</f>
        <v>0</v>
      </c>
      <c r="Q224" s="216">
        <v>1.0492699999999999</v>
      </c>
      <c r="R224" s="216">
        <f>Q224*H224</f>
        <v>0.50469886999999991</v>
      </c>
      <c r="S224" s="216">
        <v>0</v>
      </c>
      <c r="T224" s="217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18" t="s">
        <v>136</v>
      </c>
      <c r="AT224" s="218" t="s">
        <v>131</v>
      </c>
      <c r="AU224" s="218" t="s">
        <v>83</v>
      </c>
      <c r="AY224" s="20" t="s">
        <v>129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20" t="s">
        <v>81</v>
      </c>
      <c r="BK224" s="219">
        <f>ROUND(I224*H224,2)</f>
        <v>0</v>
      </c>
      <c r="BL224" s="20" t="s">
        <v>136</v>
      </c>
      <c r="BM224" s="218" t="s">
        <v>333</v>
      </c>
    </row>
    <row r="225" s="2" customFormat="1">
      <c r="A225" s="41"/>
      <c r="B225" s="42"/>
      <c r="C225" s="43"/>
      <c r="D225" s="220" t="s">
        <v>138</v>
      </c>
      <c r="E225" s="43"/>
      <c r="F225" s="221" t="s">
        <v>334</v>
      </c>
      <c r="G225" s="43"/>
      <c r="H225" s="43"/>
      <c r="I225" s="222"/>
      <c r="J225" s="43"/>
      <c r="K225" s="43"/>
      <c r="L225" s="47"/>
      <c r="M225" s="223"/>
      <c r="N225" s="224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20" t="s">
        <v>138</v>
      </c>
      <c r="AU225" s="20" t="s">
        <v>83</v>
      </c>
    </row>
    <row r="226" s="13" customFormat="1">
      <c r="A226" s="13"/>
      <c r="B226" s="227"/>
      <c r="C226" s="228"/>
      <c r="D226" s="225" t="s">
        <v>155</v>
      </c>
      <c r="E226" s="229" t="s">
        <v>19</v>
      </c>
      <c r="F226" s="230" t="s">
        <v>335</v>
      </c>
      <c r="G226" s="228"/>
      <c r="H226" s="231">
        <v>0.48099999999999998</v>
      </c>
      <c r="I226" s="232"/>
      <c r="J226" s="228"/>
      <c r="K226" s="228"/>
      <c r="L226" s="233"/>
      <c r="M226" s="234"/>
      <c r="N226" s="235"/>
      <c r="O226" s="235"/>
      <c r="P226" s="235"/>
      <c r="Q226" s="235"/>
      <c r="R226" s="235"/>
      <c r="S226" s="235"/>
      <c r="T226" s="23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7" t="s">
        <v>155</v>
      </c>
      <c r="AU226" s="237" t="s">
        <v>83</v>
      </c>
      <c r="AV226" s="13" t="s">
        <v>83</v>
      </c>
      <c r="AW226" s="13" t="s">
        <v>34</v>
      </c>
      <c r="AX226" s="13" t="s">
        <v>81</v>
      </c>
      <c r="AY226" s="237" t="s">
        <v>129</v>
      </c>
    </row>
    <row r="227" s="2" customFormat="1" ht="24.15" customHeight="1">
      <c r="A227" s="41"/>
      <c r="B227" s="42"/>
      <c r="C227" s="207" t="s">
        <v>336</v>
      </c>
      <c r="D227" s="207" t="s">
        <v>131</v>
      </c>
      <c r="E227" s="208" t="s">
        <v>337</v>
      </c>
      <c r="F227" s="209" t="s">
        <v>338</v>
      </c>
      <c r="G227" s="210" t="s">
        <v>152</v>
      </c>
      <c r="H227" s="211">
        <v>16.02</v>
      </c>
      <c r="I227" s="212"/>
      <c r="J227" s="213">
        <f>ROUND(I227*H227,2)</f>
        <v>0</v>
      </c>
      <c r="K227" s="209" t="s">
        <v>135</v>
      </c>
      <c r="L227" s="47"/>
      <c r="M227" s="214" t="s">
        <v>19</v>
      </c>
      <c r="N227" s="215" t="s">
        <v>44</v>
      </c>
      <c r="O227" s="87"/>
      <c r="P227" s="216">
        <f>O227*H227</f>
        <v>0</v>
      </c>
      <c r="Q227" s="216">
        <v>0.014120000000000001</v>
      </c>
      <c r="R227" s="216">
        <f>Q227*H227</f>
        <v>0.2262024</v>
      </c>
      <c r="S227" s="216">
        <v>0</v>
      </c>
      <c r="T227" s="217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18" t="s">
        <v>136</v>
      </c>
      <c r="AT227" s="218" t="s">
        <v>131</v>
      </c>
      <c r="AU227" s="218" t="s">
        <v>83</v>
      </c>
      <c r="AY227" s="20" t="s">
        <v>129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20" t="s">
        <v>81</v>
      </c>
      <c r="BK227" s="219">
        <f>ROUND(I227*H227,2)</f>
        <v>0</v>
      </c>
      <c r="BL227" s="20" t="s">
        <v>136</v>
      </c>
      <c r="BM227" s="218" t="s">
        <v>339</v>
      </c>
    </row>
    <row r="228" s="2" customFormat="1">
      <c r="A228" s="41"/>
      <c r="B228" s="42"/>
      <c r="C228" s="43"/>
      <c r="D228" s="220" t="s">
        <v>138</v>
      </c>
      <c r="E228" s="43"/>
      <c r="F228" s="221" t="s">
        <v>340</v>
      </c>
      <c r="G228" s="43"/>
      <c r="H228" s="43"/>
      <c r="I228" s="222"/>
      <c r="J228" s="43"/>
      <c r="K228" s="43"/>
      <c r="L228" s="47"/>
      <c r="M228" s="223"/>
      <c r="N228" s="224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138</v>
      </c>
      <c r="AU228" s="20" t="s">
        <v>83</v>
      </c>
    </row>
    <row r="229" s="13" customFormat="1">
      <c r="A229" s="13"/>
      <c r="B229" s="227"/>
      <c r="C229" s="228"/>
      <c r="D229" s="225" t="s">
        <v>155</v>
      </c>
      <c r="E229" s="229" t="s">
        <v>19</v>
      </c>
      <c r="F229" s="230" t="s">
        <v>341</v>
      </c>
      <c r="G229" s="228"/>
      <c r="H229" s="231">
        <v>16.02</v>
      </c>
      <c r="I229" s="232"/>
      <c r="J229" s="228"/>
      <c r="K229" s="228"/>
      <c r="L229" s="233"/>
      <c r="M229" s="234"/>
      <c r="N229" s="235"/>
      <c r="O229" s="235"/>
      <c r="P229" s="235"/>
      <c r="Q229" s="235"/>
      <c r="R229" s="235"/>
      <c r="S229" s="235"/>
      <c r="T229" s="236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7" t="s">
        <v>155</v>
      </c>
      <c r="AU229" s="237" t="s">
        <v>83</v>
      </c>
      <c r="AV229" s="13" t="s">
        <v>83</v>
      </c>
      <c r="AW229" s="13" t="s">
        <v>34</v>
      </c>
      <c r="AX229" s="13" t="s">
        <v>81</v>
      </c>
      <c r="AY229" s="237" t="s">
        <v>129</v>
      </c>
    </row>
    <row r="230" s="2" customFormat="1" ht="24.15" customHeight="1">
      <c r="A230" s="41"/>
      <c r="B230" s="42"/>
      <c r="C230" s="207" t="s">
        <v>342</v>
      </c>
      <c r="D230" s="207" t="s">
        <v>131</v>
      </c>
      <c r="E230" s="208" t="s">
        <v>343</v>
      </c>
      <c r="F230" s="209" t="s">
        <v>344</v>
      </c>
      <c r="G230" s="210" t="s">
        <v>152</v>
      </c>
      <c r="H230" s="211">
        <v>16.02</v>
      </c>
      <c r="I230" s="212"/>
      <c r="J230" s="213">
        <f>ROUND(I230*H230,2)</f>
        <v>0</v>
      </c>
      <c r="K230" s="209" t="s">
        <v>135</v>
      </c>
      <c r="L230" s="47"/>
      <c r="M230" s="214" t="s">
        <v>19</v>
      </c>
      <c r="N230" s="215" t="s">
        <v>44</v>
      </c>
      <c r="O230" s="87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18" t="s">
        <v>136</v>
      </c>
      <c r="AT230" s="218" t="s">
        <v>131</v>
      </c>
      <c r="AU230" s="218" t="s">
        <v>83</v>
      </c>
      <c r="AY230" s="20" t="s">
        <v>129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20" t="s">
        <v>81</v>
      </c>
      <c r="BK230" s="219">
        <f>ROUND(I230*H230,2)</f>
        <v>0</v>
      </c>
      <c r="BL230" s="20" t="s">
        <v>136</v>
      </c>
      <c r="BM230" s="218" t="s">
        <v>345</v>
      </c>
    </row>
    <row r="231" s="2" customFormat="1">
      <c r="A231" s="41"/>
      <c r="B231" s="42"/>
      <c r="C231" s="43"/>
      <c r="D231" s="220" t="s">
        <v>138</v>
      </c>
      <c r="E231" s="43"/>
      <c r="F231" s="221" t="s">
        <v>346</v>
      </c>
      <c r="G231" s="43"/>
      <c r="H231" s="43"/>
      <c r="I231" s="222"/>
      <c r="J231" s="43"/>
      <c r="K231" s="43"/>
      <c r="L231" s="47"/>
      <c r="M231" s="223"/>
      <c r="N231" s="224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138</v>
      </c>
      <c r="AU231" s="20" t="s">
        <v>83</v>
      </c>
    </row>
    <row r="232" s="2" customFormat="1" ht="16.5" customHeight="1">
      <c r="A232" s="41"/>
      <c r="B232" s="42"/>
      <c r="C232" s="207" t="s">
        <v>347</v>
      </c>
      <c r="D232" s="207" t="s">
        <v>131</v>
      </c>
      <c r="E232" s="208" t="s">
        <v>319</v>
      </c>
      <c r="F232" s="209" t="s">
        <v>320</v>
      </c>
      <c r="G232" s="210" t="s">
        <v>152</v>
      </c>
      <c r="H232" s="211">
        <v>24.73</v>
      </c>
      <c r="I232" s="212"/>
      <c r="J232" s="213">
        <f>ROUND(I232*H232,2)</f>
        <v>0</v>
      </c>
      <c r="K232" s="209" t="s">
        <v>135</v>
      </c>
      <c r="L232" s="47"/>
      <c r="M232" s="214" t="s">
        <v>19</v>
      </c>
      <c r="N232" s="215" t="s">
        <v>44</v>
      </c>
      <c r="O232" s="87"/>
      <c r="P232" s="216">
        <f>O232*H232</f>
        <v>0</v>
      </c>
      <c r="Q232" s="216">
        <v>0.0025000000000000001</v>
      </c>
      <c r="R232" s="216">
        <f>Q232*H232</f>
        <v>0.061825000000000005</v>
      </c>
      <c r="S232" s="216">
        <v>0</v>
      </c>
      <c r="T232" s="217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18" t="s">
        <v>136</v>
      </c>
      <c r="AT232" s="218" t="s">
        <v>131</v>
      </c>
      <c r="AU232" s="218" t="s">
        <v>83</v>
      </c>
      <c r="AY232" s="20" t="s">
        <v>129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20" t="s">
        <v>81</v>
      </c>
      <c r="BK232" s="219">
        <f>ROUND(I232*H232,2)</f>
        <v>0</v>
      </c>
      <c r="BL232" s="20" t="s">
        <v>136</v>
      </c>
      <c r="BM232" s="218" t="s">
        <v>348</v>
      </c>
    </row>
    <row r="233" s="2" customFormat="1">
      <c r="A233" s="41"/>
      <c r="B233" s="42"/>
      <c r="C233" s="43"/>
      <c r="D233" s="220" t="s">
        <v>138</v>
      </c>
      <c r="E233" s="43"/>
      <c r="F233" s="221" t="s">
        <v>322</v>
      </c>
      <c r="G233" s="43"/>
      <c r="H233" s="43"/>
      <c r="I233" s="222"/>
      <c r="J233" s="43"/>
      <c r="K233" s="43"/>
      <c r="L233" s="47"/>
      <c r="M233" s="223"/>
      <c r="N233" s="224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138</v>
      </c>
      <c r="AU233" s="20" t="s">
        <v>83</v>
      </c>
    </row>
    <row r="234" s="13" customFormat="1">
      <c r="A234" s="13"/>
      <c r="B234" s="227"/>
      <c r="C234" s="228"/>
      <c r="D234" s="225" t="s">
        <v>155</v>
      </c>
      <c r="E234" s="229" t="s">
        <v>19</v>
      </c>
      <c r="F234" s="230" t="s">
        <v>341</v>
      </c>
      <c r="G234" s="228"/>
      <c r="H234" s="231">
        <v>16.02</v>
      </c>
      <c r="I234" s="232"/>
      <c r="J234" s="228"/>
      <c r="K234" s="228"/>
      <c r="L234" s="233"/>
      <c r="M234" s="234"/>
      <c r="N234" s="235"/>
      <c r="O234" s="235"/>
      <c r="P234" s="235"/>
      <c r="Q234" s="235"/>
      <c r="R234" s="235"/>
      <c r="S234" s="235"/>
      <c r="T234" s="23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7" t="s">
        <v>155</v>
      </c>
      <c r="AU234" s="237" t="s">
        <v>83</v>
      </c>
      <c r="AV234" s="13" t="s">
        <v>83</v>
      </c>
      <c r="AW234" s="13" t="s">
        <v>34</v>
      </c>
      <c r="AX234" s="13" t="s">
        <v>73</v>
      </c>
      <c r="AY234" s="237" t="s">
        <v>129</v>
      </c>
    </row>
    <row r="235" s="13" customFormat="1">
      <c r="A235" s="13"/>
      <c r="B235" s="227"/>
      <c r="C235" s="228"/>
      <c r="D235" s="225" t="s">
        <v>155</v>
      </c>
      <c r="E235" s="229" t="s">
        <v>19</v>
      </c>
      <c r="F235" s="230" t="s">
        <v>349</v>
      </c>
      <c r="G235" s="228"/>
      <c r="H235" s="231">
        <v>8.7100000000000009</v>
      </c>
      <c r="I235" s="232"/>
      <c r="J235" s="228"/>
      <c r="K235" s="228"/>
      <c r="L235" s="233"/>
      <c r="M235" s="234"/>
      <c r="N235" s="235"/>
      <c r="O235" s="235"/>
      <c r="P235" s="235"/>
      <c r="Q235" s="235"/>
      <c r="R235" s="235"/>
      <c r="S235" s="235"/>
      <c r="T235" s="23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7" t="s">
        <v>155</v>
      </c>
      <c r="AU235" s="237" t="s">
        <v>83</v>
      </c>
      <c r="AV235" s="13" t="s">
        <v>83</v>
      </c>
      <c r="AW235" s="13" t="s">
        <v>34</v>
      </c>
      <c r="AX235" s="13" t="s">
        <v>73</v>
      </c>
      <c r="AY235" s="237" t="s">
        <v>129</v>
      </c>
    </row>
    <row r="236" s="14" customFormat="1">
      <c r="A236" s="14"/>
      <c r="B236" s="238"/>
      <c r="C236" s="239"/>
      <c r="D236" s="225" t="s">
        <v>155</v>
      </c>
      <c r="E236" s="240" t="s">
        <v>19</v>
      </c>
      <c r="F236" s="241" t="s">
        <v>179</v>
      </c>
      <c r="G236" s="239"/>
      <c r="H236" s="242">
        <v>24.73</v>
      </c>
      <c r="I236" s="243"/>
      <c r="J236" s="239"/>
      <c r="K236" s="239"/>
      <c r="L236" s="244"/>
      <c r="M236" s="245"/>
      <c r="N236" s="246"/>
      <c r="O236" s="246"/>
      <c r="P236" s="246"/>
      <c r="Q236" s="246"/>
      <c r="R236" s="246"/>
      <c r="S236" s="246"/>
      <c r="T236" s="247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8" t="s">
        <v>155</v>
      </c>
      <c r="AU236" s="248" t="s">
        <v>83</v>
      </c>
      <c r="AV236" s="14" t="s">
        <v>136</v>
      </c>
      <c r="AW236" s="14" t="s">
        <v>34</v>
      </c>
      <c r="AX236" s="14" t="s">
        <v>81</v>
      </c>
      <c r="AY236" s="248" t="s">
        <v>129</v>
      </c>
    </row>
    <row r="237" s="2" customFormat="1" ht="21.75" customHeight="1">
      <c r="A237" s="41"/>
      <c r="B237" s="42"/>
      <c r="C237" s="207" t="s">
        <v>350</v>
      </c>
      <c r="D237" s="207" t="s">
        <v>131</v>
      </c>
      <c r="E237" s="208" t="s">
        <v>351</v>
      </c>
      <c r="F237" s="209" t="s">
        <v>352</v>
      </c>
      <c r="G237" s="210" t="s">
        <v>152</v>
      </c>
      <c r="H237" s="211">
        <v>0.71999999999999997</v>
      </c>
      <c r="I237" s="212"/>
      <c r="J237" s="213">
        <f>ROUND(I237*H237,2)</f>
        <v>0</v>
      </c>
      <c r="K237" s="209" t="s">
        <v>135</v>
      </c>
      <c r="L237" s="47"/>
      <c r="M237" s="214" t="s">
        <v>19</v>
      </c>
      <c r="N237" s="215" t="s">
        <v>44</v>
      </c>
      <c r="O237" s="87"/>
      <c r="P237" s="216">
        <f>O237*H237</f>
        <v>0</v>
      </c>
      <c r="Q237" s="216">
        <v>0.0091599999999999997</v>
      </c>
      <c r="R237" s="216">
        <f>Q237*H237</f>
        <v>0.0065951999999999998</v>
      </c>
      <c r="S237" s="216">
        <v>0</v>
      </c>
      <c r="T237" s="217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18" t="s">
        <v>136</v>
      </c>
      <c r="AT237" s="218" t="s">
        <v>131</v>
      </c>
      <c r="AU237" s="218" t="s">
        <v>83</v>
      </c>
      <c r="AY237" s="20" t="s">
        <v>129</v>
      </c>
      <c r="BE237" s="219">
        <f>IF(N237="základní",J237,0)</f>
        <v>0</v>
      </c>
      <c r="BF237" s="219">
        <f>IF(N237="snížená",J237,0)</f>
        <v>0</v>
      </c>
      <c r="BG237" s="219">
        <f>IF(N237="zákl. přenesená",J237,0)</f>
        <v>0</v>
      </c>
      <c r="BH237" s="219">
        <f>IF(N237="sníž. přenesená",J237,0)</f>
        <v>0</v>
      </c>
      <c r="BI237" s="219">
        <f>IF(N237="nulová",J237,0)</f>
        <v>0</v>
      </c>
      <c r="BJ237" s="20" t="s">
        <v>81</v>
      </c>
      <c r="BK237" s="219">
        <f>ROUND(I237*H237,2)</f>
        <v>0</v>
      </c>
      <c r="BL237" s="20" t="s">
        <v>136</v>
      </c>
      <c r="BM237" s="218" t="s">
        <v>353</v>
      </c>
    </row>
    <row r="238" s="2" customFormat="1">
      <c r="A238" s="41"/>
      <c r="B238" s="42"/>
      <c r="C238" s="43"/>
      <c r="D238" s="220" t="s">
        <v>138</v>
      </c>
      <c r="E238" s="43"/>
      <c r="F238" s="221" t="s">
        <v>354</v>
      </c>
      <c r="G238" s="43"/>
      <c r="H238" s="43"/>
      <c r="I238" s="222"/>
      <c r="J238" s="43"/>
      <c r="K238" s="43"/>
      <c r="L238" s="47"/>
      <c r="M238" s="223"/>
      <c r="N238" s="224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T238" s="20" t="s">
        <v>138</v>
      </c>
      <c r="AU238" s="20" t="s">
        <v>83</v>
      </c>
    </row>
    <row r="239" s="13" customFormat="1">
      <c r="A239" s="13"/>
      <c r="B239" s="227"/>
      <c r="C239" s="228"/>
      <c r="D239" s="225" t="s">
        <v>155</v>
      </c>
      <c r="E239" s="229" t="s">
        <v>19</v>
      </c>
      <c r="F239" s="230" t="s">
        <v>355</v>
      </c>
      <c r="G239" s="228"/>
      <c r="H239" s="231">
        <v>0.71999999999999997</v>
      </c>
      <c r="I239" s="232"/>
      <c r="J239" s="228"/>
      <c r="K239" s="228"/>
      <c r="L239" s="233"/>
      <c r="M239" s="234"/>
      <c r="N239" s="235"/>
      <c r="O239" s="235"/>
      <c r="P239" s="235"/>
      <c r="Q239" s="235"/>
      <c r="R239" s="235"/>
      <c r="S239" s="235"/>
      <c r="T239" s="23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7" t="s">
        <v>155</v>
      </c>
      <c r="AU239" s="237" t="s">
        <v>83</v>
      </c>
      <c r="AV239" s="13" t="s">
        <v>83</v>
      </c>
      <c r="AW239" s="13" t="s">
        <v>34</v>
      </c>
      <c r="AX239" s="13" t="s">
        <v>81</v>
      </c>
      <c r="AY239" s="237" t="s">
        <v>129</v>
      </c>
    </row>
    <row r="240" s="2" customFormat="1" ht="21.75" customHeight="1">
      <c r="A240" s="41"/>
      <c r="B240" s="42"/>
      <c r="C240" s="207" t="s">
        <v>356</v>
      </c>
      <c r="D240" s="207" t="s">
        <v>131</v>
      </c>
      <c r="E240" s="208" t="s">
        <v>357</v>
      </c>
      <c r="F240" s="209" t="s">
        <v>358</v>
      </c>
      <c r="G240" s="210" t="s">
        <v>152</v>
      </c>
      <c r="H240" s="211">
        <v>0.71999999999999997</v>
      </c>
      <c r="I240" s="212"/>
      <c r="J240" s="213">
        <f>ROUND(I240*H240,2)</f>
        <v>0</v>
      </c>
      <c r="K240" s="209" t="s">
        <v>135</v>
      </c>
      <c r="L240" s="47"/>
      <c r="M240" s="214" t="s">
        <v>19</v>
      </c>
      <c r="N240" s="215" t="s">
        <v>44</v>
      </c>
      <c r="O240" s="87"/>
      <c r="P240" s="216">
        <f>O240*H240</f>
        <v>0</v>
      </c>
      <c r="Q240" s="216">
        <v>0</v>
      </c>
      <c r="R240" s="216">
        <f>Q240*H240</f>
        <v>0</v>
      </c>
      <c r="S240" s="216">
        <v>0</v>
      </c>
      <c r="T240" s="217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18" t="s">
        <v>136</v>
      </c>
      <c r="AT240" s="218" t="s">
        <v>131</v>
      </c>
      <c r="AU240" s="218" t="s">
        <v>83</v>
      </c>
      <c r="AY240" s="20" t="s">
        <v>129</v>
      </c>
      <c r="BE240" s="219">
        <f>IF(N240="základní",J240,0)</f>
        <v>0</v>
      </c>
      <c r="BF240" s="219">
        <f>IF(N240="snížená",J240,0)</f>
        <v>0</v>
      </c>
      <c r="BG240" s="219">
        <f>IF(N240="zákl. přenesená",J240,0)</f>
        <v>0</v>
      </c>
      <c r="BH240" s="219">
        <f>IF(N240="sníž. přenesená",J240,0)</f>
        <v>0</v>
      </c>
      <c r="BI240" s="219">
        <f>IF(N240="nulová",J240,0)</f>
        <v>0</v>
      </c>
      <c r="BJ240" s="20" t="s">
        <v>81</v>
      </c>
      <c r="BK240" s="219">
        <f>ROUND(I240*H240,2)</f>
        <v>0</v>
      </c>
      <c r="BL240" s="20" t="s">
        <v>136</v>
      </c>
      <c r="BM240" s="218" t="s">
        <v>359</v>
      </c>
    </row>
    <row r="241" s="2" customFormat="1">
      <c r="A241" s="41"/>
      <c r="B241" s="42"/>
      <c r="C241" s="43"/>
      <c r="D241" s="220" t="s">
        <v>138</v>
      </c>
      <c r="E241" s="43"/>
      <c r="F241" s="221" t="s">
        <v>360</v>
      </c>
      <c r="G241" s="43"/>
      <c r="H241" s="43"/>
      <c r="I241" s="222"/>
      <c r="J241" s="43"/>
      <c r="K241" s="43"/>
      <c r="L241" s="47"/>
      <c r="M241" s="223"/>
      <c r="N241" s="224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138</v>
      </c>
      <c r="AU241" s="20" t="s">
        <v>83</v>
      </c>
    </row>
    <row r="242" s="12" customFormat="1" ht="22.8" customHeight="1">
      <c r="A242" s="12"/>
      <c r="B242" s="191"/>
      <c r="C242" s="192"/>
      <c r="D242" s="193" t="s">
        <v>72</v>
      </c>
      <c r="E242" s="205" t="s">
        <v>157</v>
      </c>
      <c r="F242" s="205" t="s">
        <v>361</v>
      </c>
      <c r="G242" s="192"/>
      <c r="H242" s="192"/>
      <c r="I242" s="195"/>
      <c r="J242" s="206">
        <f>BK242</f>
        <v>0</v>
      </c>
      <c r="K242" s="192"/>
      <c r="L242" s="197"/>
      <c r="M242" s="198"/>
      <c r="N242" s="199"/>
      <c r="O242" s="199"/>
      <c r="P242" s="200">
        <f>SUM(P243:P320)</f>
        <v>0</v>
      </c>
      <c r="Q242" s="199"/>
      <c r="R242" s="200">
        <f>SUM(R243:R320)</f>
        <v>159.56599738999998</v>
      </c>
      <c r="S242" s="199"/>
      <c r="T242" s="201">
        <f>SUM(T243:T320)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2" t="s">
        <v>81</v>
      </c>
      <c r="AT242" s="203" t="s">
        <v>72</v>
      </c>
      <c r="AU242" s="203" t="s">
        <v>81</v>
      </c>
      <c r="AY242" s="202" t="s">
        <v>129</v>
      </c>
      <c r="BK242" s="204">
        <f>SUM(BK243:BK320)</f>
        <v>0</v>
      </c>
    </row>
    <row r="243" s="2" customFormat="1" ht="24.15" customHeight="1">
      <c r="A243" s="41"/>
      <c r="B243" s="42"/>
      <c r="C243" s="207" t="s">
        <v>362</v>
      </c>
      <c r="D243" s="207" t="s">
        <v>131</v>
      </c>
      <c r="E243" s="208" t="s">
        <v>363</v>
      </c>
      <c r="F243" s="209" t="s">
        <v>364</v>
      </c>
      <c r="G243" s="210" t="s">
        <v>152</v>
      </c>
      <c r="H243" s="211">
        <v>83.219999999999999</v>
      </c>
      <c r="I243" s="212"/>
      <c r="J243" s="213">
        <f>ROUND(I243*H243,2)</f>
        <v>0</v>
      </c>
      <c r="K243" s="209" t="s">
        <v>135</v>
      </c>
      <c r="L243" s="47"/>
      <c r="M243" s="214" t="s">
        <v>19</v>
      </c>
      <c r="N243" s="215" t="s">
        <v>44</v>
      </c>
      <c r="O243" s="87"/>
      <c r="P243" s="216">
        <f>O243*H243</f>
        <v>0</v>
      </c>
      <c r="Q243" s="216">
        <v>0</v>
      </c>
      <c r="R243" s="216">
        <f>Q243*H243</f>
        <v>0</v>
      </c>
      <c r="S243" s="216">
        <v>0</v>
      </c>
      <c r="T243" s="217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18" t="s">
        <v>136</v>
      </c>
      <c r="AT243" s="218" t="s">
        <v>131</v>
      </c>
      <c r="AU243" s="218" t="s">
        <v>83</v>
      </c>
      <c r="AY243" s="20" t="s">
        <v>129</v>
      </c>
      <c r="BE243" s="219">
        <f>IF(N243="základní",J243,0)</f>
        <v>0</v>
      </c>
      <c r="BF243" s="219">
        <f>IF(N243="snížená",J243,0)</f>
        <v>0</v>
      </c>
      <c r="BG243" s="219">
        <f>IF(N243="zákl. přenesená",J243,0)</f>
        <v>0</v>
      </c>
      <c r="BH243" s="219">
        <f>IF(N243="sníž. přenesená",J243,0)</f>
        <v>0</v>
      </c>
      <c r="BI243" s="219">
        <f>IF(N243="nulová",J243,0)</f>
        <v>0</v>
      </c>
      <c r="BJ243" s="20" t="s">
        <v>81</v>
      </c>
      <c r="BK243" s="219">
        <f>ROUND(I243*H243,2)</f>
        <v>0</v>
      </c>
      <c r="BL243" s="20" t="s">
        <v>136</v>
      </c>
      <c r="BM243" s="218" t="s">
        <v>365</v>
      </c>
    </row>
    <row r="244" s="2" customFormat="1">
      <c r="A244" s="41"/>
      <c r="B244" s="42"/>
      <c r="C244" s="43"/>
      <c r="D244" s="220" t="s">
        <v>138</v>
      </c>
      <c r="E244" s="43"/>
      <c r="F244" s="221" t="s">
        <v>366</v>
      </c>
      <c r="G244" s="43"/>
      <c r="H244" s="43"/>
      <c r="I244" s="222"/>
      <c r="J244" s="43"/>
      <c r="K244" s="43"/>
      <c r="L244" s="47"/>
      <c r="M244" s="223"/>
      <c r="N244" s="224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138</v>
      </c>
      <c r="AU244" s="20" t="s">
        <v>83</v>
      </c>
    </row>
    <row r="245" s="13" customFormat="1">
      <c r="A245" s="13"/>
      <c r="B245" s="227"/>
      <c r="C245" s="228"/>
      <c r="D245" s="225" t="s">
        <v>155</v>
      </c>
      <c r="E245" s="229" t="s">
        <v>19</v>
      </c>
      <c r="F245" s="230" t="s">
        <v>367</v>
      </c>
      <c r="G245" s="228"/>
      <c r="H245" s="231">
        <v>28.559999999999999</v>
      </c>
      <c r="I245" s="232"/>
      <c r="J245" s="228"/>
      <c r="K245" s="228"/>
      <c r="L245" s="233"/>
      <c r="M245" s="234"/>
      <c r="N245" s="235"/>
      <c r="O245" s="235"/>
      <c r="P245" s="235"/>
      <c r="Q245" s="235"/>
      <c r="R245" s="235"/>
      <c r="S245" s="235"/>
      <c r="T245" s="23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7" t="s">
        <v>155</v>
      </c>
      <c r="AU245" s="237" t="s">
        <v>83</v>
      </c>
      <c r="AV245" s="13" t="s">
        <v>83</v>
      </c>
      <c r="AW245" s="13" t="s">
        <v>34</v>
      </c>
      <c r="AX245" s="13" t="s">
        <v>73</v>
      </c>
      <c r="AY245" s="237" t="s">
        <v>129</v>
      </c>
    </row>
    <row r="246" s="13" customFormat="1">
      <c r="A246" s="13"/>
      <c r="B246" s="227"/>
      <c r="C246" s="228"/>
      <c r="D246" s="225" t="s">
        <v>155</v>
      </c>
      <c r="E246" s="229" t="s">
        <v>19</v>
      </c>
      <c r="F246" s="230" t="s">
        <v>368</v>
      </c>
      <c r="G246" s="228"/>
      <c r="H246" s="231">
        <v>54.659999999999997</v>
      </c>
      <c r="I246" s="232"/>
      <c r="J246" s="228"/>
      <c r="K246" s="228"/>
      <c r="L246" s="233"/>
      <c r="M246" s="234"/>
      <c r="N246" s="235"/>
      <c r="O246" s="235"/>
      <c r="P246" s="235"/>
      <c r="Q246" s="235"/>
      <c r="R246" s="235"/>
      <c r="S246" s="235"/>
      <c r="T246" s="23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7" t="s">
        <v>155</v>
      </c>
      <c r="AU246" s="237" t="s">
        <v>83</v>
      </c>
      <c r="AV246" s="13" t="s">
        <v>83</v>
      </c>
      <c r="AW246" s="13" t="s">
        <v>34</v>
      </c>
      <c r="AX246" s="13" t="s">
        <v>73</v>
      </c>
      <c r="AY246" s="237" t="s">
        <v>129</v>
      </c>
    </row>
    <row r="247" s="14" customFormat="1">
      <c r="A247" s="14"/>
      <c r="B247" s="238"/>
      <c r="C247" s="239"/>
      <c r="D247" s="225" t="s">
        <v>155</v>
      </c>
      <c r="E247" s="240" t="s">
        <v>19</v>
      </c>
      <c r="F247" s="241" t="s">
        <v>179</v>
      </c>
      <c r="G247" s="239"/>
      <c r="H247" s="242">
        <v>83.219999999999999</v>
      </c>
      <c r="I247" s="243"/>
      <c r="J247" s="239"/>
      <c r="K247" s="239"/>
      <c r="L247" s="244"/>
      <c r="M247" s="245"/>
      <c r="N247" s="246"/>
      <c r="O247" s="246"/>
      <c r="P247" s="246"/>
      <c r="Q247" s="246"/>
      <c r="R247" s="246"/>
      <c r="S247" s="246"/>
      <c r="T247" s="247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48" t="s">
        <v>155</v>
      </c>
      <c r="AU247" s="248" t="s">
        <v>83</v>
      </c>
      <c r="AV247" s="14" t="s">
        <v>136</v>
      </c>
      <c r="AW247" s="14" t="s">
        <v>34</v>
      </c>
      <c r="AX247" s="14" t="s">
        <v>81</v>
      </c>
      <c r="AY247" s="248" t="s">
        <v>129</v>
      </c>
    </row>
    <row r="248" s="2" customFormat="1" ht="24.15" customHeight="1">
      <c r="A248" s="41"/>
      <c r="B248" s="42"/>
      <c r="C248" s="207" t="s">
        <v>369</v>
      </c>
      <c r="D248" s="207" t="s">
        <v>131</v>
      </c>
      <c r="E248" s="208" t="s">
        <v>370</v>
      </c>
      <c r="F248" s="209" t="s">
        <v>371</v>
      </c>
      <c r="G248" s="210" t="s">
        <v>152</v>
      </c>
      <c r="H248" s="211">
        <v>28.559999999999999</v>
      </c>
      <c r="I248" s="212"/>
      <c r="J248" s="213">
        <f>ROUND(I248*H248,2)</f>
        <v>0</v>
      </c>
      <c r="K248" s="209" t="s">
        <v>135</v>
      </c>
      <c r="L248" s="47"/>
      <c r="M248" s="214" t="s">
        <v>19</v>
      </c>
      <c r="N248" s="215" t="s">
        <v>44</v>
      </c>
      <c r="O248" s="87"/>
      <c r="P248" s="216">
        <f>O248*H248</f>
        <v>0</v>
      </c>
      <c r="Q248" s="216">
        <v>0</v>
      </c>
      <c r="R248" s="216">
        <f>Q248*H248</f>
        <v>0</v>
      </c>
      <c r="S248" s="216">
        <v>0</v>
      </c>
      <c r="T248" s="217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18" t="s">
        <v>136</v>
      </c>
      <c r="AT248" s="218" t="s">
        <v>131</v>
      </c>
      <c r="AU248" s="218" t="s">
        <v>83</v>
      </c>
      <c r="AY248" s="20" t="s">
        <v>129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20" t="s">
        <v>81</v>
      </c>
      <c r="BK248" s="219">
        <f>ROUND(I248*H248,2)</f>
        <v>0</v>
      </c>
      <c r="BL248" s="20" t="s">
        <v>136</v>
      </c>
      <c r="BM248" s="218" t="s">
        <v>372</v>
      </c>
    </row>
    <row r="249" s="2" customFormat="1">
      <c r="A249" s="41"/>
      <c r="B249" s="42"/>
      <c r="C249" s="43"/>
      <c r="D249" s="220" t="s">
        <v>138</v>
      </c>
      <c r="E249" s="43"/>
      <c r="F249" s="221" t="s">
        <v>373</v>
      </c>
      <c r="G249" s="43"/>
      <c r="H249" s="43"/>
      <c r="I249" s="222"/>
      <c r="J249" s="43"/>
      <c r="K249" s="43"/>
      <c r="L249" s="47"/>
      <c r="M249" s="223"/>
      <c r="N249" s="224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T249" s="20" t="s">
        <v>138</v>
      </c>
      <c r="AU249" s="20" t="s">
        <v>83</v>
      </c>
    </row>
    <row r="250" s="13" customFormat="1">
      <c r="A250" s="13"/>
      <c r="B250" s="227"/>
      <c r="C250" s="228"/>
      <c r="D250" s="225" t="s">
        <v>155</v>
      </c>
      <c r="E250" s="229" t="s">
        <v>19</v>
      </c>
      <c r="F250" s="230" t="s">
        <v>367</v>
      </c>
      <c r="G250" s="228"/>
      <c r="H250" s="231">
        <v>28.559999999999999</v>
      </c>
      <c r="I250" s="232"/>
      <c r="J250" s="228"/>
      <c r="K250" s="228"/>
      <c r="L250" s="233"/>
      <c r="M250" s="234"/>
      <c r="N250" s="235"/>
      <c r="O250" s="235"/>
      <c r="P250" s="235"/>
      <c r="Q250" s="235"/>
      <c r="R250" s="235"/>
      <c r="S250" s="235"/>
      <c r="T250" s="23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7" t="s">
        <v>155</v>
      </c>
      <c r="AU250" s="237" t="s">
        <v>83</v>
      </c>
      <c r="AV250" s="13" t="s">
        <v>83</v>
      </c>
      <c r="AW250" s="13" t="s">
        <v>34</v>
      </c>
      <c r="AX250" s="13" t="s">
        <v>81</v>
      </c>
      <c r="AY250" s="237" t="s">
        <v>129</v>
      </c>
    </row>
    <row r="251" s="2" customFormat="1" ht="21.75" customHeight="1">
      <c r="A251" s="41"/>
      <c r="B251" s="42"/>
      <c r="C251" s="207" t="s">
        <v>374</v>
      </c>
      <c r="D251" s="207" t="s">
        <v>131</v>
      </c>
      <c r="E251" s="208" t="s">
        <v>375</v>
      </c>
      <c r="F251" s="209" t="s">
        <v>376</v>
      </c>
      <c r="G251" s="210" t="s">
        <v>152</v>
      </c>
      <c r="H251" s="211">
        <v>214.09</v>
      </c>
      <c r="I251" s="212"/>
      <c r="J251" s="213">
        <f>ROUND(I251*H251,2)</f>
        <v>0</v>
      </c>
      <c r="K251" s="209" t="s">
        <v>135</v>
      </c>
      <c r="L251" s="47"/>
      <c r="M251" s="214" t="s">
        <v>19</v>
      </c>
      <c r="N251" s="215" t="s">
        <v>44</v>
      </c>
      <c r="O251" s="87"/>
      <c r="P251" s="216">
        <f>O251*H251</f>
        <v>0</v>
      </c>
      <c r="Q251" s="216">
        <v>0</v>
      </c>
      <c r="R251" s="216">
        <f>Q251*H251</f>
        <v>0</v>
      </c>
      <c r="S251" s="216">
        <v>0</v>
      </c>
      <c r="T251" s="217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18" t="s">
        <v>136</v>
      </c>
      <c r="AT251" s="218" t="s">
        <v>131</v>
      </c>
      <c r="AU251" s="218" t="s">
        <v>83</v>
      </c>
      <c r="AY251" s="20" t="s">
        <v>129</v>
      </c>
      <c r="BE251" s="219">
        <f>IF(N251="základní",J251,0)</f>
        <v>0</v>
      </c>
      <c r="BF251" s="219">
        <f>IF(N251="snížená",J251,0)</f>
        <v>0</v>
      </c>
      <c r="BG251" s="219">
        <f>IF(N251="zákl. přenesená",J251,0)</f>
        <v>0</v>
      </c>
      <c r="BH251" s="219">
        <f>IF(N251="sníž. přenesená",J251,0)</f>
        <v>0</v>
      </c>
      <c r="BI251" s="219">
        <f>IF(N251="nulová",J251,0)</f>
        <v>0</v>
      </c>
      <c r="BJ251" s="20" t="s">
        <v>81</v>
      </c>
      <c r="BK251" s="219">
        <f>ROUND(I251*H251,2)</f>
        <v>0</v>
      </c>
      <c r="BL251" s="20" t="s">
        <v>136</v>
      </c>
      <c r="BM251" s="218" t="s">
        <v>377</v>
      </c>
    </row>
    <row r="252" s="2" customFormat="1">
      <c r="A252" s="41"/>
      <c r="B252" s="42"/>
      <c r="C252" s="43"/>
      <c r="D252" s="220" t="s">
        <v>138</v>
      </c>
      <c r="E252" s="43"/>
      <c r="F252" s="221" t="s">
        <v>378</v>
      </c>
      <c r="G252" s="43"/>
      <c r="H252" s="43"/>
      <c r="I252" s="222"/>
      <c r="J252" s="43"/>
      <c r="K252" s="43"/>
      <c r="L252" s="47"/>
      <c r="M252" s="223"/>
      <c r="N252" s="224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20" t="s">
        <v>138</v>
      </c>
      <c r="AU252" s="20" t="s">
        <v>83</v>
      </c>
    </row>
    <row r="253" s="13" customFormat="1">
      <c r="A253" s="13"/>
      <c r="B253" s="227"/>
      <c r="C253" s="228"/>
      <c r="D253" s="225" t="s">
        <v>155</v>
      </c>
      <c r="E253" s="229" t="s">
        <v>19</v>
      </c>
      <c r="F253" s="230" t="s">
        <v>379</v>
      </c>
      <c r="G253" s="228"/>
      <c r="H253" s="231">
        <v>174.81999999999999</v>
      </c>
      <c r="I253" s="232"/>
      <c r="J253" s="228"/>
      <c r="K253" s="228"/>
      <c r="L253" s="233"/>
      <c r="M253" s="234"/>
      <c r="N253" s="235"/>
      <c r="O253" s="235"/>
      <c r="P253" s="235"/>
      <c r="Q253" s="235"/>
      <c r="R253" s="235"/>
      <c r="S253" s="235"/>
      <c r="T253" s="23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7" t="s">
        <v>155</v>
      </c>
      <c r="AU253" s="237" t="s">
        <v>83</v>
      </c>
      <c r="AV253" s="13" t="s">
        <v>83</v>
      </c>
      <c r="AW253" s="13" t="s">
        <v>34</v>
      </c>
      <c r="AX253" s="13" t="s">
        <v>73</v>
      </c>
      <c r="AY253" s="237" t="s">
        <v>129</v>
      </c>
    </row>
    <row r="254" s="13" customFormat="1">
      <c r="A254" s="13"/>
      <c r="B254" s="227"/>
      <c r="C254" s="228"/>
      <c r="D254" s="225" t="s">
        <v>155</v>
      </c>
      <c r="E254" s="229" t="s">
        <v>19</v>
      </c>
      <c r="F254" s="230" t="s">
        <v>380</v>
      </c>
      <c r="G254" s="228"/>
      <c r="H254" s="231">
        <v>39.270000000000003</v>
      </c>
      <c r="I254" s="232"/>
      <c r="J254" s="228"/>
      <c r="K254" s="228"/>
      <c r="L254" s="233"/>
      <c r="M254" s="234"/>
      <c r="N254" s="235"/>
      <c r="O254" s="235"/>
      <c r="P254" s="235"/>
      <c r="Q254" s="235"/>
      <c r="R254" s="235"/>
      <c r="S254" s="235"/>
      <c r="T254" s="23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7" t="s">
        <v>155</v>
      </c>
      <c r="AU254" s="237" t="s">
        <v>83</v>
      </c>
      <c r="AV254" s="13" t="s">
        <v>83</v>
      </c>
      <c r="AW254" s="13" t="s">
        <v>34</v>
      </c>
      <c r="AX254" s="13" t="s">
        <v>73</v>
      </c>
      <c r="AY254" s="237" t="s">
        <v>129</v>
      </c>
    </row>
    <row r="255" s="14" customFormat="1">
      <c r="A255" s="14"/>
      <c r="B255" s="238"/>
      <c r="C255" s="239"/>
      <c r="D255" s="225" t="s">
        <v>155</v>
      </c>
      <c r="E255" s="240" t="s">
        <v>19</v>
      </c>
      <c r="F255" s="241" t="s">
        <v>179</v>
      </c>
      <c r="G255" s="239"/>
      <c r="H255" s="242">
        <v>214.09</v>
      </c>
      <c r="I255" s="243"/>
      <c r="J255" s="239"/>
      <c r="K255" s="239"/>
      <c r="L255" s="244"/>
      <c r="M255" s="245"/>
      <c r="N255" s="246"/>
      <c r="O255" s="246"/>
      <c r="P255" s="246"/>
      <c r="Q255" s="246"/>
      <c r="R255" s="246"/>
      <c r="S255" s="246"/>
      <c r="T255" s="247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48" t="s">
        <v>155</v>
      </c>
      <c r="AU255" s="248" t="s">
        <v>83</v>
      </c>
      <c r="AV255" s="14" t="s">
        <v>136</v>
      </c>
      <c r="AW255" s="14" t="s">
        <v>34</v>
      </c>
      <c r="AX255" s="14" t="s">
        <v>81</v>
      </c>
      <c r="AY255" s="248" t="s">
        <v>129</v>
      </c>
    </row>
    <row r="256" s="2" customFormat="1" ht="21.75" customHeight="1">
      <c r="A256" s="41"/>
      <c r="B256" s="42"/>
      <c r="C256" s="207" t="s">
        <v>381</v>
      </c>
      <c r="D256" s="207" t="s">
        <v>131</v>
      </c>
      <c r="E256" s="208" t="s">
        <v>382</v>
      </c>
      <c r="F256" s="209" t="s">
        <v>383</v>
      </c>
      <c r="G256" s="210" t="s">
        <v>152</v>
      </c>
      <c r="H256" s="211">
        <v>207.69999999999999</v>
      </c>
      <c r="I256" s="212"/>
      <c r="J256" s="213">
        <f>ROUND(I256*H256,2)</f>
        <v>0</v>
      </c>
      <c r="K256" s="209" t="s">
        <v>135</v>
      </c>
      <c r="L256" s="47"/>
      <c r="M256" s="214" t="s">
        <v>19</v>
      </c>
      <c r="N256" s="215" t="s">
        <v>44</v>
      </c>
      <c r="O256" s="87"/>
      <c r="P256" s="216">
        <f>O256*H256</f>
        <v>0</v>
      </c>
      <c r="Q256" s="216">
        <v>0</v>
      </c>
      <c r="R256" s="216">
        <f>Q256*H256</f>
        <v>0</v>
      </c>
      <c r="S256" s="216">
        <v>0</v>
      </c>
      <c r="T256" s="217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18" t="s">
        <v>136</v>
      </c>
      <c r="AT256" s="218" t="s">
        <v>131</v>
      </c>
      <c r="AU256" s="218" t="s">
        <v>83</v>
      </c>
      <c r="AY256" s="20" t="s">
        <v>129</v>
      </c>
      <c r="BE256" s="219">
        <f>IF(N256="základní",J256,0)</f>
        <v>0</v>
      </c>
      <c r="BF256" s="219">
        <f>IF(N256="snížená",J256,0)</f>
        <v>0</v>
      </c>
      <c r="BG256" s="219">
        <f>IF(N256="zákl. přenesená",J256,0)</f>
        <v>0</v>
      </c>
      <c r="BH256" s="219">
        <f>IF(N256="sníž. přenesená",J256,0)</f>
        <v>0</v>
      </c>
      <c r="BI256" s="219">
        <f>IF(N256="nulová",J256,0)</f>
        <v>0</v>
      </c>
      <c r="BJ256" s="20" t="s">
        <v>81</v>
      </c>
      <c r="BK256" s="219">
        <f>ROUND(I256*H256,2)</f>
        <v>0</v>
      </c>
      <c r="BL256" s="20" t="s">
        <v>136</v>
      </c>
      <c r="BM256" s="218" t="s">
        <v>384</v>
      </c>
    </row>
    <row r="257" s="2" customFormat="1">
      <c r="A257" s="41"/>
      <c r="B257" s="42"/>
      <c r="C257" s="43"/>
      <c r="D257" s="220" t="s">
        <v>138</v>
      </c>
      <c r="E257" s="43"/>
      <c r="F257" s="221" t="s">
        <v>385</v>
      </c>
      <c r="G257" s="43"/>
      <c r="H257" s="43"/>
      <c r="I257" s="222"/>
      <c r="J257" s="43"/>
      <c r="K257" s="43"/>
      <c r="L257" s="47"/>
      <c r="M257" s="223"/>
      <c r="N257" s="224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138</v>
      </c>
      <c r="AU257" s="20" t="s">
        <v>83</v>
      </c>
    </row>
    <row r="258" s="13" customFormat="1">
      <c r="A258" s="13"/>
      <c r="B258" s="227"/>
      <c r="C258" s="228"/>
      <c r="D258" s="225" t="s">
        <v>155</v>
      </c>
      <c r="E258" s="229" t="s">
        <v>19</v>
      </c>
      <c r="F258" s="230" t="s">
        <v>386</v>
      </c>
      <c r="G258" s="228"/>
      <c r="H258" s="231">
        <v>207.69999999999999</v>
      </c>
      <c r="I258" s="232"/>
      <c r="J258" s="228"/>
      <c r="K258" s="228"/>
      <c r="L258" s="233"/>
      <c r="M258" s="234"/>
      <c r="N258" s="235"/>
      <c r="O258" s="235"/>
      <c r="P258" s="235"/>
      <c r="Q258" s="235"/>
      <c r="R258" s="235"/>
      <c r="S258" s="235"/>
      <c r="T258" s="23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7" t="s">
        <v>155</v>
      </c>
      <c r="AU258" s="237" t="s">
        <v>83</v>
      </c>
      <c r="AV258" s="13" t="s">
        <v>83</v>
      </c>
      <c r="AW258" s="13" t="s">
        <v>34</v>
      </c>
      <c r="AX258" s="13" t="s">
        <v>81</v>
      </c>
      <c r="AY258" s="237" t="s">
        <v>129</v>
      </c>
    </row>
    <row r="259" s="2" customFormat="1" ht="21.75" customHeight="1">
      <c r="A259" s="41"/>
      <c r="B259" s="42"/>
      <c r="C259" s="207" t="s">
        <v>387</v>
      </c>
      <c r="D259" s="207" t="s">
        <v>131</v>
      </c>
      <c r="E259" s="208" t="s">
        <v>388</v>
      </c>
      <c r="F259" s="209" t="s">
        <v>389</v>
      </c>
      <c r="G259" s="210" t="s">
        <v>152</v>
      </c>
      <c r="H259" s="211">
        <v>54.659999999999997</v>
      </c>
      <c r="I259" s="212"/>
      <c r="J259" s="213">
        <f>ROUND(I259*H259,2)</f>
        <v>0</v>
      </c>
      <c r="K259" s="209" t="s">
        <v>135</v>
      </c>
      <c r="L259" s="47"/>
      <c r="M259" s="214" t="s">
        <v>19</v>
      </c>
      <c r="N259" s="215" t="s">
        <v>44</v>
      </c>
      <c r="O259" s="87"/>
      <c r="P259" s="216">
        <f>O259*H259</f>
        <v>0</v>
      </c>
      <c r="Q259" s="216">
        <v>0</v>
      </c>
      <c r="R259" s="216">
        <f>Q259*H259</f>
        <v>0</v>
      </c>
      <c r="S259" s="216">
        <v>0</v>
      </c>
      <c r="T259" s="217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18" t="s">
        <v>136</v>
      </c>
      <c r="AT259" s="218" t="s">
        <v>131</v>
      </c>
      <c r="AU259" s="218" t="s">
        <v>83</v>
      </c>
      <c r="AY259" s="20" t="s">
        <v>129</v>
      </c>
      <c r="BE259" s="219">
        <f>IF(N259="základní",J259,0)</f>
        <v>0</v>
      </c>
      <c r="BF259" s="219">
        <f>IF(N259="snížená",J259,0)</f>
        <v>0</v>
      </c>
      <c r="BG259" s="219">
        <f>IF(N259="zákl. přenesená",J259,0)</f>
        <v>0</v>
      </c>
      <c r="BH259" s="219">
        <f>IF(N259="sníž. přenesená",J259,0)</f>
        <v>0</v>
      </c>
      <c r="BI259" s="219">
        <f>IF(N259="nulová",J259,0)</f>
        <v>0</v>
      </c>
      <c r="BJ259" s="20" t="s">
        <v>81</v>
      </c>
      <c r="BK259" s="219">
        <f>ROUND(I259*H259,2)</f>
        <v>0</v>
      </c>
      <c r="BL259" s="20" t="s">
        <v>136</v>
      </c>
      <c r="BM259" s="218" t="s">
        <v>390</v>
      </c>
    </row>
    <row r="260" s="2" customFormat="1">
      <c r="A260" s="41"/>
      <c r="B260" s="42"/>
      <c r="C260" s="43"/>
      <c r="D260" s="220" t="s">
        <v>138</v>
      </c>
      <c r="E260" s="43"/>
      <c r="F260" s="221" t="s">
        <v>391</v>
      </c>
      <c r="G260" s="43"/>
      <c r="H260" s="43"/>
      <c r="I260" s="222"/>
      <c r="J260" s="43"/>
      <c r="K260" s="43"/>
      <c r="L260" s="47"/>
      <c r="M260" s="223"/>
      <c r="N260" s="224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138</v>
      </c>
      <c r="AU260" s="20" t="s">
        <v>83</v>
      </c>
    </row>
    <row r="261" s="13" customFormat="1">
      <c r="A261" s="13"/>
      <c r="B261" s="227"/>
      <c r="C261" s="228"/>
      <c r="D261" s="225" t="s">
        <v>155</v>
      </c>
      <c r="E261" s="229" t="s">
        <v>19</v>
      </c>
      <c r="F261" s="230" t="s">
        <v>368</v>
      </c>
      <c r="G261" s="228"/>
      <c r="H261" s="231">
        <v>54.659999999999997</v>
      </c>
      <c r="I261" s="232"/>
      <c r="J261" s="228"/>
      <c r="K261" s="228"/>
      <c r="L261" s="233"/>
      <c r="M261" s="234"/>
      <c r="N261" s="235"/>
      <c r="O261" s="235"/>
      <c r="P261" s="235"/>
      <c r="Q261" s="235"/>
      <c r="R261" s="235"/>
      <c r="S261" s="235"/>
      <c r="T261" s="23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7" t="s">
        <v>155</v>
      </c>
      <c r="AU261" s="237" t="s">
        <v>83</v>
      </c>
      <c r="AV261" s="13" t="s">
        <v>83</v>
      </c>
      <c r="AW261" s="13" t="s">
        <v>34</v>
      </c>
      <c r="AX261" s="13" t="s">
        <v>81</v>
      </c>
      <c r="AY261" s="237" t="s">
        <v>129</v>
      </c>
    </row>
    <row r="262" s="2" customFormat="1" ht="21.75" customHeight="1">
      <c r="A262" s="41"/>
      <c r="B262" s="42"/>
      <c r="C262" s="207" t="s">
        <v>392</v>
      </c>
      <c r="D262" s="207" t="s">
        <v>131</v>
      </c>
      <c r="E262" s="208" t="s">
        <v>393</v>
      </c>
      <c r="F262" s="209" t="s">
        <v>394</v>
      </c>
      <c r="G262" s="210" t="s">
        <v>152</v>
      </c>
      <c r="H262" s="211">
        <v>260</v>
      </c>
      <c r="I262" s="212"/>
      <c r="J262" s="213">
        <f>ROUND(I262*H262,2)</f>
        <v>0</v>
      </c>
      <c r="K262" s="209" t="s">
        <v>19</v>
      </c>
      <c r="L262" s="47"/>
      <c r="M262" s="214" t="s">
        <v>19</v>
      </c>
      <c r="N262" s="215" t="s">
        <v>44</v>
      </c>
      <c r="O262" s="87"/>
      <c r="P262" s="216">
        <f>O262*H262</f>
        <v>0</v>
      </c>
      <c r="Q262" s="216">
        <v>0</v>
      </c>
      <c r="R262" s="216">
        <f>Q262*H262</f>
        <v>0</v>
      </c>
      <c r="S262" s="216">
        <v>0</v>
      </c>
      <c r="T262" s="217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18" t="s">
        <v>136</v>
      </c>
      <c r="AT262" s="218" t="s">
        <v>131</v>
      </c>
      <c r="AU262" s="218" t="s">
        <v>83</v>
      </c>
      <c r="AY262" s="20" t="s">
        <v>129</v>
      </c>
      <c r="BE262" s="219">
        <f>IF(N262="základní",J262,0)</f>
        <v>0</v>
      </c>
      <c r="BF262" s="219">
        <f>IF(N262="snížená",J262,0)</f>
        <v>0</v>
      </c>
      <c r="BG262" s="219">
        <f>IF(N262="zákl. přenesená",J262,0)</f>
        <v>0</v>
      </c>
      <c r="BH262" s="219">
        <f>IF(N262="sníž. přenesená",J262,0)</f>
        <v>0</v>
      </c>
      <c r="BI262" s="219">
        <f>IF(N262="nulová",J262,0)</f>
        <v>0</v>
      </c>
      <c r="BJ262" s="20" t="s">
        <v>81</v>
      </c>
      <c r="BK262" s="219">
        <f>ROUND(I262*H262,2)</f>
        <v>0</v>
      </c>
      <c r="BL262" s="20" t="s">
        <v>136</v>
      </c>
      <c r="BM262" s="218" t="s">
        <v>395</v>
      </c>
    </row>
    <row r="263" s="13" customFormat="1">
      <c r="A263" s="13"/>
      <c r="B263" s="227"/>
      <c r="C263" s="228"/>
      <c r="D263" s="225" t="s">
        <v>155</v>
      </c>
      <c r="E263" s="229" t="s">
        <v>19</v>
      </c>
      <c r="F263" s="230" t="s">
        <v>396</v>
      </c>
      <c r="G263" s="228"/>
      <c r="H263" s="231">
        <v>260</v>
      </c>
      <c r="I263" s="232"/>
      <c r="J263" s="228"/>
      <c r="K263" s="228"/>
      <c r="L263" s="233"/>
      <c r="M263" s="234"/>
      <c r="N263" s="235"/>
      <c r="O263" s="235"/>
      <c r="P263" s="235"/>
      <c r="Q263" s="235"/>
      <c r="R263" s="235"/>
      <c r="S263" s="235"/>
      <c r="T263" s="23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7" t="s">
        <v>155</v>
      </c>
      <c r="AU263" s="237" t="s">
        <v>83</v>
      </c>
      <c r="AV263" s="13" t="s">
        <v>83</v>
      </c>
      <c r="AW263" s="13" t="s">
        <v>34</v>
      </c>
      <c r="AX263" s="13" t="s">
        <v>81</v>
      </c>
      <c r="AY263" s="237" t="s">
        <v>129</v>
      </c>
    </row>
    <row r="264" s="2" customFormat="1" ht="24.15" customHeight="1">
      <c r="A264" s="41"/>
      <c r="B264" s="42"/>
      <c r="C264" s="207" t="s">
        <v>397</v>
      </c>
      <c r="D264" s="207" t="s">
        <v>131</v>
      </c>
      <c r="E264" s="208" t="s">
        <v>398</v>
      </c>
      <c r="F264" s="209" t="s">
        <v>399</v>
      </c>
      <c r="G264" s="210" t="s">
        <v>152</v>
      </c>
      <c r="H264" s="211">
        <v>273.13</v>
      </c>
      <c r="I264" s="212"/>
      <c r="J264" s="213">
        <f>ROUND(I264*H264,2)</f>
        <v>0</v>
      </c>
      <c r="K264" s="209" t="s">
        <v>135</v>
      </c>
      <c r="L264" s="47"/>
      <c r="M264" s="214" t="s">
        <v>19</v>
      </c>
      <c r="N264" s="215" t="s">
        <v>44</v>
      </c>
      <c r="O264" s="87"/>
      <c r="P264" s="216">
        <f>O264*H264</f>
        <v>0</v>
      </c>
      <c r="Q264" s="216">
        <v>0.19</v>
      </c>
      <c r="R264" s="216">
        <f>Q264*H264</f>
        <v>51.8947</v>
      </c>
      <c r="S264" s="216">
        <v>0</v>
      </c>
      <c r="T264" s="217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18" t="s">
        <v>136</v>
      </c>
      <c r="AT264" s="218" t="s">
        <v>131</v>
      </c>
      <c r="AU264" s="218" t="s">
        <v>83</v>
      </c>
      <c r="AY264" s="20" t="s">
        <v>129</v>
      </c>
      <c r="BE264" s="219">
        <f>IF(N264="základní",J264,0)</f>
        <v>0</v>
      </c>
      <c r="BF264" s="219">
        <f>IF(N264="snížená",J264,0)</f>
        <v>0</v>
      </c>
      <c r="BG264" s="219">
        <f>IF(N264="zákl. přenesená",J264,0)</f>
        <v>0</v>
      </c>
      <c r="BH264" s="219">
        <f>IF(N264="sníž. přenesená",J264,0)</f>
        <v>0</v>
      </c>
      <c r="BI264" s="219">
        <f>IF(N264="nulová",J264,0)</f>
        <v>0</v>
      </c>
      <c r="BJ264" s="20" t="s">
        <v>81</v>
      </c>
      <c r="BK264" s="219">
        <f>ROUND(I264*H264,2)</f>
        <v>0</v>
      </c>
      <c r="BL264" s="20" t="s">
        <v>136</v>
      </c>
      <c r="BM264" s="218" t="s">
        <v>400</v>
      </c>
    </row>
    <row r="265" s="2" customFormat="1">
      <c r="A265" s="41"/>
      <c r="B265" s="42"/>
      <c r="C265" s="43"/>
      <c r="D265" s="220" t="s">
        <v>138</v>
      </c>
      <c r="E265" s="43"/>
      <c r="F265" s="221" t="s">
        <v>401</v>
      </c>
      <c r="G265" s="43"/>
      <c r="H265" s="43"/>
      <c r="I265" s="222"/>
      <c r="J265" s="43"/>
      <c r="K265" s="43"/>
      <c r="L265" s="47"/>
      <c r="M265" s="223"/>
      <c r="N265" s="224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138</v>
      </c>
      <c r="AU265" s="20" t="s">
        <v>83</v>
      </c>
    </row>
    <row r="266" s="13" customFormat="1">
      <c r="A266" s="13"/>
      <c r="B266" s="227"/>
      <c r="C266" s="228"/>
      <c r="D266" s="225" t="s">
        <v>155</v>
      </c>
      <c r="E266" s="229" t="s">
        <v>19</v>
      </c>
      <c r="F266" s="230" t="s">
        <v>162</v>
      </c>
      <c r="G266" s="228"/>
      <c r="H266" s="231">
        <v>273.13</v>
      </c>
      <c r="I266" s="232"/>
      <c r="J266" s="228"/>
      <c r="K266" s="228"/>
      <c r="L266" s="233"/>
      <c r="M266" s="234"/>
      <c r="N266" s="235"/>
      <c r="O266" s="235"/>
      <c r="P266" s="235"/>
      <c r="Q266" s="235"/>
      <c r="R266" s="235"/>
      <c r="S266" s="235"/>
      <c r="T266" s="23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7" t="s">
        <v>155</v>
      </c>
      <c r="AU266" s="237" t="s">
        <v>83</v>
      </c>
      <c r="AV266" s="13" t="s">
        <v>83</v>
      </c>
      <c r="AW266" s="13" t="s">
        <v>34</v>
      </c>
      <c r="AX266" s="13" t="s">
        <v>81</v>
      </c>
      <c r="AY266" s="237" t="s">
        <v>129</v>
      </c>
    </row>
    <row r="267" s="2" customFormat="1" ht="16.5" customHeight="1">
      <c r="A267" s="41"/>
      <c r="B267" s="42"/>
      <c r="C267" s="207" t="s">
        <v>402</v>
      </c>
      <c r="D267" s="207" t="s">
        <v>131</v>
      </c>
      <c r="E267" s="208" t="s">
        <v>403</v>
      </c>
      <c r="F267" s="209" t="s">
        <v>404</v>
      </c>
      <c r="G267" s="210" t="s">
        <v>152</v>
      </c>
      <c r="H267" s="211">
        <v>28.559999999999999</v>
      </c>
      <c r="I267" s="212"/>
      <c r="J267" s="213">
        <f>ROUND(I267*H267,2)</f>
        <v>0</v>
      </c>
      <c r="K267" s="209" t="s">
        <v>19</v>
      </c>
      <c r="L267" s="47"/>
      <c r="M267" s="214" t="s">
        <v>19</v>
      </c>
      <c r="N267" s="215" t="s">
        <v>44</v>
      </c>
      <c r="O267" s="87"/>
      <c r="P267" s="216">
        <f>O267*H267</f>
        <v>0</v>
      </c>
      <c r="Q267" s="216">
        <v>0.080000000000000002</v>
      </c>
      <c r="R267" s="216">
        <f>Q267*H267</f>
        <v>2.2848000000000002</v>
      </c>
      <c r="S267" s="216">
        <v>0</v>
      </c>
      <c r="T267" s="217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18" t="s">
        <v>136</v>
      </c>
      <c r="AT267" s="218" t="s">
        <v>131</v>
      </c>
      <c r="AU267" s="218" t="s">
        <v>83</v>
      </c>
      <c r="AY267" s="20" t="s">
        <v>129</v>
      </c>
      <c r="BE267" s="219">
        <f>IF(N267="základní",J267,0)</f>
        <v>0</v>
      </c>
      <c r="BF267" s="219">
        <f>IF(N267="snížená",J267,0)</f>
        <v>0</v>
      </c>
      <c r="BG267" s="219">
        <f>IF(N267="zákl. přenesená",J267,0)</f>
        <v>0</v>
      </c>
      <c r="BH267" s="219">
        <f>IF(N267="sníž. přenesená",J267,0)</f>
        <v>0</v>
      </c>
      <c r="BI267" s="219">
        <f>IF(N267="nulová",J267,0)</f>
        <v>0</v>
      </c>
      <c r="BJ267" s="20" t="s">
        <v>81</v>
      </c>
      <c r="BK267" s="219">
        <f>ROUND(I267*H267,2)</f>
        <v>0</v>
      </c>
      <c r="BL267" s="20" t="s">
        <v>136</v>
      </c>
      <c r="BM267" s="218" t="s">
        <v>405</v>
      </c>
    </row>
    <row r="268" s="13" customFormat="1">
      <c r="A268" s="13"/>
      <c r="B268" s="227"/>
      <c r="C268" s="228"/>
      <c r="D268" s="225" t="s">
        <v>155</v>
      </c>
      <c r="E268" s="229" t="s">
        <v>19</v>
      </c>
      <c r="F268" s="230" t="s">
        <v>367</v>
      </c>
      <c r="G268" s="228"/>
      <c r="H268" s="231">
        <v>28.559999999999999</v>
      </c>
      <c r="I268" s="232"/>
      <c r="J268" s="228"/>
      <c r="K268" s="228"/>
      <c r="L268" s="233"/>
      <c r="M268" s="234"/>
      <c r="N268" s="235"/>
      <c r="O268" s="235"/>
      <c r="P268" s="235"/>
      <c r="Q268" s="235"/>
      <c r="R268" s="235"/>
      <c r="S268" s="235"/>
      <c r="T268" s="23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7" t="s">
        <v>155</v>
      </c>
      <c r="AU268" s="237" t="s">
        <v>83</v>
      </c>
      <c r="AV268" s="13" t="s">
        <v>83</v>
      </c>
      <c r="AW268" s="13" t="s">
        <v>34</v>
      </c>
      <c r="AX268" s="13" t="s">
        <v>81</v>
      </c>
      <c r="AY268" s="237" t="s">
        <v>129</v>
      </c>
    </row>
    <row r="269" s="2" customFormat="1" ht="33" customHeight="1">
      <c r="A269" s="41"/>
      <c r="B269" s="42"/>
      <c r="C269" s="207" t="s">
        <v>406</v>
      </c>
      <c r="D269" s="207" t="s">
        <v>131</v>
      </c>
      <c r="E269" s="208" t="s">
        <v>407</v>
      </c>
      <c r="F269" s="209" t="s">
        <v>408</v>
      </c>
      <c r="G269" s="210" t="s">
        <v>152</v>
      </c>
      <c r="H269" s="211">
        <v>92</v>
      </c>
      <c r="I269" s="212"/>
      <c r="J269" s="213">
        <f>ROUND(I269*H269,2)</f>
        <v>0</v>
      </c>
      <c r="K269" s="209" t="s">
        <v>19</v>
      </c>
      <c r="L269" s="47"/>
      <c r="M269" s="214" t="s">
        <v>19</v>
      </c>
      <c r="N269" s="215" t="s">
        <v>44</v>
      </c>
      <c r="O269" s="87"/>
      <c r="P269" s="216">
        <f>O269*H269</f>
        <v>0</v>
      </c>
      <c r="Q269" s="216">
        <v>0.084000000000000005</v>
      </c>
      <c r="R269" s="216">
        <f>Q269*H269</f>
        <v>7.7280000000000006</v>
      </c>
      <c r="S269" s="216">
        <v>0</v>
      </c>
      <c r="T269" s="217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18" t="s">
        <v>136</v>
      </c>
      <c r="AT269" s="218" t="s">
        <v>131</v>
      </c>
      <c r="AU269" s="218" t="s">
        <v>83</v>
      </c>
      <c r="AY269" s="20" t="s">
        <v>129</v>
      </c>
      <c r="BE269" s="219">
        <f>IF(N269="základní",J269,0)</f>
        <v>0</v>
      </c>
      <c r="BF269" s="219">
        <f>IF(N269="snížená",J269,0)</f>
        <v>0</v>
      </c>
      <c r="BG269" s="219">
        <f>IF(N269="zákl. přenesená",J269,0)</f>
        <v>0</v>
      </c>
      <c r="BH269" s="219">
        <f>IF(N269="sníž. přenesená",J269,0)</f>
        <v>0</v>
      </c>
      <c r="BI269" s="219">
        <f>IF(N269="nulová",J269,0)</f>
        <v>0</v>
      </c>
      <c r="BJ269" s="20" t="s">
        <v>81</v>
      </c>
      <c r="BK269" s="219">
        <f>ROUND(I269*H269,2)</f>
        <v>0</v>
      </c>
      <c r="BL269" s="20" t="s">
        <v>136</v>
      </c>
      <c r="BM269" s="218" t="s">
        <v>409</v>
      </c>
    </row>
    <row r="270" s="13" customFormat="1">
      <c r="A270" s="13"/>
      <c r="B270" s="227"/>
      <c r="C270" s="228"/>
      <c r="D270" s="225" t="s">
        <v>155</v>
      </c>
      <c r="E270" s="229" t="s">
        <v>19</v>
      </c>
      <c r="F270" s="230" t="s">
        <v>410</v>
      </c>
      <c r="G270" s="228"/>
      <c r="H270" s="231">
        <v>92</v>
      </c>
      <c r="I270" s="232"/>
      <c r="J270" s="228"/>
      <c r="K270" s="228"/>
      <c r="L270" s="233"/>
      <c r="M270" s="234"/>
      <c r="N270" s="235"/>
      <c r="O270" s="235"/>
      <c r="P270" s="235"/>
      <c r="Q270" s="235"/>
      <c r="R270" s="235"/>
      <c r="S270" s="235"/>
      <c r="T270" s="23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7" t="s">
        <v>155</v>
      </c>
      <c r="AU270" s="237" t="s">
        <v>83</v>
      </c>
      <c r="AV270" s="13" t="s">
        <v>83</v>
      </c>
      <c r="AW270" s="13" t="s">
        <v>34</v>
      </c>
      <c r="AX270" s="13" t="s">
        <v>81</v>
      </c>
      <c r="AY270" s="237" t="s">
        <v>129</v>
      </c>
    </row>
    <row r="271" s="2" customFormat="1" ht="24.15" customHeight="1">
      <c r="A271" s="41"/>
      <c r="B271" s="42"/>
      <c r="C271" s="207" t="s">
        <v>411</v>
      </c>
      <c r="D271" s="207" t="s">
        <v>131</v>
      </c>
      <c r="E271" s="208" t="s">
        <v>412</v>
      </c>
      <c r="F271" s="209" t="s">
        <v>413</v>
      </c>
      <c r="G271" s="210" t="s">
        <v>152</v>
      </c>
      <c r="H271" s="211">
        <v>260</v>
      </c>
      <c r="I271" s="212"/>
      <c r="J271" s="213">
        <f>ROUND(I271*H271,2)</f>
        <v>0</v>
      </c>
      <c r="K271" s="209" t="s">
        <v>135</v>
      </c>
      <c r="L271" s="47"/>
      <c r="M271" s="214" t="s">
        <v>19</v>
      </c>
      <c r="N271" s="215" t="s">
        <v>44</v>
      </c>
      <c r="O271" s="87"/>
      <c r="P271" s="216">
        <f>O271*H271</f>
        <v>0</v>
      </c>
      <c r="Q271" s="216">
        <v>0</v>
      </c>
      <c r="R271" s="216">
        <f>Q271*H271</f>
        <v>0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136</v>
      </c>
      <c r="AT271" s="218" t="s">
        <v>131</v>
      </c>
      <c r="AU271" s="218" t="s">
        <v>83</v>
      </c>
      <c r="AY271" s="20" t="s">
        <v>129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20" t="s">
        <v>81</v>
      </c>
      <c r="BK271" s="219">
        <f>ROUND(I271*H271,2)</f>
        <v>0</v>
      </c>
      <c r="BL271" s="20" t="s">
        <v>136</v>
      </c>
      <c r="BM271" s="218" t="s">
        <v>414</v>
      </c>
    </row>
    <row r="272" s="2" customFormat="1">
      <c r="A272" s="41"/>
      <c r="B272" s="42"/>
      <c r="C272" s="43"/>
      <c r="D272" s="220" t="s">
        <v>138</v>
      </c>
      <c r="E272" s="43"/>
      <c r="F272" s="221" t="s">
        <v>415</v>
      </c>
      <c r="G272" s="43"/>
      <c r="H272" s="43"/>
      <c r="I272" s="222"/>
      <c r="J272" s="43"/>
      <c r="K272" s="43"/>
      <c r="L272" s="47"/>
      <c r="M272" s="223"/>
      <c r="N272" s="224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138</v>
      </c>
      <c r="AU272" s="20" t="s">
        <v>83</v>
      </c>
    </row>
    <row r="273" s="13" customFormat="1">
      <c r="A273" s="13"/>
      <c r="B273" s="227"/>
      <c r="C273" s="228"/>
      <c r="D273" s="225" t="s">
        <v>155</v>
      </c>
      <c r="E273" s="229" t="s">
        <v>19</v>
      </c>
      <c r="F273" s="230" t="s">
        <v>396</v>
      </c>
      <c r="G273" s="228"/>
      <c r="H273" s="231">
        <v>260</v>
      </c>
      <c r="I273" s="232"/>
      <c r="J273" s="228"/>
      <c r="K273" s="228"/>
      <c r="L273" s="233"/>
      <c r="M273" s="234"/>
      <c r="N273" s="235"/>
      <c r="O273" s="235"/>
      <c r="P273" s="235"/>
      <c r="Q273" s="235"/>
      <c r="R273" s="235"/>
      <c r="S273" s="235"/>
      <c r="T273" s="23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7" t="s">
        <v>155</v>
      </c>
      <c r="AU273" s="237" t="s">
        <v>83</v>
      </c>
      <c r="AV273" s="13" t="s">
        <v>83</v>
      </c>
      <c r="AW273" s="13" t="s">
        <v>34</v>
      </c>
      <c r="AX273" s="13" t="s">
        <v>81</v>
      </c>
      <c r="AY273" s="237" t="s">
        <v>129</v>
      </c>
    </row>
    <row r="274" s="2" customFormat="1" ht="24.15" customHeight="1">
      <c r="A274" s="41"/>
      <c r="B274" s="42"/>
      <c r="C274" s="207" t="s">
        <v>416</v>
      </c>
      <c r="D274" s="207" t="s">
        <v>131</v>
      </c>
      <c r="E274" s="208" t="s">
        <v>417</v>
      </c>
      <c r="F274" s="209" t="s">
        <v>418</v>
      </c>
      <c r="G274" s="210" t="s">
        <v>152</v>
      </c>
      <c r="H274" s="211">
        <v>447.43000000000001</v>
      </c>
      <c r="I274" s="212"/>
      <c r="J274" s="213">
        <f>ROUND(I274*H274,2)</f>
        <v>0</v>
      </c>
      <c r="K274" s="209" t="s">
        <v>19</v>
      </c>
      <c r="L274" s="47"/>
      <c r="M274" s="214" t="s">
        <v>19</v>
      </c>
      <c r="N274" s="215" t="s">
        <v>44</v>
      </c>
      <c r="O274" s="87"/>
      <c r="P274" s="216">
        <f>O274*H274</f>
        <v>0</v>
      </c>
      <c r="Q274" s="216">
        <v>0.05151</v>
      </c>
      <c r="R274" s="216">
        <f>Q274*H274</f>
        <v>23.047119300000002</v>
      </c>
      <c r="S274" s="216">
        <v>0</v>
      </c>
      <c r="T274" s="217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18" t="s">
        <v>136</v>
      </c>
      <c r="AT274" s="218" t="s">
        <v>131</v>
      </c>
      <c r="AU274" s="218" t="s">
        <v>83</v>
      </c>
      <c r="AY274" s="20" t="s">
        <v>129</v>
      </c>
      <c r="BE274" s="219">
        <f>IF(N274="základní",J274,0)</f>
        <v>0</v>
      </c>
      <c r="BF274" s="219">
        <f>IF(N274="snížená",J274,0)</f>
        <v>0</v>
      </c>
      <c r="BG274" s="219">
        <f>IF(N274="zákl. přenesená",J274,0)</f>
        <v>0</v>
      </c>
      <c r="BH274" s="219">
        <f>IF(N274="sníž. přenesená",J274,0)</f>
        <v>0</v>
      </c>
      <c r="BI274" s="219">
        <f>IF(N274="nulová",J274,0)</f>
        <v>0</v>
      </c>
      <c r="BJ274" s="20" t="s">
        <v>81</v>
      </c>
      <c r="BK274" s="219">
        <f>ROUND(I274*H274,2)</f>
        <v>0</v>
      </c>
      <c r="BL274" s="20" t="s">
        <v>136</v>
      </c>
      <c r="BM274" s="218" t="s">
        <v>419</v>
      </c>
    </row>
    <row r="275" s="2" customFormat="1">
      <c r="A275" s="41"/>
      <c r="B275" s="42"/>
      <c r="C275" s="43"/>
      <c r="D275" s="225" t="s">
        <v>143</v>
      </c>
      <c r="E275" s="43"/>
      <c r="F275" s="226" t="s">
        <v>420</v>
      </c>
      <c r="G275" s="43"/>
      <c r="H275" s="43"/>
      <c r="I275" s="222"/>
      <c r="J275" s="43"/>
      <c r="K275" s="43"/>
      <c r="L275" s="47"/>
      <c r="M275" s="223"/>
      <c r="N275" s="224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143</v>
      </c>
      <c r="AU275" s="20" t="s">
        <v>83</v>
      </c>
    </row>
    <row r="276" s="13" customFormat="1">
      <c r="A276" s="13"/>
      <c r="B276" s="227"/>
      <c r="C276" s="228"/>
      <c r="D276" s="225" t="s">
        <v>155</v>
      </c>
      <c r="E276" s="229" t="s">
        <v>19</v>
      </c>
      <c r="F276" s="230" t="s">
        <v>421</v>
      </c>
      <c r="G276" s="228"/>
      <c r="H276" s="231">
        <v>447.43000000000001</v>
      </c>
      <c r="I276" s="232"/>
      <c r="J276" s="228"/>
      <c r="K276" s="228"/>
      <c r="L276" s="233"/>
      <c r="M276" s="234"/>
      <c r="N276" s="235"/>
      <c r="O276" s="235"/>
      <c r="P276" s="235"/>
      <c r="Q276" s="235"/>
      <c r="R276" s="235"/>
      <c r="S276" s="235"/>
      <c r="T276" s="23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7" t="s">
        <v>155</v>
      </c>
      <c r="AU276" s="237" t="s">
        <v>83</v>
      </c>
      <c r="AV276" s="13" t="s">
        <v>83</v>
      </c>
      <c r="AW276" s="13" t="s">
        <v>34</v>
      </c>
      <c r="AX276" s="13" t="s">
        <v>81</v>
      </c>
      <c r="AY276" s="237" t="s">
        <v>129</v>
      </c>
    </row>
    <row r="277" s="2" customFormat="1" ht="24.15" customHeight="1">
      <c r="A277" s="41"/>
      <c r="B277" s="42"/>
      <c r="C277" s="207" t="s">
        <v>422</v>
      </c>
      <c r="D277" s="207" t="s">
        <v>131</v>
      </c>
      <c r="E277" s="208" t="s">
        <v>423</v>
      </c>
      <c r="F277" s="209" t="s">
        <v>424</v>
      </c>
      <c r="G277" s="210" t="s">
        <v>152</v>
      </c>
      <c r="H277" s="211">
        <v>135.72</v>
      </c>
      <c r="I277" s="212"/>
      <c r="J277" s="213">
        <f>ROUND(I277*H277,2)</f>
        <v>0</v>
      </c>
      <c r="K277" s="209" t="s">
        <v>19</v>
      </c>
      <c r="L277" s="47"/>
      <c r="M277" s="214" t="s">
        <v>19</v>
      </c>
      <c r="N277" s="215" t="s">
        <v>44</v>
      </c>
      <c r="O277" s="87"/>
      <c r="P277" s="216">
        <f>O277*H277</f>
        <v>0</v>
      </c>
      <c r="Q277" s="216">
        <v>0.05151</v>
      </c>
      <c r="R277" s="216">
        <f>Q277*H277</f>
        <v>6.9909372000000003</v>
      </c>
      <c r="S277" s="216">
        <v>0</v>
      </c>
      <c r="T277" s="21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18" t="s">
        <v>136</v>
      </c>
      <c r="AT277" s="218" t="s">
        <v>131</v>
      </c>
      <c r="AU277" s="218" t="s">
        <v>83</v>
      </c>
      <c r="AY277" s="20" t="s">
        <v>129</v>
      </c>
      <c r="BE277" s="219">
        <f>IF(N277="základní",J277,0)</f>
        <v>0</v>
      </c>
      <c r="BF277" s="219">
        <f>IF(N277="snížená",J277,0)</f>
        <v>0</v>
      </c>
      <c r="BG277" s="219">
        <f>IF(N277="zákl. přenesená",J277,0)</f>
        <v>0</v>
      </c>
      <c r="BH277" s="219">
        <f>IF(N277="sníž. přenesená",J277,0)</f>
        <v>0</v>
      </c>
      <c r="BI277" s="219">
        <f>IF(N277="nulová",J277,0)</f>
        <v>0</v>
      </c>
      <c r="BJ277" s="20" t="s">
        <v>81</v>
      </c>
      <c r="BK277" s="219">
        <f>ROUND(I277*H277,2)</f>
        <v>0</v>
      </c>
      <c r="BL277" s="20" t="s">
        <v>136</v>
      </c>
      <c r="BM277" s="218" t="s">
        <v>425</v>
      </c>
    </row>
    <row r="278" s="2" customFormat="1">
      <c r="A278" s="41"/>
      <c r="B278" s="42"/>
      <c r="C278" s="43"/>
      <c r="D278" s="225" t="s">
        <v>143</v>
      </c>
      <c r="E278" s="43"/>
      <c r="F278" s="226" t="s">
        <v>420</v>
      </c>
      <c r="G278" s="43"/>
      <c r="H278" s="43"/>
      <c r="I278" s="222"/>
      <c r="J278" s="43"/>
      <c r="K278" s="43"/>
      <c r="L278" s="47"/>
      <c r="M278" s="223"/>
      <c r="N278" s="224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20" t="s">
        <v>143</v>
      </c>
      <c r="AU278" s="20" t="s">
        <v>83</v>
      </c>
    </row>
    <row r="279" s="13" customFormat="1">
      <c r="A279" s="13"/>
      <c r="B279" s="227"/>
      <c r="C279" s="228"/>
      <c r="D279" s="225" t="s">
        <v>155</v>
      </c>
      <c r="E279" s="229" t="s">
        <v>19</v>
      </c>
      <c r="F279" s="230" t="s">
        <v>426</v>
      </c>
      <c r="G279" s="228"/>
      <c r="H279" s="231">
        <v>135.72</v>
      </c>
      <c r="I279" s="232"/>
      <c r="J279" s="228"/>
      <c r="K279" s="228"/>
      <c r="L279" s="233"/>
      <c r="M279" s="234"/>
      <c r="N279" s="235"/>
      <c r="O279" s="235"/>
      <c r="P279" s="235"/>
      <c r="Q279" s="235"/>
      <c r="R279" s="235"/>
      <c r="S279" s="235"/>
      <c r="T279" s="23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7" t="s">
        <v>155</v>
      </c>
      <c r="AU279" s="237" t="s">
        <v>83</v>
      </c>
      <c r="AV279" s="13" t="s">
        <v>83</v>
      </c>
      <c r="AW279" s="13" t="s">
        <v>34</v>
      </c>
      <c r="AX279" s="13" t="s">
        <v>81</v>
      </c>
      <c r="AY279" s="237" t="s">
        <v>129</v>
      </c>
    </row>
    <row r="280" s="2" customFormat="1" ht="24.15" customHeight="1">
      <c r="A280" s="41"/>
      <c r="B280" s="42"/>
      <c r="C280" s="207" t="s">
        <v>427</v>
      </c>
      <c r="D280" s="207" t="s">
        <v>131</v>
      </c>
      <c r="E280" s="208" t="s">
        <v>428</v>
      </c>
      <c r="F280" s="209" t="s">
        <v>429</v>
      </c>
      <c r="G280" s="210" t="s">
        <v>152</v>
      </c>
      <c r="H280" s="211">
        <v>147.46000000000001</v>
      </c>
      <c r="I280" s="212"/>
      <c r="J280" s="213">
        <f>ROUND(I280*H280,2)</f>
        <v>0</v>
      </c>
      <c r="K280" s="209" t="s">
        <v>19</v>
      </c>
      <c r="L280" s="47"/>
      <c r="M280" s="214" t="s">
        <v>19</v>
      </c>
      <c r="N280" s="215" t="s">
        <v>44</v>
      </c>
      <c r="O280" s="87"/>
      <c r="P280" s="216">
        <f>O280*H280</f>
        <v>0</v>
      </c>
      <c r="Q280" s="216">
        <v>0.05151</v>
      </c>
      <c r="R280" s="216">
        <f>Q280*H280</f>
        <v>7.5956646000000001</v>
      </c>
      <c r="S280" s="216">
        <v>0</v>
      </c>
      <c r="T280" s="217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8" t="s">
        <v>136</v>
      </c>
      <c r="AT280" s="218" t="s">
        <v>131</v>
      </c>
      <c r="AU280" s="218" t="s">
        <v>83</v>
      </c>
      <c r="AY280" s="20" t="s">
        <v>129</v>
      </c>
      <c r="BE280" s="219">
        <f>IF(N280="základní",J280,0)</f>
        <v>0</v>
      </c>
      <c r="BF280" s="219">
        <f>IF(N280="snížená",J280,0)</f>
        <v>0</v>
      </c>
      <c r="BG280" s="219">
        <f>IF(N280="zákl. přenesená",J280,0)</f>
        <v>0</v>
      </c>
      <c r="BH280" s="219">
        <f>IF(N280="sníž. přenesená",J280,0)</f>
        <v>0</v>
      </c>
      <c r="BI280" s="219">
        <f>IF(N280="nulová",J280,0)</f>
        <v>0</v>
      </c>
      <c r="BJ280" s="20" t="s">
        <v>81</v>
      </c>
      <c r="BK280" s="219">
        <f>ROUND(I280*H280,2)</f>
        <v>0</v>
      </c>
      <c r="BL280" s="20" t="s">
        <v>136</v>
      </c>
      <c r="BM280" s="218" t="s">
        <v>430</v>
      </c>
    </row>
    <row r="281" s="2" customFormat="1">
      <c r="A281" s="41"/>
      <c r="B281" s="42"/>
      <c r="C281" s="43"/>
      <c r="D281" s="225" t="s">
        <v>143</v>
      </c>
      <c r="E281" s="43"/>
      <c r="F281" s="226" t="s">
        <v>420</v>
      </c>
      <c r="G281" s="43"/>
      <c r="H281" s="43"/>
      <c r="I281" s="222"/>
      <c r="J281" s="43"/>
      <c r="K281" s="43"/>
      <c r="L281" s="47"/>
      <c r="M281" s="223"/>
      <c r="N281" s="224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143</v>
      </c>
      <c r="AU281" s="20" t="s">
        <v>83</v>
      </c>
    </row>
    <row r="282" s="13" customFormat="1">
      <c r="A282" s="13"/>
      <c r="B282" s="227"/>
      <c r="C282" s="228"/>
      <c r="D282" s="225" t="s">
        <v>155</v>
      </c>
      <c r="E282" s="229" t="s">
        <v>19</v>
      </c>
      <c r="F282" s="230" t="s">
        <v>431</v>
      </c>
      <c r="G282" s="228"/>
      <c r="H282" s="231">
        <v>147.46000000000001</v>
      </c>
      <c r="I282" s="232"/>
      <c r="J282" s="228"/>
      <c r="K282" s="228"/>
      <c r="L282" s="233"/>
      <c r="M282" s="234"/>
      <c r="N282" s="235"/>
      <c r="O282" s="235"/>
      <c r="P282" s="235"/>
      <c r="Q282" s="235"/>
      <c r="R282" s="235"/>
      <c r="S282" s="235"/>
      <c r="T282" s="23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7" t="s">
        <v>155</v>
      </c>
      <c r="AU282" s="237" t="s">
        <v>83</v>
      </c>
      <c r="AV282" s="13" t="s">
        <v>83</v>
      </c>
      <c r="AW282" s="13" t="s">
        <v>34</v>
      </c>
      <c r="AX282" s="13" t="s">
        <v>81</v>
      </c>
      <c r="AY282" s="237" t="s">
        <v>129</v>
      </c>
    </row>
    <row r="283" s="2" customFormat="1" ht="24.15" customHeight="1">
      <c r="A283" s="41"/>
      <c r="B283" s="42"/>
      <c r="C283" s="207" t="s">
        <v>432</v>
      </c>
      <c r="D283" s="207" t="s">
        <v>131</v>
      </c>
      <c r="E283" s="208" t="s">
        <v>433</v>
      </c>
      <c r="F283" s="209" t="s">
        <v>434</v>
      </c>
      <c r="G283" s="210" t="s">
        <v>152</v>
      </c>
      <c r="H283" s="211">
        <v>431.30000000000001</v>
      </c>
      <c r="I283" s="212"/>
      <c r="J283" s="213">
        <f>ROUND(I283*H283,2)</f>
        <v>0</v>
      </c>
      <c r="K283" s="209" t="s">
        <v>19</v>
      </c>
      <c r="L283" s="47"/>
      <c r="M283" s="214" t="s">
        <v>19</v>
      </c>
      <c r="N283" s="215" t="s">
        <v>44</v>
      </c>
      <c r="O283" s="87"/>
      <c r="P283" s="216">
        <f>O283*H283</f>
        <v>0</v>
      </c>
      <c r="Q283" s="216">
        <v>0.05151</v>
      </c>
      <c r="R283" s="216">
        <f>Q283*H283</f>
        <v>22.216263000000001</v>
      </c>
      <c r="S283" s="216">
        <v>0</v>
      </c>
      <c r="T283" s="217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18" t="s">
        <v>136</v>
      </c>
      <c r="AT283" s="218" t="s">
        <v>131</v>
      </c>
      <c r="AU283" s="218" t="s">
        <v>83</v>
      </c>
      <c r="AY283" s="20" t="s">
        <v>129</v>
      </c>
      <c r="BE283" s="219">
        <f>IF(N283="základní",J283,0)</f>
        <v>0</v>
      </c>
      <c r="BF283" s="219">
        <f>IF(N283="snížená",J283,0)</f>
        <v>0</v>
      </c>
      <c r="BG283" s="219">
        <f>IF(N283="zákl. přenesená",J283,0)</f>
        <v>0</v>
      </c>
      <c r="BH283" s="219">
        <f>IF(N283="sníž. přenesená",J283,0)</f>
        <v>0</v>
      </c>
      <c r="BI283" s="219">
        <f>IF(N283="nulová",J283,0)</f>
        <v>0</v>
      </c>
      <c r="BJ283" s="20" t="s">
        <v>81</v>
      </c>
      <c r="BK283" s="219">
        <f>ROUND(I283*H283,2)</f>
        <v>0</v>
      </c>
      <c r="BL283" s="20" t="s">
        <v>136</v>
      </c>
      <c r="BM283" s="218" t="s">
        <v>435</v>
      </c>
    </row>
    <row r="284" s="2" customFormat="1">
      <c r="A284" s="41"/>
      <c r="B284" s="42"/>
      <c r="C284" s="43"/>
      <c r="D284" s="225" t="s">
        <v>143</v>
      </c>
      <c r="E284" s="43"/>
      <c r="F284" s="226" t="s">
        <v>420</v>
      </c>
      <c r="G284" s="43"/>
      <c r="H284" s="43"/>
      <c r="I284" s="222"/>
      <c r="J284" s="43"/>
      <c r="K284" s="43"/>
      <c r="L284" s="47"/>
      <c r="M284" s="223"/>
      <c r="N284" s="224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143</v>
      </c>
      <c r="AU284" s="20" t="s">
        <v>83</v>
      </c>
    </row>
    <row r="285" s="13" customFormat="1">
      <c r="A285" s="13"/>
      <c r="B285" s="227"/>
      <c r="C285" s="228"/>
      <c r="D285" s="225" t="s">
        <v>155</v>
      </c>
      <c r="E285" s="229" t="s">
        <v>19</v>
      </c>
      <c r="F285" s="230" t="s">
        <v>436</v>
      </c>
      <c r="G285" s="228"/>
      <c r="H285" s="231">
        <v>431.30000000000001</v>
      </c>
      <c r="I285" s="232"/>
      <c r="J285" s="228"/>
      <c r="K285" s="228"/>
      <c r="L285" s="233"/>
      <c r="M285" s="234"/>
      <c r="N285" s="235"/>
      <c r="O285" s="235"/>
      <c r="P285" s="235"/>
      <c r="Q285" s="235"/>
      <c r="R285" s="235"/>
      <c r="S285" s="235"/>
      <c r="T285" s="23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7" t="s">
        <v>155</v>
      </c>
      <c r="AU285" s="237" t="s">
        <v>83</v>
      </c>
      <c r="AV285" s="13" t="s">
        <v>83</v>
      </c>
      <c r="AW285" s="13" t="s">
        <v>34</v>
      </c>
      <c r="AX285" s="13" t="s">
        <v>81</v>
      </c>
      <c r="AY285" s="237" t="s">
        <v>129</v>
      </c>
    </row>
    <row r="286" s="2" customFormat="1" ht="24.15" customHeight="1">
      <c r="A286" s="41"/>
      <c r="B286" s="42"/>
      <c r="C286" s="207" t="s">
        <v>437</v>
      </c>
      <c r="D286" s="207" t="s">
        <v>131</v>
      </c>
      <c r="E286" s="208" t="s">
        <v>438</v>
      </c>
      <c r="F286" s="209" t="s">
        <v>439</v>
      </c>
      <c r="G286" s="210" t="s">
        <v>152</v>
      </c>
      <c r="H286" s="211">
        <v>9.5999999999999996</v>
      </c>
      <c r="I286" s="212"/>
      <c r="J286" s="213">
        <f>ROUND(I286*H286,2)</f>
        <v>0</v>
      </c>
      <c r="K286" s="209" t="s">
        <v>19</v>
      </c>
      <c r="L286" s="47"/>
      <c r="M286" s="214" t="s">
        <v>19</v>
      </c>
      <c r="N286" s="215" t="s">
        <v>44</v>
      </c>
      <c r="O286" s="87"/>
      <c r="P286" s="216">
        <f>O286*H286</f>
        <v>0</v>
      </c>
      <c r="Q286" s="216">
        <v>0.05151</v>
      </c>
      <c r="R286" s="216">
        <f>Q286*H286</f>
        <v>0.49449599999999999</v>
      </c>
      <c r="S286" s="216">
        <v>0</v>
      </c>
      <c r="T286" s="217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18" t="s">
        <v>136</v>
      </c>
      <c r="AT286" s="218" t="s">
        <v>131</v>
      </c>
      <c r="AU286" s="218" t="s">
        <v>83</v>
      </c>
      <c r="AY286" s="20" t="s">
        <v>129</v>
      </c>
      <c r="BE286" s="219">
        <f>IF(N286="základní",J286,0)</f>
        <v>0</v>
      </c>
      <c r="BF286" s="219">
        <f>IF(N286="snížená",J286,0)</f>
        <v>0</v>
      </c>
      <c r="BG286" s="219">
        <f>IF(N286="zákl. přenesená",J286,0)</f>
        <v>0</v>
      </c>
      <c r="BH286" s="219">
        <f>IF(N286="sníž. přenesená",J286,0)</f>
        <v>0</v>
      </c>
      <c r="BI286" s="219">
        <f>IF(N286="nulová",J286,0)</f>
        <v>0</v>
      </c>
      <c r="BJ286" s="20" t="s">
        <v>81</v>
      </c>
      <c r="BK286" s="219">
        <f>ROUND(I286*H286,2)</f>
        <v>0</v>
      </c>
      <c r="BL286" s="20" t="s">
        <v>136</v>
      </c>
      <c r="BM286" s="218" t="s">
        <v>440</v>
      </c>
    </row>
    <row r="287" s="2" customFormat="1">
      <c r="A287" s="41"/>
      <c r="B287" s="42"/>
      <c r="C287" s="43"/>
      <c r="D287" s="225" t="s">
        <v>143</v>
      </c>
      <c r="E287" s="43"/>
      <c r="F287" s="226" t="s">
        <v>420</v>
      </c>
      <c r="G287" s="43"/>
      <c r="H287" s="43"/>
      <c r="I287" s="222"/>
      <c r="J287" s="43"/>
      <c r="K287" s="43"/>
      <c r="L287" s="47"/>
      <c r="M287" s="223"/>
      <c r="N287" s="224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20" t="s">
        <v>143</v>
      </c>
      <c r="AU287" s="20" t="s">
        <v>83</v>
      </c>
    </row>
    <row r="288" s="13" customFormat="1">
      <c r="A288" s="13"/>
      <c r="B288" s="227"/>
      <c r="C288" s="228"/>
      <c r="D288" s="225" t="s">
        <v>155</v>
      </c>
      <c r="E288" s="229" t="s">
        <v>19</v>
      </c>
      <c r="F288" s="230" t="s">
        <v>441</v>
      </c>
      <c r="G288" s="228"/>
      <c r="H288" s="231">
        <v>9.5999999999999996</v>
      </c>
      <c r="I288" s="232"/>
      <c r="J288" s="228"/>
      <c r="K288" s="228"/>
      <c r="L288" s="233"/>
      <c r="M288" s="234"/>
      <c r="N288" s="235"/>
      <c r="O288" s="235"/>
      <c r="P288" s="235"/>
      <c r="Q288" s="235"/>
      <c r="R288" s="235"/>
      <c r="S288" s="235"/>
      <c r="T288" s="23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7" t="s">
        <v>155</v>
      </c>
      <c r="AU288" s="237" t="s">
        <v>83</v>
      </c>
      <c r="AV288" s="13" t="s">
        <v>83</v>
      </c>
      <c r="AW288" s="13" t="s">
        <v>34</v>
      </c>
      <c r="AX288" s="13" t="s">
        <v>81</v>
      </c>
      <c r="AY288" s="237" t="s">
        <v>129</v>
      </c>
    </row>
    <row r="289" s="2" customFormat="1" ht="16.5" customHeight="1">
      <c r="A289" s="41"/>
      <c r="B289" s="42"/>
      <c r="C289" s="207" t="s">
        <v>442</v>
      </c>
      <c r="D289" s="207" t="s">
        <v>131</v>
      </c>
      <c r="E289" s="208" t="s">
        <v>443</v>
      </c>
      <c r="F289" s="209" t="s">
        <v>444</v>
      </c>
      <c r="G289" s="210" t="s">
        <v>152</v>
      </c>
      <c r="H289" s="211">
        <v>39</v>
      </c>
      <c r="I289" s="212"/>
      <c r="J289" s="213">
        <f>ROUND(I289*H289,2)</f>
        <v>0</v>
      </c>
      <c r="K289" s="209" t="s">
        <v>19</v>
      </c>
      <c r="L289" s="47"/>
      <c r="M289" s="214" t="s">
        <v>19</v>
      </c>
      <c r="N289" s="215" t="s">
        <v>44</v>
      </c>
      <c r="O289" s="87"/>
      <c r="P289" s="216">
        <f>O289*H289</f>
        <v>0</v>
      </c>
      <c r="Q289" s="216">
        <v>0</v>
      </c>
      <c r="R289" s="216">
        <f>Q289*H289</f>
        <v>0</v>
      </c>
      <c r="S289" s="216">
        <v>0</v>
      </c>
      <c r="T289" s="217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18" t="s">
        <v>136</v>
      </c>
      <c r="AT289" s="218" t="s">
        <v>131</v>
      </c>
      <c r="AU289" s="218" t="s">
        <v>83</v>
      </c>
      <c r="AY289" s="20" t="s">
        <v>129</v>
      </c>
      <c r="BE289" s="219">
        <f>IF(N289="základní",J289,0)</f>
        <v>0</v>
      </c>
      <c r="BF289" s="219">
        <f>IF(N289="snížená",J289,0)</f>
        <v>0</v>
      </c>
      <c r="BG289" s="219">
        <f>IF(N289="zákl. přenesená",J289,0)</f>
        <v>0</v>
      </c>
      <c r="BH289" s="219">
        <f>IF(N289="sníž. přenesená",J289,0)</f>
        <v>0</v>
      </c>
      <c r="BI289" s="219">
        <f>IF(N289="nulová",J289,0)</f>
        <v>0</v>
      </c>
      <c r="BJ289" s="20" t="s">
        <v>81</v>
      </c>
      <c r="BK289" s="219">
        <f>ROUND(I289*H289,2)</f>
        <v>0</v>
      </c>
      <c r="BL289" s="20" t="s">
        <v>136</v>
      </c>
      <c r="BM289" s="218" t="s">
        <v>445</v>
      </c>
    </row>
    <row r="290" s="2" customFormat="1">
      <c r="A290" s="41"/>
      <c r="B290" s="42"/>
      <c r="C290" s="43"/>
      <c r="D290" s="225" t="s">
        <v>143</v>
      </c>
      <c r="E290" s="43"/>
      <c r="F290" s="226" t="s">
        <v>420</v>
      </c>
      <c r="G290" s="43"/>
      <c r="H290" s="43"/>
      <c r="I290" s="222"/>
      <c r="J290" s="43"/>
      <c r="K290" s="43"/>
      <c r="L290" s="47"/>
      <c r="M290" s="223"/>
      <c r="N290" s="224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143</v>
      </c>
      <c r="AU290" s="20" t="s">
        <v>83</v>
      </c>
    </row>
    <row r="291" s="13" customFormat="1">
      <c r="A291" s="13"/>
      <c r="B291" s="227"/>
      <c r="C291" s="228"/>
      <c r="D291" s="225" t="s">
        <v>155</v>
      </c>
      <c r="E291" s="229" t="s">
        <v>19</v>
      </c>
      <c r="F291" s="230" t="s">
        <v>446</v>
      </c>
      <c r="G291" s="228"/>
      <c r="H291" s="231">
        <v>39</v>
      </c>
      <c r="I291" s="232"/>
      <c r="J291" s="228"/>
      <c r="K291" s="228"/>
      <c r="L291" s="233"/>
      <c r="M291" s="234"/>
      <c r="N291" s="235"/>
      <c r="O291" s="235"/>
      <c r="P291" s="235"/>
      <c r="Q291" s="235"/>
      <c r="R291" s="235"/>
      <c r="S291" s="235"/>
      <c r="T291" s="23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7" t="s">
        <v>155</v>
      </c>
      <c r="AU291" s="237" t="s">
        <v>83</v>
      </c>
      <c r="AV291" s="13" t="s">
        <v>83</v>
      </c>
      <c r="AW291" s="13" t="s">
        <v>34</v>
      </c>
      <c r="AX291" s="13" t="s">
        <v>81</v>
      </c>
      <c r="AY291" s="237" t="s">
        <v>129</v>
      </c>
    </row>
    <row r="292" s="2" customFormat="1" ht="24.15" customHeight="1">
      <c r="A292" s="41"/>
      <c r="B292" s="42"/>
      <c r="C292" s="207" t="s">
        <v>447</v>
      </c>
      <c r="D292" s="207" t="s">
        <v>131</v>
      </c>
      <c r="E292" s="208" t="s">
        <v>448</v>
      </c>
      <c r="F292" s="209" t="s">
        <v>449</v>
      </c>
      <c r="G292" s="210" t="s">
        <v>152</v>
      </c>
      <c r="H292" s="211">
        <v>13.5</v>
      </c>
      <c r="I292" s="212"/>
      <c r="J292" s="213">
        <f>ROUND(I292*H292,2)</f>
        <v>0</v>
      </c>
      <c r="K292" s="209" t="s">
        <v>19</v>
      </c>
      <c r="L292" s="47"/>
      <c r="M292" s="214" t="s">
        <v>19</v>
      </c>
      <c r="N292" s="215" t="s">
        <v>44</v>
      </c>
      <c r="O292" s="87"/>
      <c r="P292" s="216">
        <f>O292*H292</f>
        <v>0</v>
      </c>
      <c r="Q292" s="216">
        <v>0</v>
      </c>
      <c r="R292" s="216">
        <f>Q292*H292</f>
        <v>0</v>
      </c>
      <c r="S292" s="216">
        <v>0</v>
      </c>
      <c r="T292" s="217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18" t="s">
        <v>136</v>
      </c>
      <c r="AT292" s="218" t="s">
        <v>131</v>
      </c>
      <c r="AU292" s="218" t="s">
        <v>83</v>
      </c>
      <c r="AY292" s="20" t="s">
        <v>129</v>
      </c>
      <c r="BE292" s="219">
        <f>IF(N292="základní",J292,0)</f>
        <v>0</v>
      </c>
      <c r="BF292" s="219">
        <f>IF(N292="snížená",J292,0)</f>
        <v>0</v>
      </c>
      <c r="BG292" s="219">
        <f>IF(N292="zákl. přenesená",J292,0)</f>
        <v>0</v>
      </c>
      <c r="BH292" s="219">
        <f>IF(N292="sníž. přenesená",J292,0)</f>
        <v>0</v>
      </c>
      <c r="BI292" s="219">
        <f>IF(N292="nulová",J292,0)</f>
        <v>0</v>
      </c>
      <c r="BJ292" s="20" t="s">
        <v>81</v>
      </c>
      <c r="BK292" s="219">
        <f>ROUND(I292*H292,2)</f>
        <v>0</v>
      </c>
      <c r="BL292" s="20" t="s">
        <v>136</v>
      </c>
      <c r="BM292" s="218" t="s">
        <v>450</v>
      </c>
    </row>
    <row r="293" s="2" customFormat="1">
      <c r="A293" s="41"/>
      <c r="B293" s="42"/>
      <c r="C293" s="43"/>
      <c r="D293" s="225" t="s">
        <v>143</v>
      </c>
      <c r="E293" s="43"/>
      <c r="F293" s="226" t="s">
        <v>420</v>
      </c>
      <c r="G293" s="43"/>
      <c r="H293" s="43"/>
      <c r="I293" s="222"/>
      <c r="J293" s="43"/>
      <c r="K293" s="43"/>
      <c r="L293" s="47"/>
      <c r="M293" s="223"/>
      <c r="N293" s="224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143</v>
      </c>
      <c r="AU293" s="20" t="s">
        <v>83</v>
      </c>
    </row>
    <row r="294" s="13" customFormat="1">
      <c r="A294" s="13"/>
      <c r="B294" s="227"/>
      <c r="C294" s="228"/>
      <c r="D294" s="225" t="s">
        <v>155</v>
      </c>
      <c r="E294" s="229" t="s">
        <v>19</v>
      </c>
      <c r="F294" s="230" t="s">
        <v>451</v>
      </c>
      <c r="G294" s="228"/>
      <c r="H294" s="231">
        <v>13.5</v>
      </c>
      <c r="I294" s="232"/>
      <c r="J294" s="228"/>
      <c r="K294" s="228"/>
      <c r="L294" s="233"/>
      <c r="M294" s="234"/>
      <c r="N294" s="235"/>
      <c r="O294" s="235"/>
      <c r="P294" s="235"/>
      <c r="Q294" s="235"/>
      <c r="R294" s="235"/>
      <c r="S294" s="235"/>
      <c r="T294" s="23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7" t="s">
        <v>155</v>
      </c>
      <c r="AU294" s="237" t="s">
        <v>83</v>
      </c>
      <c r="AV294" s="13" t="s">
        <v>83</v>
      </c>
      <c r="AW294" s="13" t="s">
        <v>34</v>
      </c>
      <c r="AX294" s="13" t="s">
        <v>81</v>
      </c>
      <c r="AY294" s="237" t="s">
        <v>129</v>
      </c>
    </row>
    <row r="295" s="2" customFormat="1" ht="16.5" customHeight="1">
      <c r="A295" s="41"/>
      <c r="B295" s="42"/>
      <c r="C295" s="207" t="s">
        <v>452</v>
      </c>
      <c r="D295" s="207" t="s">
        <v>131</v>
      </c>
      <c r="E295" s="208" t="s">
        <v>453</v>
      </c>
      <c r="F295" s="209" t="s">
        <v>454</v>
      </c>
      <c r="G295" s="210" t="s">
        <v>189</v>
      </c>
      <c r="H295" s="211">
        <v>1078.153</v>
      </c>
      <c r="I295" s="212"/>
      <c r="J295" s="213">
        <f>ROUND(I295*H295,2)</f>
        <v>0</v>
      </c>
      <c r="K295" s="209" t="s">
        <v>135</v>
      </c>
      <c r="L295" s="47"/>
      <c r="M295" s="214" t="s">
        <v>19</v>
      </c>
      <c r="N295" s="215" t="s">
        <v>44</v>
      </c>
      <c r="O295" s="87"/>
      <c r="P295" s="216">
        <f>O295*H295</f>
        <v>0</v>
      </c>
      <c r="Q295" s="216">
        <v>1.0000000000000001E-05</v>
      </c>
      <c r="R295" s="216">
        <f>Q295*H295</f>
        <v>0.010781530000000001</v>
      </c>
      <c r="S295" s="216">
        <v>0</v>
      </c>
      <c r="T295" s="21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18" t="s">
        <v>136</v>
      </c>
      <c r="AT295" s="218" t="s">
        <v>131</v>
      </c>
      <c r="AU295" s="218" t="s">
        <v>83</v>
      </c>
      <c r="AY295" s="20" t="s">
        <v>129</v>
      </c>
      <c r="BE295" s="219">
        <f>IF(N295="základní",J295,0)</f>
        <v>0</v>
      </c>
      <c r="BF295" s="219">
        <f>IF(N295="snížená",J295,0)</f>
        <v>0</v>
      </c>
      <c r="BG295" s="219">
        <f>IF(N295="zákl. přenesená",J295,0)</f>
        <v>0</v>
      </c>
      <c r="BH295" s="219">
        <f>IF(N295="sníž. přenesená",J295,0)</f>
        <v>0</v>
      </c>
      <c r="BI295" s="219">
        <f>IF(N295="nulová",J295,0)</f>
        <v>0</v>
      </c>
      <c r="BJ295" s="20" t="s">
        <v>81</v>
      </c>
      <c r="BK295" s="219">
        <f>ROUND(I295*H295,2)</f>
        <v>0</v>
      </c>
      <c r="BL295" s="20" t="s">
        <v>136</v>
      </c>
      <c r="BM295" s="218" t="s">
        <v>455</v>
      </c>
    </row>
    <row r="296" s="2" customFormat="1">
      <c r="A296" s="41"/>
      <c r="B296" s="42"/>
      <c r="C296" s="43"/>
      <c r="D296" s="220" t="s">
        <v>138</v>
      </c>
      <c r="E296" s="43"/>
      <c r="F296" s="221" t="s">
        <v>456</v>
      </c>
      <c r="G296" s="43"/>
      <c r="H296" s="43"/>
      <c r="I296" s="222"/>
      <c r="J296" s="43"/>
      <c r="K296" s="43"/>
      <c r="L296" s="47"/>
      <c r="M296" s="223"/>
      <c r="N296" s="224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138</v>
      </c>
      <c r="AU296" s="20" t="s">
        <v>83</v>
      </c>
    </row>
    <row r="297" s="13" customFormat="1">
      <c r="A297" s="13"/>
      <c r="B297" s="227"/>
      <c r="C297" s="228"/>
      <c r="D297" s="225" t="s">
        <v>155</v>
      </c>
      <c r="E297" s="229" t="s">
        <v>19</v>
      </c>
      <c r="F297" s="230" t="s">
        <v>457</v>
      </c>
      <c r="G297" s="228"/>
      <c r="H297" s="231">
        <v>416.32299999999998</v>
      </c>
      <c r="I297" s="232"/>
      <c r="J297" s="228"/>
      <c r="K297" s="228"/>
      <c r="L297" s="233"/>
      <c r="M297" s="234"/>
      <c r="N297" s="235"/>
      <c r="O297" s="235"/>
      <c r="P297" s="235"/>
      <c r="Q297" s="235"/>
      <c r="R297" s="235"/>
      <c r="S297" s="235"/>
      <c r="T297" s="23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7" t="s">
        <v>155</v>
      </c>
      <c r="AU297" s="237" t="s">
        <v>83</v>
      </c>
      <c r="AV297" s="13" t="s">
        <v>83</v>
      </c>
      <c r="AW297" s="13" t="s">
        <v>34</v>
      </c>
      <c r="AX297" s="13" t="s">
        <v>73</v>
      </c>
      <c r="AY297" s="237" t="s">
        <v>129</v>
      </c>
    </row>
    <row r="298" s="13" customFormat="1">
      <c r="A298" s="13"/>
      <c r="B298" s="227"/>
      <c r="C298" s="228"/>
      <c r="D298" s="225" t="s">
        <v>155</v>
      </c>
      <c r="E298" s="229" t="s">
        <v>19</v>
      </c>
      <c r="F298" s="230" t="s">
        <v>458</v>
      </c>
      <c r="G298" s="228"/>
      <c r="H298" s="231">
        <v>318.97000000000003</v>
      </c>
      <c r="I298" s="232"/>
      <c r="J298" s="228"/>
      <c r="K298" s="228"/>
      <c r="L298" s="233"/>
      <c r="M298" s="234"/>
      <c r="N298" s="235"/>
      <c r="O298" s="235"/>
      <c r="P298" s="235"/>
      <c r="Q298" s="235"/>
      <c r="R298" s="235"/>
      <c r="S298" s="235"/>
      <c r="T298" s="23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7" t="s">
        <v>155</v>
      </c>
      <c r="AU298" s="237" t="s">
        <v>83</v>
      </c>
      <c r="AV298" s="13" t="s">
        <v>83</v>
      </c>
      <c r="AW298" s="13" t="s">
        <v>34</v>
      </c>
      <c r="AX298" s="13" t="s">
        <v>73</v>
      </c>
      <c r="AY298" s="237" t="s">
        <v>129</v>
      </c>
    </row>
    <row r="299" s="13" customFormat="1">
      <c r="A299" s="13"/>
      <c r="B299" s="227"/>
      <c r="C299" s="228"/>
      <c r="D299" s="225" t="s">
        <v>155</v>
      </c>
      <c r="E299" s="229" t="s">
        <v>19</v>
      </c>
      <c r="F299" s="230" t="s">
        <v>459</v>
      </c>
      <c r="G299" s="228"/>
      <c r="H299" s="231">
        <v>342.86000000000001</v>
      </c>
      <c r="I299" s="232"/>
      <c r="J299" s="228"/>
      <c r="K299" s="228"/>
      <c r="L299" s="233"/>
      <c r="M299" s="234"/>
      <c r="N299" s="235"/>
      <c r="O299" s="235"/>
      <c r="P299" s="235"/>
      <c r="Q299" s="235"/>
      <c r="R299" s="235"/>
      <c r="S299" s="235"/>
      <c r="T299" s="23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7" t="s">
        <v>155</v>
      </c>
      <c r="AU299" s="237" t="s">
        <v>83</v>
      </c>
      <c r="AV299" s="13" t="s">
        <v>83</v>
      </c>
      <c r="AW299" s="13" t="s">
        <v>34</v>
      </c>
      <c r="AX299" s="13" t="s">
        <v>73</v>
      </c>
      <c r="AY299" s="237" t="s">
        <v>129</v>
      </c>
    </row>
    <row r="300" s="14" customFormat="1">
      <c r="A300" s="14"/>
      <c r="B300" s="238"/>
      <c r="C300" s="239"/>
      <c r="D300" s="225" t="s">
        <v>155</v>
      </c>
      <c r="E300" s="240" t="s">
        <v>19</v>
      </c>
      <c r="F300" s="241" t="s">
        <v>179</v>
      </c>
      <c r="G300" s="239"/>
      <c r="H300" s="242">
        <v>1078.153</v>
      </c>
      <c r="I300" s="243"/>
      <c r="J300" s="239"/>
      <c r="K300" s="239"/>
      <c r="L300" s="244"/>
      <c r="M300" s="245"/>
      <c r="N300" s="246"/>
      <c r="O300" s="246"/>
      <c r="P300" s="246"/>
      <c r="Q300" s="246"/>
      <c r="R300" s="246"/>
      <c r="S300" s="246"/>
      <c r="T300" s="247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8" t="s">
        <v>155</v>
      </c>
      <c r="AU300" s="248" t="s">
        <v>83</v>
      </c>
      <c r="AV300" s="14" t="s">
        <v>136</v>
      </c>
      <c r="AW300" s="14" t="s">
        <v>34</v>
      </c>
      <c r="AX300" s="14" t="s">
        <v>81</v>
      </c>
      <c r="AY300" s="248" t="s">
        <v>129</v>
      </c>
    </row>
    <row r="301" s="2" customFormat="1" ht="16.5" customHeight="1">
      <c r="A301" s="41"/>
      <c r="B301" s="42"/>
      <c r="C301" s="207" t="s">
        <v>460</v>
      </c>
      <c r="D301" s="207" t="s">
        <v>131</v>
      </c>
      <c r="E301" s="208" t="s">
        <v>461</v>
      </c>
      <c r="F301" s="209" t="s">
        <v>462</v>
      </c>
      <c r="G301" s="210" t="s">
        <v>463</v>
      </c>
      <c r="H301" s="211">
        <v>1</v>
      </c>
      <c r="I301" s="212"/>
      <c r="J301" s="213">
        <f>ROUND(I301*H301,2)</f>
        <v>0</v>
      </c>
      <c r="K301" s="209" t="s">
        <v>19</v>
      </c>
      <c r="L301" s="47"/>
      <c r="M301" s="214" t="s">
        <v>19</v>
      </c>
      <c r="N301" s="215" t="s">
        <v>44</v>
      </c>
      <c r="O301" s="87"/>
      <c r="P301" s="216">
        <f>O301*H301</f>
        <v>0</v>
      </c>
      <c r="Q301" s="216">
        <v>0</v>
      </c>
      <c r="R301" s="216">
        <f>Q301*H301</f>
        <v>0</v>
      </c>
      <c r="S301" s="216">
        <v>0</v>
      </c>
      <c r="T301" s="217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18" t="s">
        <v>136</v>
      </c>
      <c r="AT301" s="218" t="s">
        <v>131</v>
      </c>
      <c r="AU301" s="218" t="s">
        <v>83</v>
      </c>
      <c r="AY301" s="20" t="s">
        <v>129</v>
      </c>
      <c r="BE301" s="219">
        <f>IF(N301="základní",J301,0)</f>
        <v>0</v>
      </c>
      <c r="BF301" s="219">
        <f>IF(N301="snížená",J301,0)</f>
        <v>0</v>
      </c>
      <c r="BG301" s="219">
        <f>IF(N301="zákl. přenesená",J301,0)</f>
        <v>0</v>
      </c>
      <c r="BH301" s="219">
        <f>IF(N301="sníž. přenesená",J301,0)</f>
        <v>0</v>
      </c>
      <c r="BI301" s="219">
        <f>IF(N301="nulová",J301,0)</f>
        <v>0</v>
      </c>
      <c r="BJ301" s="20" t="s">
        <v>81</v>
      </c>
      <c r="BK301" s="219">
        <f>ROUND(I301*H301,2)</f>
        <v>0</v>
      </c>
      <c r="BL301" s="20" t="s">
        <v>136</v>
      </c>
      <c r="BM301" s="218" t="s">
        <v>464</v>
      </c>
    </row>
    <row r="302" s="13" customFormat="1">
      <c r="A302" s="13"/>
      <c r="B302" s="227"/>
      <c r="C302" s="228"/>
      <c r="D302" s="225" t="s">
        <v>155</v>
      </c>
      <c r="E302" s="229" t="s">
        <v>19</v>
      </c>
      <c r="F302" s="230" t="s">
        <v>81</v>
      </c>
      <c r="G302" s="228"/>
      <c r="H302" s="231">
        <v>1</v>
      </c>
      <c r="I302" s="232"/>
      <c r="J302" s="228"/>
      <c r="K302" s="228"/>
      <c r="L302" s="233"/>
      <c r="M302" s="234"/>
      <c r="N302" s="235"/>
      <c r="O302" s="235"/>
      <c r="P302" s="235"/>
      <c r="Q302" s="235"/>
      <c r="R302" s="235"/>
      <c r="S302" s="235"/>
      <c r="T302" s="23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7" t="s">
        <v>155</v>
      </c>
      <c r="AU302" s="237" t="s">
        <v>83</v>
      </c>
      <c r="AV302" s="13" t="s">
        <v>83</v>
      </c>
      <c r="AW302" s="13" t="s">
        <v>34</v>
      </c>
      <c r="AX302" s="13" t="s">
        <v>81</v>
      </c>
      <c r="AY302" s="237" t="s">
        <v>129</v>
      </c>
    </row>
    <row r="303" s="2" customFormat="1" ht="16.5" customHeight="1">
      <c r="A303" s="41"/>
      <c r="B303" s="42"/>
      <c r="C303" s="207" t="s">
        <v>465</v>
      </c>
      <c r="D303" s="207" t="s">
        <v>131</v>
      </c>
      <c r="E303" s="208" t="s">
        <v>466</v>
      </c>
      <c r="F303" s="209" t="s">
        <v>467</v>
      </c>
      <c r="G303" s="210" t="s">
        <v>463</v>
      </c>
      <c r="H303" s="211">
        <v>1</v>
      </c>
      <c r="I303" s="212"/>
      <c r="J303" s="213">
        <f>ROUND(I303*H303,2)</f>
        <v>0</v>
      </c>
      <c r="K303" s="209" t="s">
        <v>19</v>
      </c>
      <c r="L303" s="47"/>
      <c r="M303" s="214" t="s">
        <v>19</v>
      </c>
      <c r="N303" s="215" t="s">
        <v>44</v>
      </c>
      <c r="O303" s="87"/>
      <c r="P303" s="216">
        <f>O303*H303</f>
        <v>0</v>
      </c>
      <c r="Q303" s="216">
        <v>0</v>
      </c>
      <c r="R303" s="216">
        <f>Q303*H303</f>
        <v>0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136</v>
      </c>
      <c r="AT303" s="218" t="s">
        <v>131</v>
      </c>
      <c r="AU303" s="218" t="s">
        <v>83</v>
      </c>
      <c r="AY303" s="20" t="s">
        <v>129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20" t="s">
        <v>81</v>
      </c>
      <c r="BK303" s="219">
        <f>ROUND(I303*H303,2)</f>
        <v>0</v>
      </c>
      <c r="BL303" s="20" t="s">
        <v>136</v>
      </c>
      <c r="BM303" s="218" t="s">
        <v>468</v>
      </c>
    </row>
    <row r="304" s="13" customFormat="1">
      <c r="A304" s="13"/>
      <c r="B304" s="227"/>
      <c r="C304" s="228"/>
      <c r="D304" s="225" t="s">
        <v>155</v>
      </c>
      <c r="E304" s="229" t="s">
        <v>19</v>
      </c>
      <c r="F304" s="230" t="s">
        <v>81</v>
      </c>
      <c r="G304" s="228"/>
      <c r="H304" s="231">
        <v>1</v>
      </c>
      <c r="I304" s="232"/>
      <c r="J304" s="228"/>
      <c r="K304" s="228"/>
      <c r="L304" s="233"/>
      <c r="M304" s="234"/>
      <c r="N304" s="235"/>
      <c r="O304" s="235"/>
      <c r="P304" s="235"/>
      <c r="Q304" s="235"/>
      <c r="R304" s="235"/>
      <c r="S304" s="235"/>
      <c r="T304" s="23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7" t="s">
        <v>155</v>
      </c>
      <c r="AU304" s="237" t="s">
        <v>83</v>
      </c>
      <c r="AV304" s="13" t="s">
        <v>83</v>
      </c>
      <c r="AW304" s="13" t="s">
        <v>34</v>
      </c>
      <c r="AX304" s="13" t="s">
        <v>81</v>
      </c>
      <c r="AY304" s="237" t="s">
        <v>129</v>
      </c>
    </row>
    <row r="305" s="2" customFormat="1" ht="16.5" customHeight="1">
      <c r="A305" s="41"/>
      <c r="B305" s="42"/>
      <c r="C305" s="207" t="s">
        <v>469</v>
      </c>
      <c r="D305" s="207" t="s">
        <v>131</v>
      </c>
      <c r="E305" s="208" t="s">
        <v>470</v>
      </c>
      <c r="F305" s="209" t="s">
        <v>471</v>
      </c>
      <c r="G305" s="210" t="s">
        <v>152</v>
      </c>
      <c r="H305" s="211">
        <v>246.97</v>
      </c>
      <c r="I305" s="212"/>
      <c r="J305" s="213">
        <f>ROUND(I305*H305,2)</f>
        <v>0</v>
      </c>
      <c r="K305" s="209" t="s">
        <v>19</v>
      </c>
      <c r="L305" s="47"/>
      <c r="M305" s="214" t="s">
        <v>19</v>
      </c>
      <c r="N305" s="215" t="s">
        <v>44</v>
      </c>
      <c r="O305" s="87"/>
      <c r="P305" s="216">
        <f>O305*H305</f>
        <v>0</v>
      </c>
      <c r="Q305" s="216">
        <v>0</v>
      </c>
      <c r="R305" s="216">
        <f>Q305*H305</f>
        <v>0</v>
      </c>
      <c r="S305" s="216">
        <v>0</v>
      </c>
      <c r="T305" s="21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18" t="s">
        <v>136</v>
      </c>
      <c r="AT305" s="218" t="s">
        <v>131</v>
      </c>
      <c r="AU305" s="218" t="s">
        <v>83</v>
      </c>
      <c r="AY305" s="20" t="s">
        <v>129</v>
      </c>
      <c r="BE305" s="219">
        <f>IF(N305="základní",J305,0)</f>
        <v>0</v>
      </c>
      <c r="BF305" s="219">
        <f>IF(N305="snížená",J305,0)</f>
        <v>0</v>
      </c>
      <c r="BG305" s="219">
        <f>IF(N305="zákl. přenesená",J305,0)</f>
        <v>0</v>
      </c>
      <c r="BH305" s="219">
        <f>IF(N305="sníž. přenesená",J305,0)</f>
        <v>0</v>
      </c>
      <c r="BI305" s="219">
        <f>IF(N305="nulová",J305,0)</f>
        <v>0</v>
      </c>
      <c r="BJ305" s="20" t="s">
        <v>81</v>
      </c>
      <c r="BK305" s="219">
        <f>ROUND(I305*H305,2)</f>
        <v>0</v>
      </c>
      <c r="BL305" s="20" t="s">
        <v>136</v>
      </c>
      <c r="BM305" s="218" t="s">
        <v>472</v>
      </c>
    </row>
    <row r="306" s="13" customFormat="1">
      <c r="A306" s="13"/>
      <c r="B306" s="227"/>
      <c r="C306" s="228"/>
      <c r="D306" s="225" t="s">
        <v>155</v>
      </c>
      <c r="E306" s="229" t="s">
        <v>19</v>
      </c>
      <c r="F306" s="230" t="s">
        <v>386</v>
      </c>
      <c r="G306" s="228"/>
      <c r="H306" s="231">
        <v>207.69999999999999</v>
      </c>
      <c r="I306" s="232"/>
      <c r="J306" s="228"/>
      <c r="K306" s="228"/>
      <c r="L306" s="233"/>
      <c r="M306" s="234"/>
      <c r="N306" s="235"/>
      <c r="O306" s="235"/>
      <c r="P306" s="235"/>
      <c r="Q306" s="235"/>
      <c r="R306" s="235"/>
      <c r="S306" s="235"/>
      <c r="T306" s="23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7" t="s">
        <v>155</v>
      </c>
      <c r="AU306" s="237" t="s">
        <v>83</v>
      </c>
      <c r="AV306" s="13" t="s">
        <v>83</v>
      </c>
      <c r="AW306" s="13" t="s">
        <v>34</v>
      </c>
      <c r="AX306" s="13" t="s">
        <v>73</v>
      </c>
      <c r="AY306" s="237" t="s">
        <v>129</v>
      </c>
    </row>
    <row r="307" s="13" customFormat="1">
      <c r="A307" s="13"/>
      <c r="B307" s="227"/>
      <c r="C307" s="228"/>
      <c r="D307" s="225" t="s">
        <v>155</v>
      </c>
      <c r="E307" s="229" t="s">
        <v>19</v>
      </c>
      <c r="F307" s="230" t="s">
        <v>380</v>
      </c>
      <c r="G307" s="228"/>
      <c r="H307" s="231">
        <v>39.270000000000003</v>
      </c>
      <c r="I307" s="232"/>
      <c r="J307" s="228"/>
      <c r="K307" s="228"/>
      <c r="L307" s="233"/>
      <c r="M307" s="234"/>
      <c r="N307" s="235"/>
      <c r="O307" s="235"/>
      <c r="P307" s="235"/>
      <c r="Q307" s="235"/>
      <c r="R307" s="235"/>
      <c r="S307" s="235"/>
      <c r="T307" s="23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7" t="s">
        <v>155</v>
      </c>
      <c r="AU307" s="237" t="s">
        <v>83</v>
      </c>
      <c r="AV307" s="13" t="s">
        <v>83</v>
      </c>
      <c r="AW307" s="13" t="s">
        <v>34</v>
      </c>
      <c r="AX307" s="13" t="s">
        <v>73</v>
      </c>
      <c r="AY307" s="237" t="s">
        <v>129</v>
      </c>
    </row>
    <row r="308" s="14" customFormat="1">
      <c r="A308" s="14"/>
      <c r="B308" s="238"/>
      <c r="C308" s="239"/>
      <c r="D308" s="225" t="s">
        <v>155</v>
      </c>
      <c r="E308" s="240" t="s">
        <v>19</v>
      </c>
      <c r="F308" s="241" t="s">
        <v>179</v>
      </c>
      <c r="G308" s="239"/>
      <c r="H308" s="242">
        <v>246.97</v>
      </c>
      <c r="I308" s="243"/>
      <c r="J308" s="239"/>
      <c r="K308" s="239"/>
      <c r="L308" s="244"/>
      <c r="M308" s="245"/>
      <c r="N308" s="246"/>
      <c r="O308" s="246"/>
      <c r="P308" s="246"/>
      <c r="Q308" s="246"/>
      <c r="R308" s="246"/>
      <c r="S308" s="246"/>
      <c r="T308" s="247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48" t="s">
        <v>155</v>
      </c>
      <c r="AU308" s="248" t="s">
        <v>83</v>
      </c>
      <c r="AV308" s="14" t="s">
        <v>136</v>
      </c>
      <c r="AW308" s="14" t="s">
        <v>34</v>
      </c>
      <c r="AX308" s="14" t="s">
        <v>81</v>
      </c>
      <c r="AY308" s="248" t="s">
        <v>129</v>
      </c>
    </row>
    <row r="309" s="2" customFormat="1" ht="33" customHeight="1">
      <c r="A309" s="41"/>
      <c r="B309" s="42"/>
      <c r="C309" s="207" t="s">
        <v>473</v>
      </c>
      <c r="D309" s="207" t="s">
        <v>131</v>
      </c>
      <c r="E309" s="208" t="s">
        <v>474</v>
      </c>
      <c r="F309" s="209" t="s">
        <v>475</v>
      </c>
      <c r="G309" s="210" t="s">
        <v>152</v>
      </c>
      <c r="H309" s="211">
        <v>174.81999999999999</v>
      </c>
      <c r="I309" s="212"/>
      <c r="J309" s="213">
        <f>ROUND(I309*H309,2)</f>
        <v>0</v>
      </c>
      <c r="K309" s="209" t="s">
        <v>135</v>
      </c>
      <c r="L309" s="47"/>
      <c r="M309" s="214" t="s">
        <v>19</v>
      </c>
      <c r="N309" s="215" t="s">
        <v>44</v>
      </c>
      <c r="O309" s="87"/>
      <c r="P309" s="216">
        <f>O309*H309</f>
        <v>0</v>
      </c>
      <c r="Q309" s="216">
        <v>0.1837</v>
      </c>
      <c r="R309" s="216">
        <f>Q309*H309</f>
        <v>32.114433999999996</v>
      </c>
      <c r="S309" s="216">
        <v>0</v>
      </c>
      <c r="T309" s="217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18" t="s">
        <v>136</v>
      </c>
      <c r="AT309" s="218" t="s">
        <v>131</v>
      </c>
      <c r="AU309" s="218" t="s">
        <v>83</v>
      </c>
      <c r="AY309" s="20" t="s">
        <v>129</v>
      </c>
      <c r="BE309" s="219">
        <f>IF(N309="základní",J309,0)</f>
        <v>0</v>
      </c>
      <c r="BF309" s="219">
        <f>IF(N309="snížená",J309,0)</f>
        <v>0</v>
      </c>
      <c r="BG309" s="219">
        <f>IF(N309="zákl. přenesená",J309,0)</f>
        <v>0</v>
      </c>
      <c r="BH309" s="219">
        <f>IF(N309="sníž. přenesená",J309,0)</f>
        <v>0</v>
      </c>
      <c r="BI309" s="219">
        <f>IF(N309="nulová",J309,0)</f>
        <v>0</v>
      </c>
      <c r="BJ309" s="20" t="s">
        <v>81</v>
      </c>
      <c r="BK309" s="219">
        <f>ROUND(I309*H309,2)</f>
        <v>0</v>
      </c>
      <c r="BL309" s="20" t="s">
        <v>136</v>
      </c>
      <c r="BM309" s="218" t="s">
        <v>476</v>
      </c>
    </row>
    <row r="310" s="2" customFormat="1">
      <c r="A310" s="41"/>
      <c r="B310" s="42"/>
      <c r="C310" s="43"/>
      <c r="D310" s="220" t="s">
        <v>138</v>
      </c>
      <c r="E310" s="43"/>
      <c r="F310" s="221" t="s">
        <v>477</v>
      </c>
      <c r="G310" s="43"/>
      <c r="H310" s="43"/>
      <c r="I310" s="222"/>
      <c r="J310" s="43"/>
      <c r="K310" s="43"/>
      <c r="L310" s="47"/>
      <c r="M310" s="223"/>
      <c r="N310" s="224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20" t="s">
        <v>138</v>
      </c>
      <c r="AU310" s="20" t="s">
        <v>83</v>
      </c>
    </row>
    <row r="311" s="2" customFormat="1">
      <c r="A311" s="41"/>
      <c r="B311" s="42"/>
      <c r="C311" s="43"/>
      <c r="D311" s="225" t="s">
        <v>143</v>
      </c>
      <c r="E311" s="43"/>
      <c r="F311" s="226" t="s">
        <v>478</v>
      </c>
      <c r="G311" s="43"/>
      <c r="H311" s="43"/>
      <c r="I311" s="222"/>
      <c r="J311" s="43"/>
      <c r="K311" s="43"/>
      <c r="L311" s="47"/>
      <c r="M311" s="223"/>
      <c r="N311" s="224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20" t="s">
        <v>143</v>
      </c>
      <c r="AU311" s="20" t="s">
        <v>83</v>
      </c>
    </row>
    <row r="312" s="13" customFormat="1">
      <c r="A312" s="13"/>
      <c r="B312" s="227"/>
      <c r="C312" s="228"/>
      <c r="D312" s="225" t="s">
        <v>155</v>
      </c>
      <c r="E312" s="229" t="s">
        <v>19</v>
      </c>
      <c r="F312" s="230" t="s">
        <v>379</v>
      </c>
      <c r="G312" s="228"/>
      <c r="H312" s="231">
        <v>174.81999999999999</v>
      </c>
      <c r="I312" s="232"/>
      <c r="J312" s="228"/>
      <c r="K312" s="228"/>
      <c r="L312" s="233"/>
      <c r="M312" s="234"/>
      <c r="N312" s="235"/>
      <c r="O312" s="235"/>
      <c r="P312" s="235"/>
      <c r="Q312" s="235"/>
      <c r="R312" s="235"/>
      <c r="S312" s="235"/>
      <c r="T312" s="23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7" t="s">
        <v>155</v>
      </c>
      <c r="AU312" s="237" t="s">
        <v>83</v>
      </c>
      <c r="AV312" s="13" t="s">
        <v>83</v>
      </c>
      <c r="AW312" s="13" t="s">
        <v>34</v>
      </c>
      <c r="AX312" s="13" t="s">
        <v>81</v>
      </c>
      <c r="AY312" s="237" t="s">
        <v>129</v>
      </c>
    </row>
    <row r="313" s="2" customFormat="1" ht="16.5" customHeight="1">
      <c r="A313" s="41"/>
      <c r="B313" s="42"/>
      <c r="C313" s="207" t="s">
        <v>479</v>
      </c>
      <c r="D313" s="207" t="s">
        <v>131</v>
      </c>
      <c r="E313" s="208" t="s">
        <v>480</v>
      </c>
      <c r="F313" s="209" t="s">
        <v>481</v>
      </c>
      <c r="G313" s="210" t="s">
        <v>332</v>
      </c>
      <c r="H313" s="211">
        <v>1.141</v>
      </c>
      <c r="I313" s="212"/>
      <c r="J313" s="213">
        <f>ROUND(I313*H313,2)</f>
        <v>0</v>
      </c>
      <c r="K313" s="209" t="s">
        <v>135</v>
      </c>
      <c r="L313" s="47"/>
      <c r="M313" s="214" t="s">
        <v>19</v>
      </c>
      <c r="N313" s="215" t="s">
        <v>44</v>
      </c>
      <c r="O313" s="87"/>
      <c r="P313" s="216">
        <f>O313*H313</f>
        <v>0</v>
      </c>
      <c r="Q313" s="216">
        <v>1.07636</v>
      </c>
      <c r="R313" s="216">
        <f>Q313*H313</f>
        <v>1.2281267600000001</v>
      </c>
      <c r="S313" s="216">
        <v>0</v>
      </c>
      <c r="T313" s="217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18" t="s">
        <v>136</v>
      </c>
      <c r="AT313" s="218" t="s">
        <v>131</v>
      </c>
      <c r="AU313" s="218" t="s">
        <v>83</v>
      </c>
      <c r="AY313" s="20" t="s">
        <v>129</v>
      </c>
      <c r="BE313" s="219">
        <f>IF(N313="základní",J313,0)</f>
        <v>0</v>
      </c>
      <c r="BF313" s="219">
        <f>IF(N313="snížená",J313,0)</f>
        <v>0</v>
      </c>
      <c r="BG313" s="219">
        <f>IF(N313="zákl. přenesená",J313,0)</f>
        <v>0</v>
      </c>
      <c r="BH313" s="219">
        <f>IF(N313="sníž. přenesená",J313,0)</f>
        <v>0</v>
      </c>
      <c r="BI313" s="219">
        <f>IF(N313="nulová",J313,0)</f>
        <v>0</v>
      </c>
      <c r="BJ313" s="20" t="s">
        <v>81</v>
      </c>
      <c r="BK313" s="219">
        <f>ROUND(I313*H313,2)</f>
        <v>0</v>
      </c>
      <c r="BL313" s="20" t="s">
        <v>136</v>
      </c>
      <c r="BM313" s="218" t="s">
        <v>482</v>
      </c>
    </row>
    <row r="314" s="2" customFormat="1">
      <c r="A314" s="41"/>
      <c r="B314" s="42"/>
      <c r="C314" s="43"/>
      <c r="D314" s="220" t="s">
        <v>138</v>
      </c>
      <c r="E314" s="43"/>
      <c r="F314" s="221" t="s">
        <v>483</v>
      </c>
      <c r="G314" s="43"/>
      <c r="H314" s="43"/>
      <c r="I314" s="222"/>
      <c r="J314" s="43"/>
      <c r="K314" s="43"/>
      <c r="L314" s="47"/>
      <c r="M314" s="223"/>
      <c r="N314" s="224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20" t="s">
        <v>138</v>
      </c>
      <c r="AU314" s="20" t="s">
        <v>83</v>
      </c>
    </row>
    <row r="315" s="13" customFormat="1">
      <c r="A315" s="13"/>
      <c r="B315" s="227"/>
      <c r="C315" s="228"/>
      <c r="D315" s="225" t="s">
        <v>155</v>
      </c>
      <c r="E315" s="229" t="s">
        <v>19</v>
      </c>
      <c r="F315" s="230" t="s">
        <v>484</v>
      </c>
      <c r="G315" s="228"/>
      <c r="H315" s="231">
        <v>0.95999999999999996</v>
      </c>
      <c r="I315" s="232"/>
      <c r="J315" s="228"/>
      <c r="K315" s="228"/>
      <c r="L315" s="233"/>
      <c r="M315" s="234"/>
      <c r="N315" s="235"/>
      <c r="O315" s="235"/>
      <c r="P315" s="235"/>
      <c r="Q315" s="235"/>
      <c r="R315" s="235"/>
      <c r="S315" s="235"/>
      <c r="T315" s="23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7" t="s">
        <v>155</v>
      </c>
      <c r="AU315" s="237" t="s">
        <v>83</v>
      </c>
      <c r="AV315" s="13" t="s">
        <v>83</v>
      </c>
      <c r="AW315" s="13" t="s">
        <v>34</v>
      </c>
      <c r="AX315" s="13" t="s">
        <v>73</v>
      </c>
      <c r="AY315" s="237" t="s">
        <v>129</v>
      </c>
    </row>
    <row r="316" s="13" customFormat="1">
      <c r="A316" s="13"/>
      <c r="B316" s="227"/>
      <c r="C316" s="228"/>
      <c r="D316" s="225" t="s">
        <v>155</v>
      </c>
      <c r="E316" s="229" t="s">
        <v>19</v>
      </c>
      <c r="F316" s="230" t="s">
        <v>485</v>
      </c>
      <c r="G316" s="228"/>
      <c r="H316" s="231">
        <v>0.18099999999999999</v>
      </c>
      <c r="I316" s="232"/>
      <c r="J316" s="228"/>
      <c r="K316" s="228"/>
      <c r="L316" s="233"/>
      <c r="M316" s="234"/>
      <c r="N316" s="235"/>
      <c r="O316" s="235"/>
      <c r="P316" s="235"/>
      <c r="Q316" s="235"/>
      <c r="R316" s="235"/>
      <c r="S316" s="235"/>
      <c r="T316" s="23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7" t="s">
        <v>155</v>
      </c>
      <c r="AU316" s="237" t="s">
        <v>83</v>
      </c>
      <c r="AV316" s="13" t="s">
        <v>83</v>
      </c>
      <c r="AW316" s="13" t="s">
        <v>34</v>
      </c>
      <c r="AX316" s="13" t="s">
        <v>73</v>
      </c>
      <c r="AY316" s="237" t="s">
        <v>129</v>
      </c>
    </row>
    <row r="317" s="14" customFormat="1">
      <c r="A317" s="14"/>
      <c r="B317" s="238"/>
      <c r="C317" s="239"/>
      <c r="D317" s="225" t="s">
        <v>155</v>
      </c>
      <c r="E317" s="240" t="s">
        <v>19</v>
      </c>
      <c r="F317" s="241" t="s">
        <v>179</v>
      </c>
      <c r="G317" s="239"/>
      <c r="H317" s="242">
        <v>1.141</v>
      </c>
      <c r="I317" s="243"/>
      <c r="J317" s="239"/>
      <c r="K317" s="239"/>
      <c r="L317" s="244"/>
      <c r="M317" s="245"/>
      <c r="N317" s="246"/>
      <c r="O317" s="246"/>
      <c r="P317" s="246"/>
      <c r="Q317" s="246"/>
      <c r="R317" s="246"/>
      <c r="S317" s="246"/>
      <c r="T317" s="247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48" t="s">
        <v>155</v>
      </c>
      <c r="AU317" s="248" t="s">
        <v>83</v>
      </c>
      <c r="AV317" s="14" t="s">
        <v>136</v>
      </c>
      <c r="AW317" s="14" t="s">
        <v>34</v>
      </c>
      <c r="AX317" s="14" t="s">
        <v>81</v>
      </c>
      <c r="AY317" s="248" t="s">
        <v>129</v>
      </c>
    </row>
    <row r="318" s="2" customFormat="1" ht="24.15" customHeight="1">
      <c r="A318" s="41"/>
      <c r="B318" s="42"/>
      <c r="C318" s="207" t="s">
        <v>486</v>
      </c>
      <c r="D318" s="207" t="s">
        <v>131</v>
      </c>
      <c r="E318" s="208" t="s">
        <v>487</v>
      </c>
      <c r="F318" s="209" t="s">
        <v>488</v>
      </c>
      <c r="G318" s="210" t="s">
        <v>152</v>
      </c>
      <c r="H318" s="211">
        <v>26.100000000000001</v>
      </c>
      <c r="I318" s="212"/>
      <c r="J318" s="213">
        <f>ROUND(I318*H318,2)</f>
        <v>0</v>
      </c>
      <c r="K318" s="209" t="s">
        <v>135</v>
      </c>
      <c r="L318" s="47"/>
      <c r="M318" s="214" t="s">
        <v>19</v>
      </c>
      <c r="N318" s="215" t="s">
        <v>44</v>
      </c>
      <c r="O318" s="87"/>
      <c r="P318" s="216">
        <f>O318*H318</f>
        <v>0</v>
      </c>
      <c r="Q318" s="216">
        <v>0.15175</v>
      </c>
      <c r="R318" s="216">
        <f>Q318*H318</f>
        <v>3.9606750000000002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136</v>
      </c>
      <c r="AT318" s="218" t="s">
        <v>131</v>
      </c>
      <c r="AU318" s="218" t="s">
        <v>83</v>
      </c>
      <c r="AY318" s="20" t="s">
        <v>129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20" t="s">
        <v>81</v>
      </c>
      <c r="BK318" s="219">
        <f>ROUND(I318*H318,2)</f>
        <v>0</v>
      </c>
      <c r="BL318" s="20" t="s">
        <v>136</v>
      </c>
      <c r="BM318" s="218" t="s">
        <v>489</v>
      </c>
    </row>
    <row r="319" s="2" customFormat="1">
      <c r="A319" s="41"/>
      <c r="B319" s="42"/>
      <c r="C319" s="43"/>
      <c r="D319" s="220" t="s">
        <v>138</v>
      </c>
      <c r="E319" s="43"/>
      <c r="F319" s="221" t="s">
        <v>490</v>
      </c>
      <c r="G319" s="43"/>
      <c r="H319" s="43"/>
      <c r="I319" s="222"/>
      <c r="J319" s="43"/>
      <c r="K319" s="43"/>
      <c r="L319" s="47"/>
      <c r="M319" s="223"/>
      <c r="N319" s="224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20" t="s">
        <v>138</v>
      </c>
      <c r="AU319" s="20" t="s">
        <v>83</v>
      </c>
    </row>
    <row r="320" s="13" customFormat="1">
      <c r="A320" s="13"/>
      <c r="B320" s="227"/>
      <c r="C320" s="228"/>
      <c r="D320" s="225" t="s">
        <v>155</v>
      </c>
      <c r="E320" s="229" t="s">
        <v>19</v>
      </c>
      <c r="F320" s="230" t="s">
        <v>491</v>
      </c>
      <c r="G320" s="228"/>
      <c r="H320" s="231">
        <v>26.100000000000001</v>
      </c>
      <c r="I320" s="232"/>
      <c r="J320" s="228"/>
      <c r="K320" s="228"/>
      <c r="L320" s="233"/>
      <c r="M320" s="234"/>
      <c r="N320" s="235"/>
      <c r="O320" s="235"/>
      <c r="P320" s="235"/>
      <c r="Q320" s="235"/>
      <c r="R320" s="235"/>
      <c r="S320" s="235"/>
      <c r="T320" s="23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7" t="s">
        <v>155</v>
      </c>
      <c r="AU320" s="237" t="s">
        <v>83</v>
      </c>
      <c r="AV320" s="13" t="s">
        <v>83</v>
      </c>
      <c r="AW320" s="13" t="s">
        <v>34</v>
      </c>
      <c r="AX320" s="13" t="s">
        <v>81</v>
      </c>
      <c r="AY320" s="237" t="s">
        <v>129</v>
      </c>
    </row>
    <row r="321" s="12" customFormat="1" ht="22.8" customHeight="1">
      <c r="A321" s="12"/>
      <c r="B321" s="191"/>
      <c r="C321" s="192"/>
      <c r="D321" s="193" t="s">
        <v>72</v>
      </c>
      <c r="E321" s="205" t="s">
        <v>186</v>
      </c>
      <c r="F321" s="205" t="s">
        <v>492</v>
      </c>
      <c r="G321" s="192"/>
      <c r="H321" s="192"/>
      <c r="I321" s="195"/>
      <c r="J321" s="206">
        <f>BK321</f>
        <v>0</v>
      </c>
      <c r="K321" s="192"/>
      <c r="L321" s="197"/>
      <c r="M321" s="198"/>
      <c r="N321" s="199"/>
      <c r="O321" s="199"/>
      <c r="P321" s="200">
        <f>SUM(P322:P356)</f>
        <v>0</v>
      </c>
      <c r="Q321" s="199"/>
      <c r="R321" s="200">
        <f>SUM(R322:R356)</f>
        <v>80.011953650039999</v>
      </c>
      <c r="S321" s="199"/>
      <c r="T321" s="201">
        <f>SUM(T322:T356)</f>
        <v>95.584299999999999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02" t="s">
        <v>81</v>
      </c>
      <c r="AT321" s="203" t="s">
        <v>72</v>
      </c>
      <c r="AU321" s="203" t="s">
        <v>81</v>
      </c>
      <c r="AY321" s="202" t="s">
        <v>129</v>
      </c>
      <c r="BK321" s="204">
        <f>SUM(BK322:BK356)</f>
        <v>0</v>
      </c>
    </row>
    <row r="322" s="2" customFormat="1" ht="24.15" customHeight="1">
      <c r="A322" s="41"/>
      <c r="B322" s="42"/>
      <c r="C322" s="207" t="s">
        <v>493</v>
      </c>
      <c r="D322" s="207" t="s">
        <v>131</v>
      </c>
      <c r="E322" s="208" t="s">
        <v>494</v>
      </c>
      <c r="F322" s="209" t="s">
        <v>495</v>
      </c>
      <c r="G322" s="210" t="s">
        <v>189</v>
      </c>
      <c r="H322" s="211">
        <v>165.84700000000001</v>
      </c>
      <c r="I322" s="212"/>
      <c r="J322" s="213">
        <f>ROUND(I322*H322,2)</f>
        <v>0</v>
      </c>
      <c r="K322" s="209" t="s">
        <v>135</v>
      </c>
      <c r="L322" s="47"/>
      <c r="M322" s="214" t="s">
        <v>19</v>
      </c>
      <c r="N322" s="215" t="s">
        <v>44</v>
      </c>
      <c r="O322" s="87"/>
      <c r="P322" s="216">
        <f>O322*H322</f>
        <v>0</v>
      </c>
      <c r="Q322" s="216">
        <v>0.14041999999999999</v>
      </c>
      <c r="R322" s="216">
        <f>Q322*H322</f>
        <v>23.288235740000001</v>
      </c>
      <c r="S322" s="216">
        <v>0</v>
      </c>
      <c r="T322" s="217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18" t="s">
        <v>136</v>
      </c>
      <c r="AT322" s="218" t="s">
        <v>131</v>
      </c>
      <c r="AU322" s="218" t="s">
        <v>83</v>
      </c>
      <c r="AY322" s="20" t="s">
        <v>129</v>
      </c>
      <c r="BE322" s="219">
        <f>IF(N322="základní",J322,0)</f>
        <v>0</v>
      </c>
      <c r="BF322" s="219">
        <f>IF(N322="snížená",J322,0)</f>
        <v>0</v>
      </c>
      <c r="BG322" s="219">
        <f>IF(N322="zákl. přenesená",J322,0)</f>
        <v>0</v>
      </c>
      <c r="BH322" s="219">
        <f>IF(N322="sníž. přenesená",J322,0)</f>
        <v>0</v>
      </c>
      <c r="BI322" s="219">
        <f>IF(N322="nulová",J322,0)</f>
        <v>0</v>
      </c>
      <c r="BJ322" s="20" t="s">
        <v>81</v>
      </c>
      <c r="BK322" s="219">
        <f>ROUND(I322*H322,2)</f>
        <v>0</v>
      </c>
      <c r="BL322" s="20" t="s">
        <v>136</v>
      </c>
      <c r="BM322" s="218" t="s">
        <v>496</v>
      </c>
    </row>
    <row r="323" s="2" customFormat="1">
      <c r="A323" s="41"/>
      <c r="B323" s="42"/>
      <c r="C323" s="43"/>
      <c r="D323" s="220" t="s">
        <v>138</v>
      </c>
      <c r="E323" s="43"/>
      <c r="F323" s="221" t="s">
        <v>497</v>
      </c>
      <c r="G323" s="43"/>
      <c r="H323" s="43"/>
      <c r="I323" s="222"/>
      <c r="J323" s="43"/>
      <c r="K323" s="43"/>
      <c r="L323" s="47"/>
      <c r="M323" s="223"/>
      <c r="N323" s="224"/>
      <c r="O323" s="87"/>
      <c r="P323" s="87"/>
      <c r="Q323" s="87"/>
      <c r="R323" s="87"/>
      <c r="S323" s="87"/>
      <c r="T323" s="88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T323" s="20" t="s">
        <v>138</v>
      </c>
      <c r="AU323" s="20" t="s">
        <v>83</v>
      </c>
    </row>
    <row r="324" s="13" customFormat="1">
      <c r="A324" s="13"/>
      <c r="B324" s="227"/>
      <c r="C324" s="228"/>
      <c r="D324" s="225" t="s">
        <v>155</v>
      </c>
      <c r="E324" s="229" t="s">
        <v>19</v>
      </c>
      <c r="F324" s="230" t="s">
        <v>498</v>
      </c>
      <c r="G324" s="228"/>
      <c r="H324" s="231">
        <v>165.84700000000001</v>
      </c>
      <c r="I324" s="232"/>
      <c r="J324" s="228"/>
      <c r="K324" s="228"/>
      <c r="L324" s="233"/>
      <c r="M324" s="234"/>
      <c r="N324" s="235"/>
      <c r="O324" s="235"/>
      <c r="P324" s="235"/>
      <c r="Q324" s="235"/>
      <c r="R324" s="235"/>
      <c r="S324" s="235"/>
      <c r="T324" s="23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7" t="s">
        <v>155</v>
      </c>
      <c r="AU324" s="237" t="s">
        <v>83</v>
      </c>
      <c r="AV324" s="13" t="s">
        <v>83</v>
      </c>
      <c r="AW324" s="13" t="s">
        <v>34</v>
      </c>
      <c r="AX324" s="13" t="s">
        <v>81</v>
      </c>
      <c r="AY324" s="237" t="s">
        <v>129</v>
      </c>
    </row>
    <row r="325" s="2" customFormat="1" ht="16.5" customHeight="1">
      <c r="A325" s="41"/>
      <c r="B325" s="42"/>
      <c r="C325" s="270" t="s">
        <v>499</v>
      </c>
      <c r="D325" s="270" t="s">
        <v>500</v>
      </c>
      <c r="E325" s="271" t="s">
        <v>501</v>
      </c>
      <c r="F325" s="272" t="s">
        <v>502</v>
      </c>
      <c r="G325" s="273" t="s">
        <v>189</v>
      </c>
      <c r="H325" s="274">
        <v>169.16399999999999</v>
      </c>
      <c r="I325" s="275"/>
      <c r="J325" s="276">
        <f>ROUND(I325*H325,2)</f>
        <v>0</v>
      </c>
      <c r="K325" s="272" t="s">
        <v>135</v>
      </c>
      <c r="L325" s="277"/>
      <c r="M325" s="278" t="s">
        <v>19</v>
      </c>
      <c r="N325" s="279" t="s">
        <v>44</v>
      </c>
      <c r="O325" s="87"/>
      <c r="P325" s="216">
        <f>O325*H325</f>
        <v>0</v>
      </c>
      <c r="Q325" s="216">
        <v>0.108</v>
      </c>
      <c r="R325" s="216">
        <f>Q325*H325</f>
        <v>18.269711999999998</v>
      </c>
      <c r="S325" s="216">
        <v>0</v>
      </c>
      <c r="T325" s="21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18" t="s">
        <v>180</v>
      </c>
      <c r="AT325" s="218" t="s">
        <v>500</v>
      </c>
      <c r="AU325" s="218" t="s">
        <v>83</v>
      </c>
      <c r="AY325" s="20" t="s">
        <v>129</v>
      </c>
      <c r="BE325" s="219">
        <f>IF(N325="základní",J325,0)</f>
        <v>0</v>
      </c>
      <c r="BF325" s="219">
        <f>IF(N325="snížená",J325,0)</f>
        <v>0</v>
      </c>
      <c r="BG325" s="219">
        <f>IF(N325="zákl. přenesená",J325,0)</f>
        <v>0</v>
      </c>
      <c r="BH325" s="219">
        <f>IF(N325="sníž. přenesená",J325,0)</f>
        <v>0</v>
      </c>
      <c r="BI325" s="219">
        <f>IF(N325="nulová",J325,0)</f>
        <v>0</v>
      </c>
      <c r="BJ325" s="20" t="s">
        <v>81</v>
      </c>
      <c r="BK325" s="219">
        <f>ROUND(I325*H325,2)</f>
        <v>0</v>
      </c>
      <c r="BL325" s="20" t="s">
        <v>136</v>
      </c>
      <c r="BM325" s="218" t="s">
        <v>503</v>
      </c>
    </row>
    <row r="326" s="13" customFormat="1">
      <c r="A326" s="13"/>
      <c r="B326" s="227"/>
      <c r="C326" s="228"/>
      <c r="D326" s="225" t="s">
        <v>155</v>
      </c>
      <c r="E326" s="228"/>
      <c r="F326" s="230" t="s">
        <v>504</v>
      </c>
      <c r="G326" s="228"/>
      <c r="H326" s="231">
        <v>169.16399999999999</v>
      </c>
      <c r="I326" s="232"/>
      <c r="J326" s="228"/>
      <c r="K326" s="228"/>
      <c r="L326" s="233"/>
      <c r="M326" s="234"/>
      <c r="N326" s="235"/>
      <c r="O326" s="235"/>
      <c r="P326" s="235"/>
      <c r="Q326" s="235"/>
      <c r="R326" s="235"/>
      <c r="S326" s="235"/>
      <c r="T326" s="23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7" t="s">
        <v>155</v>
      </c>
      <c r="AU326" s="237" t="s">
        <v>83</v>
      </c>
      <c r="AV326" s="13" t="s">
        <v>83</v>
      </c>
      <c r="AW326" s="13" t="s">
        <v>4</v>
      </c>
      <c r="AX326" s="13" t="s">
        <v>81</v>
      </c>
      <c r="AY326" s="237" t="s">
        <v>129</v>
      </c>
    </row>
    <row r="327" s="2" customFormat="1" ht="24.15" customHeight="1">
      <c r="A327" s="41"/>
      <c r="B327" s="42"/>
      <c r="C327" s="207" t="s">
        <v>505</v>
      </c>
      <c r="D327" s="207" t="s">
        <v>131</v>
      </c>
      <c r="E327" s="208" t="s">
        <v>506</v>
      </c>
      <c r="F327" s="209" t="s">
        <v>507</v>
      </c>
      <c r="G327" s="210" t="s">
        <v>189</v>
      </c>
      <c r="H327" s="211">
        <v>91.757000000000005</v>
      </c>
      <c r="I327" s="212"/>
      <c r="J327" s="213">
        <f>ROUND(I327*H327,2)</f>
        <v>0</v>
      </c>
      <c r="K327" s="209" t="s">
        <v>135</v>
      </c>
      <c r="L327" s="47"/>
      <c r="M327" s="214" t="s">
        <v>19</v>
      </c>
      <c r="N327" s="215" t="s">
        <v>44</v>
      </c>
      <c r="O327" s="87"/>
      <c r="P327" s="216">
        <f>O327*H327</f>
        <v>0</v>
      </c>
      <c r="Q327" s="216">
        <v>0.15256</v>
      </c>
      <c r="R327" s="216">
        <f>Q327*H327</f>
        <v>13.99844792</v>
      </c>
      <c r="S327" s="216">
        <v>0</v>
      </c>
      <c r="T327" s="217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18" t="s">
        <v>136</v>
      </c>
      <c r="AT327" s="218" t="s">
        <v>131</v>
      </c>
      <c r="AU327" s="218" t="s">
        <v>83</v>
      </c>
      <c r="AY327" s="20" t="s">
        <v>129</v>
      </c>
      <c r="BE327" s="219">
        <f>IF(N327="základní",J327,0)</f>
        <v>0</v>
      </c>
      <c r="BF327" s="219">
        <f>IF(N327="snížená",J327,0)</f>
        <v>0</v>
      </c>
      <c r="BG327" s="219">
        <f>IF(N327="zákl. přenesená",J327,0)</f>
        <v>0</v>
      </c>
      <c r="BH327" s="219">
        <f>IF(N327="sníž. přenesená",J327,0)</f>
        <v>0</v>
      </c>
      <c r="BI327" s="219">
        <f>IF(N327="nulová",J327,0)</f>
        <v>0</v>
      </c>
      <c r="BJ327" s="20" t="s">
        <v>81</v>
      </c>
      <c r="BK327" s="219">
        <f>ROUND(I327*H327,2)</f>
        <v>0</v>
      </c>
      <c r="BL327" s="20" t="s">
        <v>136</v>
      </c>
      <c r="BM327" s="218" t="s">
        <v>508</v>
      </c>
    </row>
    <row r="328" s="2" customFormat="1">
      <c r="A328" s="41"/>
      <c r="B328" s="42"/>
      <c r="C328" s="43"/>
      <c r="D328" s="220" t="s">
        <v>138</v>
      </c>
      <c r="E328" s="43"/>
      <c r="F328" s="221" t="s">
        <v>509</v>
      </c>
      <c r="G328" s="43"/>
      <c r="H328" s="43"/>
      <c r="I328" s="222"/>
      <c r="J328" s="43"/>
      <c r="K328" s="43"/>
      <c r="L328" s="47"/>
      <c r="M328" s="223"/>
      <c r="N328" s="224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138</v>
      </c>
      <c r="AU328" s="20" t="s">
        <v>83</v>
      </c>
    </row>
    <row r="329" s="2" customFormat="1">
      <c r="A329" s="41"/>
      <c r="B329" s="42"/>
      <c r="C329" s="43"/>
      <c r="D329" s="225" t="s">
        <v>143</v>
      </c>
      <c r="E329" s="43"/>
      <c r="F329" s="226" t="s">
        <v>510</v>
      </c>
      <c r="G329" s="43"/>
      <c r="H329" s="43"/>
      <c r="I329" s="222"/>
      <c r="J329" s="43"/>
      <c r="K329" s="43"/>
      <c r="L329" s="47"/>
      <c r="M329" s="223"/>
      <c r="N329" s="224"/>
      <c r="O329" s="87"/>
      <c r="P329" s="87"/>
      <c r="Q329" s="87"/>
      <c r="R329" s="87"/>
      <c r="S329" s="87"/>
      <c r="T329" s="88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T329" s="20" t="s">
        <v>143</v>
      </c>
      <c r="AU329" s="20" t="s">
        <v>83</v>
      </c>
    </row>
    <row r="330" s="13" customFormat="1">
      <c r="A330" s="13"/>
      <c r="B330" s="227"/>
      <c r="C330" s="228"/>
      <c r="D330" s="225" t="s">
        <v>155</v>
      </c>
      <c r="E330" s="229" t="s">
        <v>19</v>
      </c>
      <c r="F330" s="230" t="s">
        <v>511</v>
      </c>
      <c r="G330" s="228"/>
      <c r="H330" s="231">
        <v>91.757000000000005</v>
      </c>
      <c r="I330" s="232"/>
      <c r="J330" s="228"/>
      <c r="K330" s="228"/>
      <c r="L330" s="233"/>
      <c r="M330" s="234"/>
      <c r="N330" s="235"/>
      <c r="O330" s="235"/>
      <c r="P330" s="235"/>
      <c r="Q330" s="235"/>
      <c r="R330" s="235"/>
      <c r="S330" s="235"/>
      <c r="T330" s="236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7" t="s">
        <v>155</v>
      </c>
      <c r="AU330" s="237" t="s">
        <v>83</v>
      </c>
      <c r="AV330" s="13" t="s">
        <v>83</v>
      </c>
      <c r="AW330" s="13" t="s">
        <v>34</v>
      </c>
      <c r="AX330" s="13" t="s">
        <v>81</v>
      </c>
      <c r="AY330" s="237" t="s">
        <v>129</v>
      </c>
    </row>
    <row r="331" s="2" customFormat="1" ht="16.5" customHeight="1">
      <c r="A331" s="41"/>
      <c r="B331" s="42"/>
      <c r="C331" s="207" t="s">
        <v>512</v>
      </c>
      <c r="D331" s="207" t="s">
        <v>131</v>
      </c>
      <c r="E331" s="208" t="s">
        <v>513</v>
      </c>
      <c r="F331" s="209" t="s">
        <v>514</v>
      </c>
      <c r="G331" s="210" t="s">
        <v>189</v>
      </c>
      <c r="H331" s="211">
        <v>139.60900000000001</v>
      </c>
      <c r="I331" s="212"/>
      <c r="J331" s="213">
        <f>ROUND(I331*H331,2)</f>
        <v>0</v>
      </c>
      <c r="K331" s="209" t="s">
        <v>135</v>
      </c>
      <c r="L331" s="47"/>
      <c r="M331" s="214" t="s">
        <v>19</v>
      </c>
      <c r="N331" s="215" t="s">
        <v>44</v>
      </c>
      <c r="O331" s="87"/>
      <c r="P331" s="216">
        <f>O331*H331</f>
        <v>0</v>
      </c>
      <c r="Q331" s="216">
        <v>0</v>
      </c>
      <c r="R331" s="216">
        <f>Q331*H331</f>
        <v>0</v>
      </c>
      <c r="S331" s="216">
        <v>0</v>
      </c>
      <c r="T331" s="217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18" t="s">
        <v>136</v>
      </c>
      <c r="AT331" s="218" t="s">
        <v>131</v>
      </c>
      <c r="AU331" s="218" t="s">
        <v>83</v>
      </c>
      <c r="AY331" s="20" t="s">
        <v>129</v>
      </c>
      <c r="BE331" s="219">
        <f>IF(N331="základní",J331,0)</f>
        <v>0</v>
      </c>
      <c r="BF331" s="219">
        <f>IF(N331="snížená",J331,0)</f>
        <v>0</v>
      </c>
      <c r="BG331" s="219">
        <f>IF(N331="zákl. přenesená",J331,0)</f>
        <v>0</v>
      </c>
      <c r="BH331" s="219">
        <f>IF(N331="sníž. přenesená",J331,0)</f>
        <v>0</v>
      </c>
      <c r="BI331" s="219">
        <f>IF(N331="nulová",J331,0)</f>
        <v>0</v>
      </c>
      <c r="BJ331" s="20" t="s">
        <v>81</v>
      </c>
      <c r="BK331" s="219">
        <f>ROUND(I331*H331,2)</f>
        <v>0</v>
      </c>
      <c r="BL331" s="20" t="s">
        <v>136</v>
      </c>
      <c r="BM331" s="218" t="s">
        <v>515</v>
      </c>
    </row>
    <row r="332" s="2" customFormat="1">
      <c r="A332" s="41"/>
      <c r="B332" s="42"/>
      <c r="C332" s="43"/>
      <c r="D332" s="220" t="s">
        <v>138</v>
      </c>
      <c r="E332" s="43"/>
      <c r="F332" s="221" t="s">
        <v>516</v>
      </c>
      <c r="G332" s="43"/>
      <c r="H332" s="43"/>
      <c r="I332" s="222"/>
      <c r="J332" s="43"/>
      <c r="K332" s="43"/>
      <c r="L332" s="47"/>
      <c r="M332" s="223"/>
      <c r="N332" s="224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20" t="s">
        <v>138</v>
      </c>
      <c r="AU332" s="20" t="s">
        <v>83</v>
      </c>
    </row>
    <row r="333" s="13" customFormat="1">
      <c r="A333" s="13"/>
      <c r="B333" s="227"/>
      <c r="C333" s="228"/>
      <c r="D333" s="225" t="s">
        <v>155</v>
      </c>
      <c r="E333" s="229" t="s">
        <v>19</v>
      </c>
      <c r="F333" s="230" t="s">
        <v>517</v>
      </c>
      <c r="G333" s="228"/>
      <c r="H333" s="231">
        <v>139.60900000000001</v>
      </c>
      <c r="I333" s="232"/>
      <c r="J333" s="228"/>
      <c r="K333" s="228"/>
      <c r="L333" s="233"/>
      <c r="M333" s="234"/>
      <c r="N333" s="235"/>
      <c r="O333" s="235"/>
      <c r="P333" s="235"/>
      <c r="Q333" s="235"/>
      <c r="R333" s="235"/>
      <c r="S333" s="235"/>
      <c r="T333" s="23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7" t="s">
        <v>155</v>
      </c>
      <c r="AU333" s="237" t="s">
        <v>83</v>
      </c>
      <c r="AV333" s="13" t="s">
        <v>83</v>
      </c>
      <c r="AW333" s="13" t="s">
        <v>34</v>
      </c>
      <c r="AX333" s="13" t="s">
        <v>81</v>
      </c>
      <c r="AY333" s="237" t="s">
        <v>129</v>
      </c>
    </row>
    <row r="334" s="2" customFormat="1" ht="37.8" customHeight="1">
      <c r="A334" s="41"/>
      <c r="B334" s="42"/>
      <c r="C334" s="207" t="s">
        <v>518</v>
      </c>
      <c r="D334" s="207" t="s">
        <v>131</v>
      </c>
      <c r="E334" s="208" t="s">
        <v>519</v>
      </c>
      <c r="F334" s="209" t="s">
        <v>520</v>
      </c>
      <c r="G334" s="210" t="s">
        <v>152</v>
      </c>
      <c r="H334" s="211">
        <v>17.100000000000001</v>
      </c>
      <c r="I334" s="212"/>
      <c r="J334" s="213">
        <f>ROUND(I334*H334,2)</f>
        <v>0</v>
      </c>
      <c r="K334" s="209" t="s">
        <v>135</v>
      </c>
      <c r="L334" s="47"/>
      <c r="M334" s="214" t="s">
        <v>19</v>
      </c>
      <c r="N334" s="215" t="s">
        <v>44</v>
      </c>
      <c r="O334" s="87"/>
      <c r="P334" s="216">
        <f>O334*H334</f>
        <v>0</v>
      </c>
      <c r="Q334" s="216">
        <v>0.40081319240000002</v>
      </c>
      <c r="R334" s="216">
        <f>Q334*H334</f>
        <v>6.853905590040001</v>
      </c>
      <c r="S334" s="216">
        <v>0</v>
      </c>
      <c r="T334" s="217">
        <f>S334*H334</f>
        <v>0</v>
      </c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R334" s="218" t="s">
        <v>136</v>
      </c>
      <c r="AT334" s="218" t="s">
        <v>131</v>
      </c>
      <c r="AU334" s="218" t="s">
        <v>83</v>
      </c>
      <c r="AY334" s="20" t="s">
        <v>129</v>
      </c>
      <c r="BE334" s="219">
        <f>IF(N334="základní",J334,0)</f>
        <v>0</v>
      </c>
      <c r="BF334" s="219">
        <f>IF(N334="snížená",J334,0)</f>
        <v>0</v>
      </c>
      <c r="BG334" s="219">
        <f>IF(N334="zákl. přenesená",J334,0)</f>
        <v>0</v>
      </c>
      <c r="BH334" s="219">
        <f>IF(N334="sníž. přenesená",J334,0)</f>
        <v>0</v>
      </c>
      <c r="BI334" s="219">
        <f>IF(N334="nulová",J334,0)</f>
        <v>0</v>
      </c>
      <c r="BJ334" s="20" t="s">
        <v>81</v>
      </c>
      <c r="BK334" s="219">
        <f>ROUND(I334*H334,2)</f>
        <v>0</v>
      </c>
      <c r="BL334" s="20" t="s">
        <v>136</v>
      </c>
      <c r="BM334" s="218" t="s">
        <v>521</v>
      </c>
    </row>
    <row r="335" s="2" customFormat="1">
      <c r="A335" s="41"/>
      <c r="B335" s="42"/>
      <c r="C335" s="43"/>
      <c r="D335" s="220" t="s">
        <v>138</v>
      </c>
      <c r="E335" s="43"/>
      <c r="F335" s="221" t="s">
        <v>522</v>
      </c>
      <c r="G335" s="43"/>
      <c r="H335" s="43"/>
      <c r="I335" s="222"/>
      <c r="J335" s="43"/>
      <c r="K335" s="43"/>
      <c r="L335" s="47"/>
      <c r="M335" s="223"/>
      <c r="N335" s="224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T335" s="20" t="s">
        <v>138</v>
      </c>
      <c r="AU335" s="20" t="s">
        <v>83</v>
      </c>
    </row>
    <row r="336" s="13" customFormat="1">
      <c r="A336" s="13"/>
      <c r="B336" s="227"/>
      <c r="C336" s="228"/>
      <c r="D336" s="225" t="s">
        <v>155</v>
      </c>
      <c r="E336" s="229" t="s">
        <v>19</v>
      </c>
      <c r="F336" s="230" t="s">
        <v>523</v>
      </c>
      <c r="G336" s="228"/>
      <c r="H336" s="231">
        <v>17.100000000000001</v>
      </c>
      <c r="I336" s="232"/>
      <c r="J336" s="228"/>
      <c r="K336" s="228"/>
      <c r="L336" s="233"/>
      <c r="M336" s="234"/>
      <c r="N336" s="235"/>
      <c r="O336" s="235"/>
      <c r="P336" s="235"/>
      <c r="Q336" s="235"/>
      <c r="R336" s="235"/>
      <c r="S336" s="235"/>
      <c r="T336" s="23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7" t="s">
        <v>155</v>
      </c>
      <c r="AU336" s="237" t="s">
        <v>83</v>
      </c>
      <c r="AV336" s="13" t="s">
        <v>83</v>
      </c>
      <c r="AW336" s="13" t="s">
        <v>34</v>
      </c>
      <c r="AX336" s="13" t="s">
        <v>81</v>
      </c>
      <c r="AY336" s="237" t="s">
        <v>129</v>
      </c>
    </row>
    <row r="337" s="2" customFormat="1" ht="37.8" customHeight="1">
      <c r="A337" s="41"/>
      <c r="B337" s="42"/>
      <c r="C337" s="207" t="s">
        <v>524</v>
      </c>
      <c r="D337" s="207" t="s">
        <v>131</v>
      </c>
      <c r="E337" s="208" t="s">
        <v>525</v>
      </c>
      <c r="F337" s="209" t="s">
        <v>526</v>
      </c>
      <c r="G337" s="210" t="s">
        <v>189</v>
      </c>
      <c r="H337" s="211">
        <v>15.6</v>
      </c>
      <c r="I337" s="212"/>
      <c r="J337" s="213">
        <f>ROUND(I337*H337,2)</f>
        <v>0</v>
      </c>
      <c r="K337" s="209" t="s">
        <v>19</v>
      </c>
      <c r="L337" s="47"/>
      <c r="M337" s="214" t="s">
        <v>19</v>
      </c>
      <c r="N337" s="215" t="s">
        <v>44</v>
      </c>
      <c r="O337" s="87"/>
      <c r="P337" s="216">
        <f>O337*H337</f>
        <v>0</v>
      </c>
      <c r="Q337" s="216">
        <v>0.40081</v>
      </c>
      <c r="R337" s="216">
        <f>Q337*H337</f>
        <v>6.2526359999999999</v>
      </c>
      <c r="S337" s="216">
        <v>0</v>
      </c>
      <c r="T337" s="217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18" t="s">
        <v>136</v>
      </c>
      <c r="AT337" s="218" t="s">
        <v>131</v>
      </c>
      <c r="AU337" s="218" t="s">
        <v>83</v>
      </c>
      <c r="AY337" s="20" t="s">
        <v>129</v>
      </c>
      <c r="BE337" s="219">
        <f>IF(N337="základní",J337,0)</f>
        <v>0</v>
      </c>
      <c r="BF337" s="219">
        <f>IF(N337="snížená",J337,0)</f>
        <v>0</v>
      </c>
      <c r="BG337" s="219">
        <f>IF(N337="zákl. přenesená",J337,0)</f>
        <v>0</v>
      </c>
      <c r="BH337" s="219">
        <f>IF(N337="sníž. přenesená",J337,0)</f>
        <v>0</v>
      </c>
      <c r="BI337" s="219">
        <f>IF(N337="nulová",J337,0)</f>
        <v>0</v>
      </c>
      <c r="BJ337" s="20" t="s">
        <v>81</v>
      </c>
      <c r="BK337" s="219">
        <f>ROUND(I337*H337,2)</f>
        <v>0</v>
      </c>
      <c r="BL337" s="20" t="s">
        <v>136</v>
      </c>
      <c r="BM337" s="218" t="s">
        <v>527</v>
      </c>
    </row>
    <row r="338" s="13" customFormat="1">
      <c r="A338" s="13"/>
      <c r="B338" s="227"/>
      <c r="C338" s="228"/>
      <c r="D338" s="225" t="s">
        <v>155</v>
      </c>
      <c r="E338" s="229" t="s">
        <v>19</v>
      </c>
      <c r="F338" s="230" t="s">
        <v>528</v>
      </c>
      <c r="G338" s="228"/>
      <c r="H338" s="231">
        <v>15.6</v>
      </c>
      <c r="I338" s="232"/>
      <c r="J338" s="228"/>
      <c r="K338" s="228"/>
      <c r="L338" s="233"/>
      <c r="M338" s="234"/>
      <c r="N338" s="235"/>
      <c r="O338" s="235"/>
      <c r="P338" s="235"/>
      <c r="Q338" s="235"/>
      <c r="R338" s="235"/>
      <c r="S338" s="235"/>
      <c r="T338" s="23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7" t="s">
        <v>155</v>
      </c>
      <c r="AU338" s="237" t="s">
        <v>83</v>
      </c>
      <c r="AV338" s="13" t="s">
        <v>83</v>
      </c>
      <c r="AW338" s="13" t="s">
        <v>34</v>
      </c>
      <c r="AX338" s="13" t="s">
        <v>81</v>
      </c>
      <c r="AY338" s="237" t="s">
        <v>129</v>
      </c>
    </row>
    <row r="339" s="2" customFormat="1" ht="24.15" customHeight="1">
      <c r="A339" s="41"/>
      <c r="B339" s="42"/>
      <c r="C339" s="207" t="s">
        <v>529</v>
      </c>
      <c r="D339" s="207" t="s">
        <v>131</v>
      </c>
      <c r="E339" s="208" t="s">
        <v>530</v>
      </c>
      <c r="F339" s="209" t="s">
        <v>531</v>
      </c>
      <c r="G339" s="210" t="s">
        <v>152</v>
      </c>
      <c r="H339" s="211">
        <v>23.629999999999999</v>
      </c>
      <c r="I339" s="212"/>
      <c r="J339" s="213">
        <f>ROUND(I339*H339,2)</f>
        <v>0</v>
      </c>
      <c r="K339" s="209" t="s">
        <v>19</v>
      </c>
      <c r="L339" s="47"/>
      <c r="M339" s="214" t="s">
        <v>19</v>
      </c>
      <c r="N339" s="215" t="s">
        <v>44</v>
      </c>
      <c r="O339" s="87"/>
      <c r="P339" s="216">
        <f>O339*H339</f>
        <v>0</v>
      </c>
      <c r="Q339" s="216">
        <v>0.48027999999999998</v>
      </c>
      <c r="R339" s="216">
        <f>Q339*H339</f>
        <v>11.3490164</v>
      </c>
      <c r="S339" s="216">
        <v>0</v>
      </c>
      <c r="T339" s="21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18" t="s">
        <v>136</v>
      </c>
      <c r="AT339" s="218" t="s">
        <v>131</v>
      </c>
      <c r="AU339" s="218" t="s">
        <v>83</v>
      </c>
      <c r="AY339" s="20" t="s">
        <v>129</v>
      </c>
      <c r="BE339" s="219">
        <f>IF(N339="základní",J339,0)</f>
        <v>0</v>
      </c>
      <c r="BF339" s="219">
        <f>IF(N339="snížená",J339,0)</f>
        <v>0</v>
      </c>
      <c r="BG339" s="219">
        <f>IF(N339="zákl. přenesená",J339,0)</f>
        <v>0</v>
      </c>
      <c r="BH339" s="219">
        <f>IF(N339="sníž. přenesená",J339,0)</f>
        <v>0</v>
      </c>
      <c r="BI339" s="219">
        <f>IF(N339="nulová",J339,0)</f>
        <v>0</v>
      </c>
      <c r="BJ339" s="20" t="s">
        <v>81</v>
      </c>
      <c r="BK339" s="219">
        <f>ROUND(I339*H339,2)</f>
        <v>0</v>
      </c>
      <c r="BL339" s="20" t="s">
        <v>136</v>
      </c>
      <c r="BM339" s="218" t="s">
        <v>532</v>
      </c>
    </row>
    <row r="340" s="13" customFormat="1">
      <c r="A340" s="13"/>
      <c r="B340" s="227"/>
      <c r="C340" s="228"/>
      <c r="D340" s="225" t="s">
        <v>155</v>
      </c>
      <c r="E340" s="229" t="s">
        <v>19</v>
      </c>
      <c r="F340" s="230" t="s">
        <v>533</v>
      </c>
      <c r="G340" s="228"/>
      <c r="H340" s="231">
        <v>23.629999999999999</v>
      </c>
      <c r="I340" s="232"/>
      <c r="J340" s="228"/>
      <c r="K340" s="228"/>
      <c r="L340" s="233"/>
      <c r="M340" s="234"/>
      <c r="N340" s="235"/>
      <c r="O340" s="235"/>
      <c r="P340" s="235"/>
      <c r="Q340" s="235"/>
      <c r="R340" s="235"/>
      <c r="S340" s="235"/>
      <c r="T340" s="23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7" t="s">
        <v>155</v>
      </c>
      <c r="AU340" s="237" t="s">
        <v>83</v>
      </c>
      <c r="AV340" s="13" t="s">
        <v>83</v>
      </c>
      <c r="AW340" s="13" t="s">
        <v>34</v>
      </c>
      <c r="AX340" s="13" t="s">
        <v>81</v>
      </c>
      <c r="AY340" s="237" t="s">
        <v>129</v>
      </c>
    </row>
    <row r="341" s="2" customFormat="1" ht="16.5" customHeight="1">
      <c r="A341" s="41"/>
      <c r="B341" s="42"/>
      <c r="C341" s="207" t="s">
        <v>534</v>
      </c>
      <c r="D341" s="207" t="s">
        <v>131</v>
      </c>
      <c r="E341" s="208" t="s">
        <v>535</v>
      </c>
      <c r="F341" s="209" t="s">
        <v>536</v>
      </c>
      <c r="G341" s="210" t="s">
        <v>204</v>
      </c>
      <c r="H341" s="211">
        <v>34.682000000000002</v>
      </c>
      <c r="I341" s="212"/>
      <c r="J341" s="213">
        <f>ROUND(I341*H341,2)</f>
        <v>0</v>
      </c>
      <c r="K341" s="209" t="s">
        <v>135</v>
      </c>
      <c r="L341" s="47"/>
      <c r="M341" s="214" t="s">
        <v>19</v>
      </c>
      <c r="N341" s="215" t="s">
        <v>44</v>
      </c>
      <c r="O341" s="87"/>
      <c r="P341" s="216">
        <f>O341*H341</f>
        <v>0</v>
      </c>
      <c r="Q341" s="216">
        <v>0</v>
      </c>
      <c r="R341" s="216">
        <f>Q341*H341</f>
        <v>0</v>
      </c>
      <c r="S341" s="216">
        <v>2</v>
      </c>
      <c r="T341" s="217">
        <f>S341*H341</f>
        <v>69.364000000000004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18" t="s">
        <v>136</v>
      </c>
      <c r="AT341" s="218" t="s">
        <v>131</v>
      </c>
      <c r="AU341" s="218" t="s">
        <v>83</v>
      </c>
      <c r="AY341" s="20" t="s">
        <v>129</v>
      </c>
      <c r="BE341" s="219">
        <f>IF(N341="základní",J341,0)</f>
        <v>0</v>
      </c>
      <c r="BF341" s="219">
        <f>IF(N341="snížená",J341,0)</f>
        <v>0</v>
      </c>
      <c r="BG341" s="219">
        <f>IF(N341="zákl. přenesená",J341,0)</f>
        <v>0</v>
      </c>
      <c r="BH341" s="219">
        <f>IF(N341="sníž. přenesená",J341,0)</f>
        <v>0</v>
      </c>
      <c r="BI341" s="219">
        <f>IF(N341="nulová",J341,0)</f>
        <v>0</v>
      </c>
      <c r="BJ341" s="20" t="s">
        <v>81</v>
      </c>
      <c r="BK341" s="219">
        <f>ROUND(I341*H341,2)</f>
        <v>0</v>
      </c>
      <c r="BL341" s="20" t="s">
        <v>136</v>
      </c>
      <c r="BM341" s="218" t="s">
        <v>537</v>
      </c>
    </row>
    <row r="342" s="2" customFormat="1">
      <c r="A342" s="41"/>
      <c r="B342" s="42"/>
      <c r="C342" s="43"/>
      <c r="D342" s="220" t="s">
        <v>138</v>
      </c>
      <c r="E342" s="43"/>
      <c r="F342" s="221" t="s">
        <v>538</v>
      </c>
      <c r="G342" s="43"/>
      <c r="H342" s="43"/>
      <c r="I342" s="222"/>
      <c r="J342" s="43"/>
      <c r="K342" s="43"/>
      <c r="L342" s="47"/>
      <c r="M342" s="223"/>
      <c r="N342" s="224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T342" s="20" t="s">
        <v>138</v>
      </c>
      <c r="AU342" s="20" t="s">
        <v>83</v>
      </c>
    </row>
    <row r="343" s="13" customFormat="1">
      <c r="A343" s="13"/>
      <c r="B343" s="227"/>
      <c r="C343" s="228"/>
      <c r="D343" s="225" t="s">
        <v>155</v>
      </c>
      <c r="E343" s="229" t="s">
        <v>19</v>
      </c>
      <c r="F343" s="230" t="s">
        <v>539</v>
      </c>
      <c r="G343" s="228"/>
      <c r="H343" s="231">
        <v>34.682000000000002</v>
      </c>
      <c r="I343" s="232"/>
      <c r="J343" s="228"/>
      <c r="K343" s="228"/>
      <c r="L343" s="233"/>
      <c r="M343" s="234"/>
      <c r="N343" s="235"/>
      <c r="O343" s="235"/>
      <c r="P343" s="235"/>
      <c r="Q343" s="235"/>
      <c r="R343" s="235"/>
      <c r="S343" s="235"/>
      <c r="T343" s="236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7" t="s">
        <v>155</v>
      </c>
      <c r="AU343" s="237" t="s">
        <v>83</v>
      </c>
      <c r="AV343" s="13" t="s">
        <v>83</v>
      </c>
      <c r="AW343" s="13" t="s">
        <v>34</v>
      </c>
      <c r="AX343" s="13" t="s">
        <v>81</v>
      </c>
      <c r="AY343" s="237" t="s">
        <v>129</v>
      </c>
    </row>
    <row r="344" s="2" customFormat="1" ht="16.5" customHeight="1">
      <c r="A344" s="41"/>
      <c r="B344" s="42"/>
      <c r="C344" s="207" t="s">
        <v>540</v>
      </c>
      <c r="D344" s="207" t="s">
        <v>131</v>
      </c>
      <c r="E344" s="208" t="s">
        <v>541</v>
      </c>
      <c r="F344" s="209" t="s">
        <v>542</v>
      </c>
      <c r="G344" s="210" t="s">
        <v>204</v>
      </c>
      <c r="H344" s="211">
        <v>8.6699999999999999</v>
      </c>
      <c r="I344" s="212"/>
      <c r="J344" s="213">
        <f>ROUND(I344*H344,2)</f>
        <v>0</v>
      </c>
      <c r="K344" s="209" t="s">
        <v>135</v>
      </c>
      <c r="L344" s="47"/>
      <c r="M344" s="214" t="s">
        <v>19</v>
      </c>
      <c r="N344" s="215" t="s">
        <v>44</v>
      </c>
      <c r="O344" s="87"/>
      <c r="P344" s="216">
        <f>O344*H344</f>
        <v>0</v>
      </c>
      <c r="Q344" s="216">
        <v>0</v>
      </c>
      <c r="R344" s="216">
        <f>Q344*H344</f>
        <v>0</v>
      </c>
      <c r="S344" s="216">
        <v>2.2000000000000002</v>
      </c>
      <c r="T344" s="217">
        <f>S344*H344</f>
        <v>19.074000000000002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18" t="s">
        <v>136</v>
      </c>
      <c r="AT344" s="218" t="s">
        <v>131</v>
      </c>
      <c r="AU344" s="218" t="s">
        <v>83</v>
      </c>
      <c r="AY344" s="20" t="s">
        <v>129</v>
      </c>
      <c r="BE344" s="219">
        <f>IF(N344="základní",J344,0)</f>
        <v>0</v>
      </c>
      <c r="BF344" s="219">
        <f>IF(N344="snížená",J344,0)</f>
        <v>0</v>
      </c>
      <c r="BG344" s="219">
        <f>IF(N344="zákl. přenesená",J344,0)</f>
        <v>0</v>
      </c>
      <c r="BH344" s="219">
        <f>IF(N344="sníž. přenesená",J344,0)</f>
        <v>0</v>
      </c>
      <c r="BI344" s="219">
        <f>IF(N344="nulová",J344,0)</f>
        <v>0</v>
      </c>
      <c r="BJ344" s="20" t="s">
        <v>81</v>
      </c>
      <c r="BK344" s="219">
        <f>ROUND(I344*H344,2)</f>
        <v>0</v>
      </c>
      <c r="BL344" s="20" t="s">
        <v>136</v>
      </c>
      <c r="BM344" s="218" t="s">
        <v>543</v>
      </c>
    </row>
    <row r="345" s="2" customFormat="1">
      <c r="A345" s="41"/>
      <c r="B345" s="42"/>
      <c r="C345" s="43"/>
      <c r="D345" s="220" t="s">
        <v>138</v>
      </c>
      <c r="E345" s="43"/>
      <c r="F345" s="221" t="s">
        <v>544</v>
      </c>
      <c r="G345" s="43"/>
      <c r="H345" s="43"/>
      <c r="I345" s="222"/>
      <c r="J345" s="43"/>
      <c r="K345" s="43"/>
      <c r="L345" s="47"/>
      <c r="M345" s="223"/>
      <c r="N345" s="224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20" t="s">
        <v>138</v>
      </c>
      <c r="AU345" s="20" t="s">
        <v>83</v>
      </c>
    </row>
    <row r="346" s="13" customFormat="1">
      <c r="A346" s="13"/>
      <c r="B346" s="227"/>
      <c r="C346" s="228"/>
      <c r="D346" s="225" t="s">
        <v>155</v>
      </c>
      <c r="E346" s="229" t="s">
        <v>19</v>
      </c>
      <c r="F346" s="230" t="s">
        <v>545</v>
      </c>
      <c r="G346" s="228"/>
      <c r="H346" s="231">
        <v>8.6699999999999999</v>
      </c>
      <c r="I346" s="232"/>
      <c r="J346" s="228"/>
      <c r="K346" s="228"/>
      <c r="L346" s="233"/>
      <c r="M346" s="234"/>
      <c r="N346" s="235"/>
      <c r="O346" s="235"/>
      <c r="P346" s="235"/>
      <c r="Q346" s="235"/>
      <c r="R346" s="235"/>
      <c r="S346" s="235"/>
      <c r="T346" s="23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7" t="s">
        <v>155</v>
      </c>
      <c r="AU346" s="237" t="s">
        <v>83</v>
      </c>
      <c r="AV346" s="13" t="s">
        <v>83</v>
      </c>
      <c r="AW346" s="13" t="s">
        <v>34</v>
      </c>
      <c r="AX346" s="13" t="s">
        <v>81</v>
      </c>
      <c r="AY346" s="237" t="s">
        <v>129</v>
      </c>
    </row>
    <row r="347" s="2" customFormat="1" ht="24.15" customHeight="1">
      <c r="A347" s="41"/>
      <c r="B347" s="42"/>
      <c r="C347" s="207" t="s">
        <v>546</v>
      </c>
      <c r="D347" s="207" t="s">
        <v>131</v>
      </c>
      <c r="E347" s="208" t="s">
        <v>547</v>
      </c>
      <c r="F347" s="209" t="s">
        <v>548</v>
      </c>
      <c r="G347" s="210" t="s">
        <v>189</v>
      </c>
      <c r="H347" s="211">
        <v>115.605</v>
      </c>
      <c r="I347" s="212"/>
      <c r="J347" s="213">
        <f>ROUND(I347*H347,2)</f>
        <v>0</v>
      </c>
      <c r="K347" s="209" t="s">
        <v>135</v>
      </c>
      <c r="L347" s="47"/>
      <c r="M347" s="214" t="s">
        <v>19</v>
      </c>
      <c r="N347" s="215" t="s">
        <v>44</v>
      </c>
      <c r="O347" s="87"/>
      <c r="P347" s="216">
        <f>O347*H347</f>
        <v>0</v>
      </c>
      <c r="Q347" s="216">
        <v>0</v>
      </c>
      <c r="R347" s="216">
        <f>Q347*H347</f>
        <v>0</v>
      </c>
      <c r="S347" s="216">
        <v>0.059999999999999998</v>
      </c>
      <c r="T347" s="217">
        <f>S347*H347</f>
        <v>6.9363000000000001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18" t="s">
        <v>136</v>
      </c>
      <c r="AT347" s="218" t="s">
        <v>131</v>
      </c>
      <c r="AU347" s="218" t="s">
        <v>83</v>
      </c>
      <c r="AY347" s="20" t="s">
        <v>129</v>
      </c>
      <c r="BE347" s="219">
        <f>IF(N347="základní",J347,0)</f>
        <v>0</v>
      </c>
      <c r="BF347" s="219">
        <f>IF(N347="snížená",J347,0)</f>
        <v>0</v>
      </c>
      <c r="BG347" s="219">
        <f>IF(N347="zákl. přenesená",J347,0)</f>
        <v>0</v>
      </c>
      <c r="BH347" s="219">
        <f>IF(N347="sníž. přenesená",J347,0)</f>
        <v>0</v>
      </c>
      <c r="BI347" s="219">
        <f>IF(N347="nulová",J347,0)</f>
        <v>0</v>
      </c>
      <c r="BJ347" s="20" t="s">
        <v>81</v>
      </c>
      <c r="BK347" s="219">
        <f>ROUND(I347*H347,2)</f>
        <v>0</v>
      </c>
      <c r="BL347" s="20" t="s">
        <v>136</v>
      </c>
      <c r="BM347" s="218" t="s">
        <v>549</v>
      </c>
    </row>
    <row r="348" s="2" customFormat="1">
      <c r="A348" s="41"/>
      <c r="B348" s="42"/>
      <c r="C348" s="43"/>
      <c r="D348" s="220" t="s">
        <v>138</v>
      </c>
      <c r="E348" s="43"/>
      <c r="F348" s="221" t="s">
        <v>550</v>
      </c>
      <c r="G348" s="43"/>
      <c r="H348" s="43"/>
      <c r="I348" s="222"/>
      <c r="J348" s="43"/>
      <c r="K348" s="43"/>
      <c r="L348" s="47"/>
      <c r="M348" s="223"/>
      <c r="N348" s="224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138</v>
      </c>
      <c r="AU348" s="20" t="s">
        <v>83</v>
      </c>
    </row>
    <row r="349" s="13" customFormat="1">
      <c r="A349" s="13"/>
      <c r="B349" s="227"/>
      <c r="C349" s="228"/>
      <c r="D349" s="225" t="s">
        <v>155</v>
      </c>
      <c r="E349" s="229" t="s">
        <v>19</v>
      </c>
      <c r="F349" s="230" t="s">
        <v>551</v>
      </c>
      <c r="G349" s="228"/>
      <c r="H349" s="231">
        <v>115.605</v>
      </c>
      <c r="I349" s="232"/>
      <c r="J349" s="228"/>
      <c r="K349" s="228"/>
      <c r="L349" s="233"/>
      <c r="M349" s="234"/>
      <c r="N349" s="235"/>
      <c r="O349" s="235"/>
      <c r="P349" s="235"/>
      <c r="Q349" s="235"/>
      <c r="R349" s="235"/>
      <c r="S349" s="235"/>
      <c r="T349" s="236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37" t="s">
        <v>155</v>
      </c>
      <c r="AU349" s="237" t="s">
        <v>83</v>
      </c>
      <c r="AV349" s="13" t="s">
        <v>83</v>
      </c>
      <c r="AW349" s="13" t="s">
        <v>34</v>
      </c>
      <c r="AX349" s="13" t="s">
        <v>81</v>
      </c>
      <c r="AY349" s="237" t="s">
        <v>129</v>
      </c>
    </row>
    <row r="350" s="2" customFormat="1" ht="16.5" customHeight="1">
      <c r="A350" s="41"/>
      <c r="B350" s="42"/>
      <c r="C350" s="207" t="s">
        <v>552</v>
      </c>
      <c r="D350" s="207" t="s">
        <v>131</v>
      </c>
      <c r="E350" s="208" t="s">
        <v>553</v>
      </c>
      <c r="F350" s="209" t="s">
        <v>554</v>
      </c>
      <c r="G350" s="210" t="s">
        <v>134</v>
      </c>
      <c r="H350" s="211">
        <v>1</v>
      </c>
      <c r="I350" s="212"/>
      <c r="J350" s="213">
        <f>ROUND(I350*H350,2)</f>
        <v>0</v>
      </c>
      <c r="K350" s="209" t="s">
        <v>135</v>
      </c>
      <c r="L350" s="47"/>
      <c r="M350" s="214" t="s">
        <v>19</v>
      </c>
      <c r="N350" s="215" t="s">
        <v>44</v>
      </c>
      <c r="O350" s="87"/>
      <c r="P350" s="216">
        <f>O350*H350</f>
        <v>0</v>
      </c>
      <c r="Q350" s="216">
        <v>0</v>
      </c>
      <c r="R350" s="216">
        <f>Q350*H350</f>
        <v>0</v>
      </c>
      <c r="S350" s="216">
        <v>0.20999999999999999</v>
      </c>
      <c r="T350" s="217">
        <f>S350*H350</f>
        <v>0.20999999999999999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18" t="s">
        <v>136</v>
      </c>
      <c r="AT350" s="218" t="s">
        <v>131</v>
      </c>
      <c r="AU350" s="218" t="s">
        <v>83</v>
      </c>
      <c r="AY350" s="20" t="s">
        <v>129</v>
      </c>
      <c r="BE350" s="219">
        <f>IF(N350="základní",J350,0)</f>
        <v>0</v>
      </c>
      <c r="BF350" s="219">
        <f>IF(N350="snížená",J350,0)</f>
        <v>0</v>
      </c>
      <c r="BG350" s="219">
        <f>IF(N350="zákl. přenesená",J350,0)</f>
        <v>0</v>
      </c>
      <c r="BH350" s="219">
        <f>IF(N350="sníž. přenesená",J350,0)</f>
        <v>0</v>
      </c>
      <c r="BI350" s="219">
        <f>IF(N350="nulová",J350,0)</f>
        <v>0</v>
      </c>
      <c r="BJ350" s="20" t="s">
        <v>81</v>
      </c>
      <c r="BK350" s="219">
        <f>ROUND(I350*H350,2)</f>
        <v>0</v>
      </c>
      <c r="BL350" s="20" t="s">
        <v>136</v>
      </c>
      <c r="BM350" s="218" t="s">
        <v>555</v>
      </c>
    </row>
    <row r="351" s="2" customFormat="1">
      <c r="A351" s="41"/>
      <c r="B351" s="42"/>
      <c r="C351" s="43"/>
      <c r="D351" s="220" t="s">
        <v>138</v>
      </c>
      <c r="E351" s="43"/>
      <c r="F351" s="221" t="s">
        <v>556</v>
      </c>
      <c r="G351" s="43"/>
      <c r="H351" s="43"/>
      <c r="I351" s="222"/>
      <c r="J351" s="43"/>
      <c r="K351" s="43"/>
      <c r="L351" s="47"/>
      <c r="M351" s="223"/>
      <c r="N351" s="224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T351" s="20" t="s">
        <v>138</v>
      </c>
      <c r="AU351" s="20" t="s">
        <v>83</v>
      </c>
    </row>
    <row r="352" s="2" customFormat="1" ht="33" customHeight="1">
      <c r="A352" s="41"/>
      <c r="B352" s="42"/>
      <c r="C352" s="207" t="s">
        <v>557</v>
      </c>
      <c r="D352" s="207" t="s">
        <v>131</v>
      </c>
      <c r="E352" s="208" t="s">
        <v>558</v>
      </c>
      <c r="F352" s="209" t="s">
        <v>559</v>
      </c>
      <c r="G352" s="210" t="s">
        <v>152</v>
      </c>
      <c r="H352" s="211">
        <v>145.20500000000001</v>
      </c>
      <c r="I352" s="212"/>
      <c r="J352" s="213">
        <f>ROUND(I352*H352,2)</f>
        <v>0</v>
      </c>
      <c r="K352" s="209" t="s">
        <v>135</v>
      </c>
      <c r="L352" s="47"/>
      <c r="M352" s="214" t="s">
        <v>19</v>
      </c>
      <c r="N352" s="215" t="s">
        <v>44</v>
      </c>
      <c r="O352" s="87"/>
      <c r="P352" s="216">
        <f>O352*H352</f>
        <v>0</v>
      </c>
      <c r="Q352" s="216">
        <v>0</v>
      </c>
      <c r="R352" s="216">
        <f>Q352*H352</f>
        <v>0</v>
      </c>
      <c r="S352" s="216">
        <v>0</v>
      </c>
      <c r="T352" s="217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18" t="s">
        <v>136</v>
      </c>
      <c r="AT352" s="218" t="s">
        <v>131</v>
      </c>
      <c r="AU352" s="218" t="s">
        <v>83</v>
      </c>
      <c r="AY352" s="20" t="s">
        <v>129</v>
      </c>
      <c r="BE352" s="219">
        <f>IF(N352="základní",J352,0)</f>
        <v>0</v>
      </c>
      <c r="BF352" s="219">
        <f>IF(N352="snížená",J352,0)</f>
        <v>0</v>
      </c>
      <c r="BG352" s="219">
        <f>IF(N352="zákl. přenesená",J352,0)</f>
        <v>0</v>
      </c>
      <c r="BH352" s="219">
        <f>IF(N352="sníž. přenesená",J352,0)</f>
        <v>0</v>
      </c>
      <c r="BI352" s="219">
        <f>IF(N352="nulová",J352,0)</f>
        <v>0</v>
      </c>
      <c r="BJ352" s="20" t="s">
        <v>81</v>
      </c>
      <c r="BK352" s="219">
        <f>ROUND(I352*H352,2)</f>
        <v>0</v>
      </c>
      <c r="BL352" s="20" t="s">
        <v>136</v>
      </c>
      <c r="BM352" s="218" t="s">
        <v>560</v>
      </c>
    </row>
    <row r="353" s="2" customFormat="1">
      <c r="A353" s="41"/>
      <c r="B353" s="42"/>
      <c r="C353" s="43"/>
      <c r="D353" s="220" t="s">
        <v>138</v>
      </c>
      <c r="E353" s="43"/>
      <c r="F353" s="221" t="s">
        <v>561</v>
      </c>
      <c r="G353" s="43"/>
      <c r="H353" s="43"/>
      <c r="I353" s="222"/>
      <c r="J353" s="43"/>
      <c r="K353" s="43"/>
      <c r="L353" s="47"/>
      <c r="M353" s="223"/>
      <c r="N353" s="224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138</v>
      </c>
      <c r="AU353" s="20" t="s">
        <v>83</v>
      </c>
    </row>
    <row r="354" s="15" customFormat="1">
      <c r="A354" s="15"/>
      <c r="B354" s="249"/>
      <c r="C354" s="250"/>
      <c r="D354" s="225" t="s">
        <v>155</v>
      </c>
      <c r="E354" s="251" t="s">
        <v>19</v>
      </c>
      <c r="F354" s="252" t="s">
        <v>562</v>
      </c>
      <c r="G354" s="250"/>
      <c r="H354" s="251" t="s">
        <v>19</v>
      </c>
      <c r="I354" s="253"/>
      <c r="J354" s="250"/>
      <c r="K354" s="250"/>
      <c r="L354" s="254"/>
      <c r="M354" s="255"/>
      <c r="N354" s="256"/>
      <c r="O354" s="256"/>
      <c r="P354" s="256"/>
      <c r="Q354" s="256"/>
      <c r="R354" s="256"/>
      <c r="S354" s="256"/>
      <c r="T354" s="257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58" t="s">
        <v>155</v>
      </c>
      <c r="AU354" s="258" t="s">
        <v>83</v>
      </c>
      <c r="AV354" s="15" t="s">
        <v>81</v>
      </c>
      <c r="AW354" s="15" t="s">
        <v>34</v>
      </c>
      <c r="AX354" s="15" t="s">
        <v>73</v>
      </c>
      <c r="AY354" s="258" t="s">
        <v>129</v>
      </c>
    </row>
    <row r="355" s="13" customFormat="1">
      <c r="A355" s="13"/>
      <c r="B355" s="227"/>
      <c r="C355" s="228"/>
      <c r="D355" s="225" t="s">
        <v>155</v>
      </c>
      <c r="E355" s="229" t="s">
        <v>19</v>
      </c>
      <c r="F355" s="230" t="s">
        <v>563</v>
      </c>
      <c r="G355" s="228"/>
      <c r="H355" s="231">
        <v>145.20500000000001</v>
      </c>
      <c r="I355" s="232"/>
      <c r="J355" s="228"/>
      <c r="K355" s="228"/>
      <c r="L355" s="233"/>
      <c r="M355" s="234"/>
      <c r="N355" s="235"/>
      <c r="O355" s="235"/>
      <c r="P355" s="235"/>
      <c r="Q355" s="235"/>
      <c r="R355" s="235"/>
      <c r="S355" s="235"/>
      <c r="T355" s="236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7" t="s">
        <v>155</v>
      </c>
      <c r="AU355" s="237" t="s">
        <v>83</v>
      </c>
      <c r="AV355" s="13" t="s">
        <v>83</v>
      </c>
      <c r="AW355" s="13" t="s">
        <v>34</v>
      </c>
      <c r="AX355" s="13" t="s">
        <v>73</v>
      </c>
      <c r="AY355" s="237" t="s">
        <v>129</v>
      </c>
    </row>
    <row r="356" s="14" customFormat="1">
      <c r="A356" s="14"/>
      <c r="B356" s="238"/>
      <c r="C356" s="239"/>
      <c r="D356" s="225" t="s">
        <v>155</v>
      </c>
      <c r="E356" s="240" t="s">
        <v>19</v>
      </c>
      <c r="F356" s="241" t="s">
        <v>179</v>
      </c>
      <c r="G356" s="239"/>
      <c r="H356" s="242">
        <v>145.20500000000001</v>
      </c>
      <c r="I356" s="243"/>
      <c r="J356" s="239"/>
      <c r="K356" s="239"/>
      <c r="L356" s="244"/>
      <c r="M356" s="245"/>
      <c r="N356" s="246"/>
      <c r="O356" s="246"/>
      <c r="P356" s="246"/>
      <c r="Q356" s="246"/>
      <c r="R356" s="246"/>
      <c r="S356" s="246"/>
      <c r="T356" s="247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48" t="s">
        <v>155</v>
      </c>
      <c r="AU356" s="248" t="s">
        <v>83</v>
      </c>
      <c r="AV356" s="14" t="s">
        <v>136</v>
      </c>
      <c r="AW356" s="14" t="s">
        <v>34</v>
      </c>
      <c r="AX356" s="14" t="s">
        <v>81</v>
      </c>
      <c r="AY356" s="248" t="s">
        <v>129</v>
      </c>
    </row>
    <row r="357" s="12" customFormat="1" ht="22.8" customHeight="1">
      <c r="A357" s="12"/>
      <c r="B357" s="191"/>
      <c r="C357" s="192"/>
      <c r="D357" s="193" t="s">
        <v>72</v>
      </c>
      <c r="E357" s="205" t="s">
        <v>564</v>
      </c>
      <c r="F357" s="205" t="s">
        <v>565</v>
      </c>
      <c r="G357" s="192"/>
      <c r="H357" s="192"/>
      <c r="I357" s="195"/>
      <c r="J357" s="206">
        <f>BK357</f>
        <v>0</v>
      </c>
      <c r="K357" s="192"/>
      <c r="L357" s="197"/>
      <c r="M357" s="198"/>
      <c r="N357" s="199"/>
      <c r="O357" s="199"/>
      <c r="P357" s="200">
        <f>SUM(P358:P382)</f>
        <v>0</v>
      </c>
      <c r="Q357" s="199"/>
      <c r="R357" s="200">
        <f>SUM(R358:R382)</f>
        <v>0</v>
      </c>
      <c r="S357" s="199"/>
      <c r="T357" s="201">
        <f>SUM(T358:T382)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02" t="s">
        <v>81</v>
      </c>
      <c r="AT357" s="203" t="s">
        <v>72</v>
      </c>
      <c r="AU357" s="203" t="s">
        <v>81</v>
      </c>
      <c r="AY357" s="202" t="s">
        <v>129</v>
      </c>
      <c r="BK357" s="204">
        <f>SUM(BK358:BK382)</f>
        <v>0</v>
      </c>
    </row>
    <row r="358" s="2" customFormat="1" ht="24.15" customHeight="1">
      <c r="A358" s="41"/>
      <c r="B358" s="42"/>
      <c r="C358" s="207" t="s">
        <v>566</v>
      </c>
      <c r="D358" s="207" t="s">
        <v>131</v>
      </c>
      <c r="E358" s="208" t="s">
        <v>567</v>
      </c>
      <c r="F358" s="209" t="s">
        <v>568</v>
      </c>
      <c r="G358" s="210" t="s">
        <v>332</v>
      </c>
      <c r="H358" s="211">
        <v>145.20500000000001</v>
      </c>
      <c r="I358" s="212"/>
      <c r="J358" s="213">
        <f>ROUND(I358*H358,2)</f>
        <v>0</v>
      </c>
      <c r="K358" s="209" t="s">
        <v>135</v>
      </c>
      <c r="L358" s="47"/>
      <c r="M358" s="214" t="s">
        <v>19</v>
      </c>
      <c r="N358" s="215" t="s">
        <v>44</v>
      </c>
      <c r="O358" s="87"/>
      <c r="P358" s="216">
        <f>O358*H358</f>
        <v>0</v>
      </c>
      <c r="Q358" s="216">
        <v>0</v>
      </c>
      <c r="R358" s="216">
        <f>Q358*H358</f>
        <v>0</v>
      </c>
      <c r="S358" s="216">
        <v>0</v>
      </c>
      <c r="T358" s="217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18" t="s">
        <v>136</v>
      </c>
      <c r="AT358" s="218" t="s">
        <v>131</v>
      </c>
      <c r="AU358" s="218" t="s">
        <v>83</v>
      </c>
      <c r="AY358" s="20" t="s">
        <v>129</v>
      </c>
      <c r="BE358" s="219">
        <f>IF(N358="základní",J358,0)</f>
        <v>0</v>
      </c>
      <c r="BF358" s="219">
        <f>IF(N358="snížená",J358,0)</f>
        <v>0</v>
      </c>
      <c r="BG358" s="219">
        <f>IF(N358="zákl. přenesená",J358,0)</f>
        <v>0</v>
      </c>
      <c r="BH358" s="219">
        <f>IF(N358="sníž. přenesená",J358,0)</f>
        <v>0</v>
      </c>
      <c r="BI358" s="219">
        <f>IF(N358="nulová",J358,0)</f>
        <v>0</v>
      </c>
      <c r="BJ358" s="20" t="s">
        <v>81</v>
      </c>
      <c r="BK358" s="219">
        <f>ROUND(I358*H358,2)</f>
        <v>0</v>
      </c>
      <c r="BL358" s="20" t="s">
        <v>136</v>
      </c>
      <c r="BM358" s="218" t="s">
        <v>569</v>
      </c>
    </row>
    <row r="359" s="2" customFormat="1">
      <c r="A359" s="41"/>
      <c r="B359" s="42"/>
      <c r="C359" s="43"/>
      <c r="D359" s="220" t="s">
        <v>138</v>
      </c>
      <c r="E359" s="43"/>
      <c r="F359" s="221" t="s">
        <v>570</v>
      </c>
      <c r="G359" s="43"/>
      <c r="H359" s="43"/>
      <c r="I359" s="222"/>
      <c r="J359" s="43"/>
      <c r="K359" s="43"/>
      <c r="L359" s="47"/>
      <c r="M359" s="223"/>
      <c r="N359" s="224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20" t="s">
        <v>138</v>
      </c>
      <c r="AU359" s="20" t="s">
        <v>83</v>
      </c>
    </row>
    <row r="360" s="15" customFormat="1">
      <c r="A360" s="15"/>
      <c r="B360" s="249"/>
      <c r="C360" s="250"/>
      <c r="D360" s="225" t="s">
        <v>155</v>
      </c>
      <c r="E360" s="251" t="s">
        <v>19</v>
      </c>
      <c r="F360" s="252" t="s">
        <v>571</v>
      </c>
      <c r="G360" s="250"/>
      <c r="H360" s="251" t="s">
        <v>19</v>
      </c>
      <c r="I360" s="253"/>
      <c r="J360" s="250"/>
      <c r="K360" s="250"/>
      <c r="L360" s="254"/>
      <c r="M360" s="255"/>
      <c r="N360" s="256"/>
      <c r="O360" s="256"/>
      <c r="P360" s="256"/>
      <c r="Q360" s="256"/>
      <c r="R360" s="256"/>
      <c r="S360" s="256"/>
      <c r="T360" s="257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58" t="s">
        <v>155</v>
      </c>
      <c r="AU360" s="258" t="s">
        <v>83</v>
      </c>
      <c r="AV360" s="15" t="s">
        <v>81</v>
      </c>
      <c r="AW360" s="15" t="s">
        <v>34</v>
      </c>
      <c r="AX360" s="15" t="s">
        <v>73</v>
      </c>
      <c r="AY360" s="258" t="s">
        <v>129</v>
      </c>
    </row>
    <row r="361" s="13" customFormat="1">
      <c r="A361" s="13"/>
      <c r="B361" s="227"/>
      <c r="C361" s="228"/>
      <c r="D361" s="225" t="s">
        <v>155</v>
      </c>
      <c r="E361" s="229" t="s">
        <v>19</v>
      </c>
      <c r="F361" s="230" t="s">
        <v>572</v>
      </c>
      <c r="G361" s="228"/>
      <c r="H361" s="231">
        <v>145.20500000000001</v>
      </c>
      <c r="I361" s="232"/>
      <c r="J361" s="228"/>
      <c r="K361" s="228"/>
      <c r="L361" s="233"/>
      <c r="M361" s="234"/>
      <c r="N361" s="235"/>
      <c r="O361" s="235"/>
      <c r="P361" s="235"/>
      <c r="Q361" s="235"/>
      <c r="R361" s="235"/>
      <c r="S361" s="235"/>
      <c r="T361" s="236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7" t="s">
        <v>155</v>
      </c>
      <c r="AU361" s="237" t="s">
        <v>83</v>
      </c>
      <c r="AV361" s="13" t="s">
        <v>83</v>
      </c>
      <c r="AW361" s="13" t="s">
        <v>34</v>
      </c>
      <c r="AX361" s="13" t="s">
        <v>73</v>
      </c>
      <c r="AY361" s="237" t="s">
        <v>129</v>
      </c>
    </row>
    <row r="362" s="14" customFormat="1">
      <c r="A362" s="14"/>
      <c r="B362" s="238"/>
      <c r="C362" s="239"/>
      <c r="D362" s="225" t="s">
        <v>155</v>
      </c>
      <c r="E362" s="240" t="s">
        <v>19</v>
      </c>
      <c r="F362" s="241" t="s">
        <v>179</v>
      </c>
      <c r="G362" s="239"/>
      <c r="H362" s="242">
        <v>145.20500000000001</v>
      </c>
      <c r="I362" s="243"/>
      <c r="J362" s="239"/>
      <c r="K362" s="239"/>
      <c r="L362" s="244"/>
      <c r="M362" s="245"/>
      <c r="N362" s="246"/>
      <c r="O362" s="246"/>
      <c r="P362" s="246"/>
      <c r="Q362" s="246"/>
      <c r="R362" s="246"/>
      <c r="S362" s="246"/>
      <c r="T362" s="247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8" t="s">
        <v>155</v>
      </c>
      <c r="AU362" s="248" t="s">
        <v>83</v>
      </c>
      <c r="AV362" s="14" t="s">
        <v>136</v>
      </c>
      <c r="AW362" s="14" t="s">
        <v>34</v>
      </c>
      <c r="AX362" s="14" t="s">
        <v>81</v>
      </c>
      <c r="AY362" s="248" t="s">
        <v>129</v>
      </c>
    </row>
    <row r="363" s="2" customFormat="1" ht="16.5" customHeight="1">
      <c r="A363" s="41"/>
      <c r="B363" s="42"/>
      <c r="C363" s="207" t="s">
        <v>573</v>
      </c>
      <c r="D363" s="207" t="s">
        <v>131</v>
      </c>
      <c r="E363" s="208" t="s">
        <v>574</v>
      </c>
      <c r="F363" s="209" t="s">
        <v>575</v>
      </c>
      <c r="G363" s="210" t="s">
        <v>332</v>
      </c>
      <c r="H363" s="211">
        <v>145.20500000000001</v>
      </c>
      <c r="I363" s="212"/>
      <c r="J363" s="213">
        <f>ROUND(I363*H363,2)</f>
        <v>0</v>
      </c>
      <c r="K363" s="209" t="s">
        <v>135</v>
      </c>
      <c r="L363" s="47"/>
      <c r="M363" s="214" t="s">
        <v>19</v>
      </c>
      <c r="N363" s="215" t="s">
        <v>44</v>
      </c>
      <c r="O363" s="87"/>
      <c r="P363" s="216">
        <f>O363*H363</f>
        <v>0</v>
      </c>
      <c r="Q363" s="216">
        <v>0</v>
      </c>
      <c r="R363" s="216">
        <f>Q363*H363</f>
        <v>0</v>
      </c>
      <c r="S363" s="216">
        <v>0</v>
      </c>
      <c r="T363" s="21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8" t="s">
        <v>136</v>
      </c>
      <c r="AT363" s="218" t="s">
        <v>131</v>
      </c>
      <c r="AU363" s="218" t="s">
        <v>83</v>
      </c>
      <c r="AY363" s="20" t="s">
        <v>129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20" t="s">
        <v>81</v>
      </c>
      <c r="BK363" s="219">
        <f>ROUND(I363*H363,2)</f>
        <v>0</v>
      </c>
      <c r="BL363" s="20" t="s">
        <v>136</v>
      </c>
      <c r="BM363" s="218" t="s">
        <v>576</v>
      </c>
    </row>
    <row r="364" s="2" customFormat="1">
      <c r="A364" s="41"/>
      <c r="B364" s="42"/>
      <c r="C364" s="43"/>
      <c r="D364" s="220" t="s">
        <v>138</v>
      </c>
      <c r="E364" s="43"/>
      <c r="F364" s="221" t="s">
        <v>577</v>
      </c>
      <c r="G364" s="43"/>
      <c r="H364" s="43"/>
      <c r="I364" s="222"/>
      <c r="J364" s="43"/>
      <c r="K364" s="43"/>
      <c r="L364" s="47"/>
      <c r="M364" s="223"/>
      <c r="N364" s="224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138</v>
      </c>
      <c r="AU364" s="20" t="s">
        <v>83</v>
      </c>
    </row>
    <row r="365" s="15" customFormat="1">
      <c r="A365" s="15"/>
      <c r="B365" s="249"/>
      <c r="C365" s="250"/>
      <c r="D365" s="225" t="s">
        <v>155</v>
      </c>
      <c r="E365" s="251" t="s">
        <v>19</v>
      </c>
      <c r="F365" s="252" t="s">
        <v>578</v>
      </c>
      <c r="G365" s="250"/>
      <c r="H365" s="251" t="s">
        <v>19</v>
      </c>
      <c r="I365" s="253"/>
      <c r="J365" s="250"/>
      <c r="K365" s="250"/>
      <c r="L365" s="254"/>
      <c r="M365" s="255"/>
      <c r="N365" s="256"/>
      <c r="O365" s="256"/>
      <c r="P365" s="256"/>
      <c r="Q365" s="256"/>
      <c r="R365" s="256"/>
      <c r="S365" s="256"/>
      <c r="T365" s="257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T365" s="258" t="s">
        <v>155</v>
      </c>
      <c r="AU365" s="258" t="s">
        <v>83</v>
      </c>
      <c r="AV365" s="15" t="s">
        <v>81</v>
      </c>
      <c r="AW365" s="15" t="s">
        <v>34</v>
      </c>
      <c r="AX365" s="15" t="s">
        <v>73</v>
      </c>
      <c r="AY365" s="258" t="s">
        <v>129</v>
      </c>
    </row>
    <row r="366" s="13" customFormat="1">
      <c r="A366" s="13"/>
      <c r="B366" s="227"/>
      <c r="C366" s="228"/>
      <c r="D366" s="225" t="s">
        <v>155</v>
      </c>
      <c r="E366" s="229" t="s">
        <v>19</v>
      </c>
      <c r="F366" s="230" t="s">
        <v>572</v>
      </c>
      <c r="G366" s="228"/>
      <c r="H366" s="231">
        <v>145.20500000000001</v>
      </c>
      <c r="I366" s="232"/>
      <c r="J366" s="228"/>
      <c r="K366" s="228"/>
      <c r="L366" s="233"/>
      <c r="M366" s="234"/>
      <c r="N366" s="235"/>
      <c r="O366" s="235"/>
      <c r="P366" s="235"/>
      <c r="Q366" s="235"/>
      <c r="R366" s="235"/>
      <c r="S366" s="235"/>
      <c r="T366" s="23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7" t="s">
        <v>155</v>
      </c>
      <c r="AU366" s="237" t="s">
        <v>83</v>
      </c>
      <c r="AV366" s="13" t="s">
        <v>83</v>
      </c>
      <c r="AW366" s="13" t="s">
        <v>34</v>
      </c>
      <c r="AX366" s="13" t="s">
        <v>73</v>
      </c>
      <c r="AY366" s="237" t="s">
        <v>129</v>
      </c>
    </row>
    <row r="367" s="14" customFormat="1">
      <c r="A367" s="14"/>
      <c r="B367" s="238"/>
      <c r="C367" s="239"/>
      <c r="D367" s="225" t="s">
        <v>155</v>
      </c>
      <c r="E367" s="240" t="s">
        <v>19</v>
      </c>
      <c r="F367" s="241" t="s">
        <v>179</v>
      </c>
      <c r="G367" s="239"/>
      <c r="H367" s="242">
        <v>145.20500000000001</v>
      </c>
      <c r="I367" s="243"/>
      <c r="J367" s="239"/>
      <c r="K367" s="239"/>
      <c r="L367" s="244"/>
      <c r="M367" s="245"/>
      <c r="N367" s="246"/>
      <c r="O367" s="246"/>
      <c r="P367" s="246"/>
      <c r="Q367" s="246"/>
      <c r="R367" s="246"/>
      <c r="S367" s="246"/>
      <c r="T367" s="247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8" t="s">
        <v>155</v>
      </c>
      <c r="AU367" s="248" t="s">
        <v>83</v>
      </c>
      <c r="AV367" s="14" t="s">
        <v>136</v>
      </c>
      <c r="AW367" s="14" t="s">
        <v>34</v>
      </c>
      <c r="AX367" s="14" t="s">
        <v>81</v>
      </c>
      <c r="AY367" s="248" t="s">
        <v>129</v>
      </c>
    </row>
    <row r="368" s="2" customFormat="1" ht="16.5" customHeight="1">
      <c r="A368" s="41"/>
      <c r="B368" s="42"/>
      <c r="C368" s="207" t="s">
        <v>579</v>
      </c>
      <c r="D368" s="207" t="s">
        <v>131</v>
      </c>
      <c r="E368" s="208" t="s">
        <v>580</v>
      </c>
      <c r="F368" s="209" t="s">
        <v>581</v>
      </c>
      <c r="G368" s="210" t="s">
        <v>332</v>
      </c>
      <c r="H368" s="211">
        <v>145.20500000000001</v>
      </c>
      <c r="I368" s="212"/>
      <c r="J368" s="213">
        <f>ROUND(I368*H368,2)</f>
        <v>0</v>
      </c>
      <c r="K368" s="209" t="s">
        <v>19</v>
      </c>
      <c r="L368" s="47"/>
      <c r="M368" s="214" t="s">
        <v>19</v>
      </c>
      <c r="N368" s="215" t="s">
        <v>44</v>
      </c>
      <c r="O368" s="87"/>
      <c r="P368" s="216">
        <f>O368*H368</f>
        <v>0</v>
      </c>
      <c r="Q368" s="216">
        <v>0</v>
      </c>
      <c r="R368" s="216">
        <f>Q368*H368</f>
        <v>0</v>
      </c>
      <c r="S368" s="216">
        <v>0</v>
      </c>
      <c r="T368" s="217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8" t="s">
        <v>136</v>
      </c>
      <c r="AT368" s="218" t="s">
        <v>131</v>
      </c>
      <c r="AU368" s="218" t="s">
        <v>83</v>
      </c>
      <c r="AY368" s="20" t="s">
        <v>129</v>
      </c>
      <c r="BE368" s="219">
        <f>IF(N368="základní",J368,0)</f>
        <v>0</v>
      </c>
      <c r="BF368" s="219">
        <f>IF(N368="snížená",J368,0)</f>
        <v>0</v>
      </c>
      <c r="BG368" s="219">
        <f>IF(N368="zákl. přenesená",J368,0)</f>
        <v>0</v>
      </c>
      <c r="BH368" s="219">
        <f>IF(N368="sníž. přenesená",J368,0)</f>
        <v>0</v>
      </c>
      <c r="BI368" s="219">
        <f>IF(N368="nulová",J368,0)</f>
        <v>0</v>
      </c>
      <c r="BJ368" s="20" t="s">
        <v>81</v>
      </c>
      <c r="BK368" s="219">
        <f>ROUND(I368*H368,2)</f>
        <v>0</v>
      </c>
      <c r="BL368" s="20" t="s">
        <v>136</v>
      </c>
      <c r="BM368" s="218" t="s">
        <v>582</v>
      </c>
    </row>
    <row r="369" s="2" customFormat="1" ht="24.15" customHeight="1">
      <c r="A369" s="41"/>
      <c r="B369" s="42"/>
      <c r="C369" s="207" t="s">
        <v>583</v>
      </c>
      <c r="D369" s="207" t="s">
        <v>131</v>
      </c>
      <c r="E369" s="208" t="s">
        <v>584</v>
      </c>
      <c r="F369" s="209" t="s">
        <v>585</v>
      </c>
      <c r="G369" s="210" t="s">
        <v>332</v>
      </c>
      <c r="H369" s="211">
        <v>171.048</v>
      </c>
      <c r="I369" s="212"/>
      <c r="J369" s="213">
        <f>ROUND(I369*H369,2)</f>
        <v>0</v>
      </c>
      <c r="K369" s="209" t="s">
        <v>135</v>
      </c>
      <c r="L369" s="47"/>
      <c r="M369" s="214" t="s">
        <v>19</v>
      </c>
      <c r="N369" s="215" t="s">
        <v>44</v>
      </c>
      <c r="O369" s="87"/>
      <c r="P369" s="216">
        <f>O369*H369</f>
        <v>0</v>
      </c>
      <c r="Q369" s="216">
        <v>0</v>
      </c>
      <c r="R369" s="216">
        <f>Q369*H369</f>
        <v>0</v>
      </c>
      <c r="S369" s="216">
        <v>0</v>
      </c>
      <c r="T369" s="217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18" t="s">
        <v>136</v>
      </c>
      <c r="AT369" s="218" t="s">
        <v>131</v>
      </c>
      <c r="AU369" s="218" t="s">
        <v>83</v>
      </c>
      <c r="AY369" s="20" t="s">
        <v>129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20" t="s">
        <v>81</v>
      </c>
      <c r="BK369" s="219">
        <f>ROUND(I369*H369,2)</f>
        <v>0</v>
      </c>
      <c r="BL369" s="20" t="s">
        <v>136</v>
      </c>
      <c r="BM369" s="218" t="s">
        <v>586</v>
      </c>
    </row>
    <row r="370" s="2" customFormat="1">
      <c r="A370" s="41"/>
      <c r="B370" s="42"/>
      <c r="C370" s="43"/>
      <c r="D370" s="220" t="s">
        <v>138</v>
      </c>
      <c r="E370" s="43"/>
      <c r="F370" s="221" t="s">
        <v>587</v>
      </c>
      <c r="G370" s="43"/>
      <c r="H370" s="43"/>
      <c r="I370" s="222"/>
      <c r="J370" s="43"/>
      <c r="K370" s="43"/>
      <c r="L370" s="47"/>
      <c r="M370" s="223"/>
      <c r="N370" s="224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20" t="s">
        <v>138</v>
      </c>
      <c r="AU370" s="20" t="s">
        <v>83</v>
      </c>
    </row>
    <row r="371" s="13" customFormat="1">
      <c r="A371" s="13"/>
      <c r="B371" s="227"/>
      <c r="C371" s="228"/>
      <c r="D371" s="225" t="s">
        <v>155</v>
      </c>
      <c r="E371" s="229" t="s">
        <v>19</v>
      </c>
      <c r="F371" s="230" t="s">
        <v>588</v>
      </c>
      <c r="G371" s="228"/>
      <c r="H371" s="231">
        <v>171.048</v>
      </c>
      <c r="I371" s="232"/>
      <c r="J371" s="228"/>
      <c r="K371" s="228"/>
      <c r="L371" s="233"/>
      <c r="M371" s="234"/>
      <c r="N371" s="235"/>
      <c r="O371" s="235"/>
      <c r="P371" s="235"/>
      <c r="Q371" s="235"/>
      <c r="R371" s="235"/>
      <c r="S371" s="235"/>
      <c r="T371" s="236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37" t="s">
        <v>155</v>
      </c>
      <c r="AU371" s="237" t="s">
        <v>83</v>
      </c>
      <c r="AV371" s="13" t="s">
        <v>83</v>
      </c>
      <c r="AW371" s="13" t="s">
        <v>34</v>
      </c>
      <c r="AX371" s="13" t="s">
        <v>81</v>
      </c>
      <c r="AY371" s="237" t="s">
        <v>129</v>
      </c>
    </row>
    <row r="372" s="2" customFormat="1" ht="24.15" customHeight="1">
      <c r="A372" s="41"/>
      <c r="B372" s="42"/>
      <c r="C372" s="207" t="s">
        <v>589</v>
      </c>
      <c r="D372" s="207" t="s">
        <v>131</v>
      </c>
      <c r="E372" s="208" t="s">
        <v>590</v>
      </c>
      <c r="F372" s="209" t="s">
        <v>591</v>
      </c>
      <c r="G372" s="210" t="s">
        <v>332</v>
      </c>
      <c r="H372" s="211">
        <v>7.1459999999999999</v>
      </c>
      <c r="I372" s="212"/>
      <c r="J372" s="213">
        <f>ROUND(I372*H372,2)</f>
        <v>0</v>
      </c>
      <c r="K372" s="209" t="s">
        <v>135</v>
      </c>
      <c r="L372" s="47"/>
      <c r="M372" s="214" t="s">
        <v>19</v>
      </c>
      <c r="N372" s="215" t="s">
        <v>44</v>
      </c>
      <c r="O372" s="87"/>
      <c r="P372" s="216">
        <f>O372*H372</f>
        <v>0</v>
      </c>
      <c r="Q372" s="216">
        <v>0</v>
      </c>
      <c r="R372" s="216">
        <f>Q372*H372</f>
        <v>0</v>
      </c>
      <c r="S372" s="216">
        <v>0</v>
      </c>
      <c r="T372" s="217">
        <f>S372*H372</f>
        <v>0</v>
      </c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R372" s="218" t="s">
        <v>136</v>
      </c>
      <c r="AT372" s="218" t="s">
        <v>131</v>
      </c>
      <c r="AU372" s="218" t="s">
        <v>83</v>
      </c>
      <c r="AY372" s="20" t="s">
        <v>129</v>
      </c>
      <c r="BE372" s="219">
        <f>IF(N372="základní",J372,0)</f>
        <v>0</v>
      </c>
      <c r="BF372" s="219">
        <f>IF(N372="snížená",J372,0)</f>
        <v>0</v>
      </c>
      <c r="BG372" s="219">
        <f>IF(N372="zákl. přenesená",J372,0)</f>
        <v>0</v>
      </c>
      <c r="BH372" s="219">
        <f>IF(N372="sníž. přenesená",J372,0)</f>
        <v>0</v>
      </c>
      <c r="BI372" s="219">
        <f>IF(N372="nulová",J372,0)</f>
        <v>0</v>
      </c>
      <c r="BJ372" s="20" t="s">
        <v>81</v>
      </c>
      <c r="BK372" s="219">
        <f>ROUND(I372*H372,2)</f>
        <v>0</v>
      </c>
      <c r="BL372" s="20" t="s">
        <v>136</v>
      </c>
      <c r="BM372" s="218" t="s">
        <v>592</v>
      </c>
    </row>
    <row r="373" s="2" customFormat="1">
      <c r="A373" s="41"/>
      <c r="B373" s="42"/>
      <c r="C373" s="43"/>
      <c r="D373" s="220" t="s">
        <v>138</v>
      </c>
      <c r="E373" s="43"/>
      <c r="F373" s="221" t="s">
        <v>593</v>
      </c>
      <c r="G373" s="43"/>
      <c r="H373" s="43"/>
      <c r="I373" s="222"/>
      <c r="J373" s="43"/>
      <c r="K373" s="43"/>
      <c r="L373" s="47"/>
      <c r="M373" s="223"/>
      <c r="N373" s="224"/>
      <c r="O373" s="87"/>
      <c r="P373" s="87"/>
      <c r="Q373" s="87"/>
      <c r="R373" s="87"/>
      <c r="S373" s="87"/>
      <c r="T373" s="88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T373" s="20" t="s">
        <v>138</v>
      </c>
      <c r="AU373" s="20" t="s">
        <v>83</v>
      </c>
    </row>
    <row r="374" s="13" customFormat="1">
      <c r="A374" s="13"/>
      <c r="B374" s="227"/>
      <c r="C374" s="228"/>
      <c r="D374" s="225" t="s">
        <v>155</v>
      </c>
      <c r="E374" s="229" t="s">
        <v>19</v>
      </c>
      <c r="F374" s="230" t="s">
        <v>594</v>
      </c>
      <c r="G374" s="228"/>
      <c r="H374" s="231">
        <v>7.1459999999999999</v>
      </c>
      <c r="I374" s="232"/>
      <c r="J374" s="228"/>
      <c r="K374" s="228"/>
      <c r="L374" s="233"/>
      <c r="M374" s="234"/>
      <c r="N374" s="235"/>
      <c r="O374" s="235"/>
      <c r="P374" s="235"/>
      <c r="Q374" s="235"/>
      <c r="R374" s="235"/>
      <c r="S374" s="235"/>
      <c r="T374" s="23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7" t="s">
        <v>155</v>
      </c>
      <c r="AU374" s="237" t="s">
        <v>83</v>
      </c>
      <c r="AV374" s="13" t="s">
        <v>83</v>
      </c>
      <c r="AW374" s="13" t="s">
        <v>34</v>
      </c>
      <c r="AX374" s="13" t="s">
        <v>81</v>
      </c>
      <c r="AY374" s="237" t="s">
        <v>129</v>
      </c>
    </row>
    <row r="375" s="2" customFormat="1" ht="16.5" customHeight="1">
      <c r="A375" s="41"/>
      <c r="B375" s="42"/>
      <c r="C375" s="207" t="s">
        <v>595</v>
      </c>
      <c r="D375" s="207" t="s">
        <v>131</v>
      </c>
      <c r="E375" s="208" t="s">
        <v>596</v>
      </c>
      <c r="F375" s="209" t="s">
        <v>597</v>
      </c>
      <c r="G375" s="210" t="s">
        <v>332</v>
      </c>
      <c r="H375" s="211">
        <v>474.464</v>
      </c>
      <c r="I375" s="212"/>
      <c r="J375" s="213">
        <f>ROUND(I375*H375,2)</f>
        <v>0</v>
      </c>
      <c r="K375" s="209" t="s">
        <v>19</v>
      </c>
      <c r="L375" s="47"/>
      <c r="M375" s="214" t="s">
        <v>19</v>
      </c>
      <c r="N375" s="215" t="s">
        <v>44</v>
      </c>
      <c r="O375" s="87"/>
      <c r="P375" s="216">
        <f>O375*H375</f>
        <v>0</v>
      </c>
      <c r="Q375" s="216">
        <v>0</v>
      </c>
      <c r="R375" s="216">
        <f>Q375*H375</f>
        <v>0</v>
      </c>
      <c r="S375" s="216">
        <v>0</v>
      </c>
      <c r="T375" s="217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18" t="s">
        <v>136</v>
      </c>
      <c r="AT375" s="218" t="s">
        <v>131</v>
      </c>
      <c r="AU375" s="218" t="s">
        <v>83</v>
      </c>
      <c r="AY375" s="20" t="s">
        <v>129</v>
      </c>
      <c r="BE375" s="219">
        <f>IF(N375="základní",J375,0)</f>
        <v>0</v>
      </c>
      <c r="BF375" s="219">
        <f>IF(N375="snížená",J375,0)</f>
        <v>0</v>
      </c>
      <c r="BG375" s="219">
        <f>IF(N375="zákl. přenesená",J375,0)</f>
        <v>0</v>
      </c>
      <c r="BH375" s="219">
        <f>IF(N375="sníž. přenesená",J375,0)</f>
        <v>0</v>
      </c>
      <c r="BI375" s="219">
        <f>IF(N375="nulová",J375,0)</f>
        <v>0</v>
      </c>
      <c r="BJ375" s="20" t="s">
        <v>81</v>
      </c>
      <c r="BK375" s="219">
        <f>ROUND(I375*H375,2)</f>
        <v>0</v>
      </c>
      <c r="BL375" s="20" t="s">
        <v>136</v>
      </c>
      <c r="BM375" s="218" t="s">
        <v>598</v>
      </c>
    </row>
    <row r="376" s="13" customFormat="1">
      <c r="A376" s="13"/>
      <c r="B376" s="227"/>
      <c r="C376" s="228"/>
      <c r="D376" s="225" t="s">
        <v>155</v>
      </c>
      <c r="E376" s="229" t="s">
        <v>19</v>
      </c>
      <c r="F376" s="230" t="s">
        <v>599</v>
      </c>
      <c r="G376" s="228"/>
      <c r="H376" s="231">
        <v>474.464</v>
      </c>
      <c r="I376" s="232"/>
      <c r="J376" s="228"/>
      <c r="K376" s="228"/>
      <c r="L376" s="233"/>
      <c r="M376" s="234"/>
      <c r="N376" s="235"/>
      <c r="O376" s="235"/>
      <c r="P376" s="235"/>
      <c r="Q376" s="235"/>
      <c r="R376" s="235"/>
      <c r="S376" s="235"/>
      <c r="T376" s="236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37" t="s">
        <v>155</v>
      </c>
      <c r="AU376" s="237" t="s">
        <v>83</v>
      </c>
      <c r="AV376" s="13" t="s">
        <v>83</v>
      </c>
      <c r="AW376" s="13" t="s">
        <v>34</v>
      </c>
      <c r="AX376" s="13" t="s">
        <v>81</v>
      </c>
      <c r="AY376" s="237" t="s">
        <v>129</v>
      </c>
    </row>
    <row r="377" s="2" customFormat="1" ht="24.15" customHeight="1">
      <c r="A377" s="41"/>
      <c r="B377" s="42"/>
      <c r="C377" s="207" t="s">
        <v>600</v>
      </c>
      <c r="D377" s="207" t="s">
        <v>131</v>
      </c>
      <c r="E377" s="208" t="s">
        <v>601</v>
      </c>
      <c r="F377" s="209" t="s">
        <v>602</v>
      </c>
      <c r="G377" s="210" t="s">
        <v>332</v>
      </c>
      <c r="H377" s="211">
        <v>231.618</v>
      </c>
      <c r="I377" s="212"/>
      <c r="J377" s="213">
        <f>ROUND(I377*H377,2)</f>
        <v>0</v>
      </c>
      <c r="K377" s="209" t="s">
        <v>135</v>
      </c>
      <c r="L377" s="47"/>
      <c r="M377" s="214" t="s">
        <v>19</v>
      </c>
      <c r="N377" s="215" t="s">
        <v>44</v>
      </c>
      <c r="O377" s="87"/>
      <c r="P377" s="216">
        <f>O377*H377</f>
        <v>0</v>
      </c>
      <c r="Q377" s="216">
        <v>0</v>
      </c>
      <c r="R377" s="216">
        <f>Q377*H377</f>
        <v>0</v>
      </c>
      <c r="S377" s="216">
        <v>0</v>
      </c>
      <c r="T377" s="217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18" t="s">
        <v>136</v>
      </c>
      <c r="AT377" s="218" t="s">
        <v>131</v>
      </c>
      <c r="AU377" s="218" t="s">
        <v>83</v>
      </c>
      <c r="AY377" s="20" t="s">
        <v>129</v>
      </c>
      <c r="BE377" s="219">
        <f>IF(N377="základní",J377,0)</f>
        <v>0</v>
      </c>
      <c r="BF377" s="219">
        <f>IF(N377="snížená",J377,0)</f>
        <v>0</v>
      </c>
      <c r="BG377" s="219">
        <f>IF(N377="zákl. přenesená",J377,0)</f>
        <v>0</v>
      </c>
      <c r="BH377" s="219">
        <f>IF(N377="sníž. přenesená",J377,0)</f>
        <v>0</v>
      </c>
      <c r="BI377" s="219">
        <f>IF(N377="nulová",J377,0)</f>
        <v>0</v>
      </c>
      <c r="BJ377" s="20" t="s">
        <v>81</v>
      </c>
      <c r="BK377" s="219">
        <f>ROUND(I377*H377,2)</f>
        <v>0</v>
      </c>
      <c r="BL377" s="20" t="s">
        <v>136</v>
      </c>
      <c r="BM377" s="218" t="s">
        <v>603</v>
      </c>
    </row>
    <row r="378" s="2" customFormat="1">
      <c r="A378" s="41"/>
      <c r="B378" s="42"/>
      <c r="C378" s="43"/>
      <c r="D378" s="220" t="s">
        <v>138</v>
      </c>
      <c r="E378" s="43"/>
      <c r="F378" s="221" t="s">
        <v>604</v>
      </c>
      <c r="G378" s="43"/>
      <c r="H378" s="43"/>
      <c r="I378" s="222"/>
      <c r="J378" s="43"/>
      <c r="K378" s="43"/>
      <c r="L378" s="47"/>
      <c r="M378" s="223"/>
      <c r="N378" s="224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T378" s="20" t="s">
        <v>138</v>
      </c>
      <c r="AU378" s="20" t="s">
        <v>83</v>
      </c>
    </row>
    <row r="379" s="13" customFormat="1">
      <c r="A379" s="13"/>
      <c r="B379" s="227"/>
      <c r="C379" s="228"/>
      <c r="D379" s="225" t="s">
        <v>155</v>
      </c>
      <c r="E379" s="229" t="s">
        <v>19</v>
      </c>
      <c r="F379" s="230" t="s">
        <v>605</v>
      </c>
      <c r="G379" s="228"/>
      <c r="H379" s="231">
        <v>231.618</v>
      </c>
      <c r="I379" s="232"/>
      <c r="J379" s="228"/>
      <c r="K379" s="228"/>
      <c r="L379" s="233"/>
      <c r="M379" s="234"/>
      <c r="N379" s="235"/>
      <c r="O379" s="235"/>
      <c r="P379" s="235"/>
      <c r="Q379" s="235"/>
      <c r="R379" s="235"/>
      <c r="S379" s="235"/>
      <c r="T379" s="236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37" t="s">
        <v>155</v>
      </c>
      <c r="AU379" s="237" t="s">
        <v>83</v>
      </c>
      <c r="AV379" s="13" t="s">
        <v>83</v>
      </c>
      <c r="AW379" s="13" t="s">
        <v>34</v>
      </c>
      <c r="AX379" s="13" t="s">
        <v>81</v>
      </c>
      <c r="AY379" s="237" t="s">
        <v>129</v>
      </c>
    </row>
    <row r="380" s="2" customFormat="1" ht="24.15" customHeight="1">
      <c r="A380" s="41"/>
      <c r="B380" s="42"/>
      <c r="C380" s="207" t="s">
        <v>606</v>
      </c>
      <c r="D380" s="207" t="s">
        <v>131</v>
      </c>
      <c r="E380" s="208" t="s">
        <v>607</v>
      </c>
      <c r="F380" s="209" t="s">
        <v>608</v>
      </c>
      <c r="G380" s="210" t="s">
        <v>332</v>
      </c>
      <c r="H380" s="211">
        <v>64.659999999999997</v>
      </c>
      <c r="I380" s="212"/>
      <c r="J380" s="213">
        <f>ROUND(I380*H380,2)</f>
        <v>0</v>
      </c>
      <c r="K380" s="209" t="s">
        <v>135</v>
      </c>
      <c r="L380" s="47"/>
      <c r="M380" s="214" t="s">
        <v>19</v>
      </c>
      <c r="N380" s="215" t="s">
        <v>44</v>
      </c>
      <c r="O380" s="87"/>
      <c r="P380" s="216">
        <f>O380*H380</f>
        <v>0</v>
      </c>
      <c r="Q380" s="216">
        <v>0</v>
      </c>
      <c r="R380" s="216">
        <f>Q380*H380</f>
        <v>0</v>
      </c>
      <c r="S380" s="216">
        <v>0</v>
      </c>
      <c r="T380" s="217">
        <f>S380*H380</f>
        <v>0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18" t="s">
        <v>136</v>
      </c>
      <c r="AT380" s="218" t="s">
        <v>131</v>
      </c>
      <c r="AU380" s="218" t="s">
        <v>83</v>
      </c>
      <c r="AY380" s="20" t="s">
        <v>129</v>
      </c>
      <c r="BE380" s="219">
        <f>IF(N380="základní",J380,0)</f>
        <v>0</v>
      </c>
      <c r="BF380" s="219">
        <f>IF(N380="snížená",J380,0)</f>
        <v>0</v>
      </c>
      <c r="BG380" s="219">
        <f>IF(N380="zákl. přenesená",J380,0)</f>
        <v>0</v>
      </c>
      <c r="BH380" s="219">
        <f>IF(N380="sníž. přenesená",J380,0)</f>
        <v>0</v>
      </c>
      <c r="BI380" s="219">
        <f>IF(N380="nulová",J380,0)</f>
        <v>0</v>
      </c>
      <c r="BJ380" s="20" t="s">
        <v>81</v>
      </c>
      <c r="BK380" s="219">
        <f>ROUND(I380*H380,2)</f>
        <v>0</v>
      </c>
      <c r="BL380" s="20" t="s">
        <v>136</v>
      </c>
      <c r="BM380" s="218" t="s">
        <v>609</v>
      </c>
    </row>
    <row r="381" s="2" customFormat="1">
      <c r="A381" s="41"/>
      <c r="B381" s="42"/>
      <c r="C381" s="43"/>
      <c r="D381" s="220" t="s">
        <v>138</v>
      </c>
      <c r="E381" s="43"/>
      <c r="F381" s="221" t="s">
        <v>610</v>
      </c>
      <c r="G381" s="43"/>
      <c r="H381" s="43"/>
      <c r="I381" s="222"/>
      <c r="J381" s="43"/>
      <c r="K381" s="43"/>
      <c r="L381" s="47"/>
      <c r="M381" s="223"/>
      <c r="N381" s="224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20" t="s">
        <v>138</v>
      </c>
      <c r="AU381" s="20" t="s">
        <v>83</v>
      </c>
    </row>
    <row r="382" s="13" customFormat="1">
      <c r="A382" s="13"/>
      <c r="B382" s="227"/>
      <c r="C382" s="228"/>
      <c r="D382" s="225" t="s">
        <v>155</v>
      </c>
      <c r="E382" s="229" t="s">
        <v>19</v>
      </c>
      <c r="F382" s="230" t="s">
        <v>611</v>
      </c>
      <c r="G382" s="228"/>
      <c r="H382" s="231">
        <v>64.659999999999997</v>
      </c>
      <c r="I382" s="232"/>
      <c r="J382" s="228"/>
      <c r="K382" s="228"/>
      <c r="L382" s="233"/>
      <c r="M382" s="234"/>
      <c r="N382" s="235"/>
      <c r="O382" s="235"/>
      <c r="P382" s="235"/>
      <c r="Q382" s="235"/>
      <c r="R382" s="235"/>
      <c r="S382" s="235"/>
      <c r="T382" s="23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7" t="s">
        <v>155</v>
      </c>
      <c r="AU382" s="237" t="s">
        <v>83</v>
      </c>
      <c r="AV382" s="13" t="s">
        <v>83</v>
      </c>
      <c r="AW382" s="13" t="s">
        <v>34</v>
      </c>
      <c r="AX382" s="13" t="s">
        <v>81</v>
      </c>
      <c r="AY382" s="237" t="s">
        <v>129</v>
      </c>
    </row>
    <row r="383" s="12" customFormat="1" ht="22.8" customHeight="1">
      <c r="A383" s="12"/>
      <c r="B383" s="191"/>
      <c r="C383" s="192"/>
      <c r="D383" s="193" t="s">
        <v>72</v>
      </c>
      <c r="E383" s="205" t="s">
        <v>612</v>
      </c>
      <c r="F383" s="205" t="s">
        <v>613</v>
      </c>
      <c r="G383" s="192"/>
      <c r="H383" s="192"/>
      <c r="I383" s="195"/>
      <c r="J383" s="206">
        <f>BK383</f>
        <v>0</v>
      </c>
      <c r="K383" s="192"/>
      <c r="L383" s="197"/>
      <c r="M383" s="198"/>
      <c r="N383" s="199"/>
      <c r="O383" s="199"/>
      <c r="P383" s="200">
        <f>SUM(P384:P385)</f>
        <v>0</v>
      </c>
      <c r="Q383" s="199"/>
      <c r="R383" s="200">
        <f>SUM(R384:R385)</f>
        <v>0</v>
      </c>
      <c r="S383" s="199"/>
      <c r="T383" s="201">
        <f>SUM(T384:T385)</f>
        <v>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R383" s="202" t="s">
        <v>81</v>
      </c>
      <c r="AT383" s="203" t="s">
        <v>72</v>
      </c>
      <c r="AU383" s="203" t="s">
        <v>81</v>
      </c>
      <c r="AY383" s="202" t="s">
        <v>129</v>
      </c>
      <c r="BK383" s="204">
        <f>SUM(BK384:BK385)</f>
        <v>0</v>
      </c>
    </row>
    <row r="384" s="2" customFormat="1" ht="16.5" customHeight="1">
      <c r="A384" s="41"/>
      <c r="B384" s="42"/>
      <c r="C384" s="207" t="s">
        <v>614</v>
      </c>
      <c r="D384" s="207" t="s">
        <v>131</v>
      </c>
      <c r="E384" s="208" t="s">
        <v>615</v>
      </c>
      <c r="F384" s="209" t="s">
        <v>616</v>
      </c>
      <c r="G384" s="210" t="s">
        <v>332</v>
      </c>
      <c r="H384" s="211">
        <v>395.97500000000002</v>
      </c>
      <c r="I384" s="212"/>
      <c r="J384" s="213">
        <f>ROUND(I384*H384,2)</f>
        <v>0</v>
      </c>
      <c r="K384" s="209" t="s">
        <v>135</v>
      </c>
      <c r="L384" s="47"/>
      <c r="M384" s="214" t="s">
        <v>19</v>
      </c>
      <c r="N384" s="215" t="s">
        <v>44</v>
      </c>
      <c r="O384" s="87"/>
      <c r="P384" s="216">
        <f>O384*H384</f>
        <v>0</v>
      </c>
      <c r="Q384" s="216">
        <v>0</v>
      </c>
      <c r="R384" s="216">
        <f>Q384*H384</f>
        <v>0</v>
      </c>
      <c r="S384" s="216">
        <v>0</v>
      </c>
      <c r="T384" s="217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8" t="s">
        <v>136</v>
      </c>
      <c r="AT384" s="218" t="s">
        <v>131</v>
      </c>
      <c r="AU384" s="218" t="s">
        <v>83</v>
      </c>
      <c r="AY384" s="20" t="s">
        <v>129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20" t="s">
        <v>81</v>
      </c>
      <c r="BK384" s="219">
        <f>ROUND(I384*H384,2)</f>
        <v>0</v>
      </c>
      <c r="BL384" s="20" t="s">
        <v>136</v>
      </c>
      <c r="BM384" s="218" t="s">
        <v>617</v>
      </c>
    </row>
    <row r="385" s="2" customFormat="1">
      <c r="A385" s="41"/>
      <c r="B385" s="42"/>
      <c r="C385" s="43"/>
      <c r="D385" s="220" t="s">
        <v>138</v>
      </c>
      <c r="E385" s="43"/>
      <c r="F385" s="221" t="s">
        <v>618</v>
      </c>
      <c r="G385" s="43"/>
      <c r="H385" s="43"/>
      <c r="I385" s="222"/>
      <c r="J385" s="43"/>
      <c r="K385" s="43"/>
      <c r="L385" s="47"/>
      <c r="M385" s="223"/>
      <c r="N385" s="224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138</v>
      </c>
      <c r="AU385" s="20" t="s">
        <v>83</v>
      </c>
    </row>
    <row r="386" s="12" customFormat="1" ht="25.92" customHeight="1">
      <c r="A386" s="12"/>
      <c r="B386" s="191"/>
      <c r="C386" s="192"/>
      <c r="D386" s="193" t="s">
        <v>72</v>
      </c>
      <c r="E386" s="194" t="s">
        <v>619</v>
      </c>
      <c r="F386" s="194" t="s">
        <v>620</v>
      </c>
      <c r="G386" s="192"/>
      <c r="H386" s="192"/>
      <c r="I386" s="195"/>
      <c r="J386" s="196">
        <f>BK386</f>
        <v>0</v>
      </c>
      <c r="K386" s="192"/>
      <c r="L386" s="197"/>
      <c r="M386" s="198"/>
      <c r="N386" s="199"/>
      <c r="O386" s="199"/>
      <c r="P386" s="200">
        <f>P387</f>
        <v>0</v>
      </c>
      <c r="Q386" s="199"/>
      <c r="R386" s="200">
        <f>R387</f>
        <v>10.4725</v>
      </c>
      <c r="S386" s="199"/>
      <c r="T386" s="201">
        <f>T387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02" t="s">
        <v>83</v>
      </c>
      <c r="AT386" s="203" t="s">
        <v>72</v>
      </c>
      <c r="AU386" s="203" t="s">
        <v>73</v>
      </c>
      <c r="AY386" s="202" t="s">
        <v>129</v>
      </c>
      <c r="BK386" s="204">
        <f>BK387</f>
        <v>0</v>
      </c>
    </row>
    <row r="387" s="12" customFormat="1" ht="22.8" customHeight="1">
      <c r="A387" s="12"/>
      <c r="B387" s="191"/>
      <c r="C387" s="192"/>
      <c r="D387" s="193" t="s">
        <v>72</v>
      </c>
      <c r="E387" s="205" t="s">
        <v>621</v>
      </c>
      <c r="F387" s="205" t="s">
        <v>622</v>
      </c>
      <c r="G387" s="192"/>
      <c r="H387" s="192"/>
      <c r="I387" s="195"/>
      <c r="J387" s="206">
        <f>BK387</f>
        <v>0</v>
      </c>
      <c r="K387" s="192"/>
      <c r="L387" s="197"/>
      <c r="M387" s="198"/>
      <c r="N387" s="199"/>
      <c r="O387" s="199"/>
      <c r="P387" s="200">
        <f>SUM(P388:P419)</f>
        <v>0</v>
      </c>
      <c r="Q387" s="199"/>
      <c r="R387" s="200">
        <f>SUM(R388:R419)</f>
        <v>10.4725</v>
      </c>
      <c r="S387" s="199"/>
      <c r="T387" s="201">
        <f>SUM(T388:T419)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202" t="s">
        <v>83</v>
      </c>
      <c r="AT387" s="203" t="s">
        <v>72</v>
      </c>
      <c r="AU387" s="203" t="s">
        <v>81</v>
      </c>
      <c r="AY387" s="202" t="s">
        <v>129</v>
      </c>
      <c r="BK387" s="204">
        <f>SUM(BK388:BK419)</f>
        <v>0</v>
      </c>
    </row>
    <row r="388" s="2" customFormat="1" ht="114.9" customHeight="1">
      <c r="A388" s="41"/>
      <c r="B388" s="42"/>
      <c r="C388" s="207" t="s">
        <v>623</v>
      </c>
      <c r="D388" s="207" t="s">
        <v>131</v>
      </c>
      <c r="E388" s="208" t="s">
        <v>624</v>
      </c>
      <c r="F388" s="209" t="s">
        <v>625</v>
      </c>
      <c r="G388" s="210" t="s">
        <v>626</v>
      </c>
      <c r="H388" s="211">
        <v>990.13999999999999</v>
      </c>
      <c r="I388" s="212"/>
      <c r="J388" s="213">
        <f>ROUND(I388*H388,2)</f>
        <v>0</v>
      </c>
      <c r="K388" s="209" t="s">
        <v>19</v>
      </c>
      <c r="L388" s="47"/>
      <c r="M388" s="214" t="s">
        <v>19</v>
      </c>
      <c r="N388" s="215" t="s">
        <v>44</v>
      </c>
      <c r="O388" s="87"/>
      <c r="P388" s="216">
        <f>O388*H388</f>
        <v>0</v>
      </c>
      <c r="Q388" s="216">
        <v>0.001</v>
      </c>
      <c r="R388" s="216">
        <f>Q388*H388</f>
        <v>0.99014000000000002</v>
      </c>
      <c r="S388" s="216">
        <v>0</v>
      </c>
      <c r="T388" s="217">
        <f>S388*H388</f>
        <v>0</v>
      </c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R388" s="218" t="s">
        <v>236</v>
      </c>
      <c r="AT388" s="218" t="s">
        <v>131</v>
      </c>
      <c r="AU388" s="218" t="s">
        <v>83</v>
      </c>
      <c r="AY388" s="20" t="s">
        <v>129</v>
      </c>
      <c r="BE388" s="219">
        <f>IF(N388="základní",J388,0)</f>
        <v>0</v>
      </c>
      <c r="BF388" s="219">
        <f>IF(N388="snížená",J388,0)</f>
        <v>0</v>
      </c>
      <c r="BG388" s="219">
        <f>IF(N388="zákl. přenesená",J388,0)</f>
        <v>0</v>
      </c>
      <c r="BH388" s="219">
        <f>IF(N388="sníž. přenesená",J388,0)</f>
        <v>0</v>
      </c>
      <c r="BI388" s="219">
        <f>IF(N388="nulová",J388,0)</f>
        <v>0</v>
      </c>
      <c r="BJ388" s="20" t="s">
        <v>81</v>
      </c>
      <c r="BK388" s="219">
        <f>ROUND(I388*H388,2)</f>
        <v>0</v>
      </c>
      <c r="BL388" s="20" t="s">
        <v>236</v>
      </c>
      <c r="BM388" s="218" t="s">
        <v>627</v>
      </c>
    </row>
    <row r="389" s="13" customFormat="1">
      <c r="A389" s="13"/>
      <c r="B389" s="227"/>
      <c r="C389" s="228"/>
      <c r="D389" s="225" t="s">
        <v>155</v>
      </c>
      <c r="E389" s="229" t="s">
        <v>19</v>
      </c>
      <c r="F389" s="230" t="s">
        <v>628</v>
      </c>
      <c r="G389" s="228"/>
      <c r="H389" s="231">
        <v>990.13999999999999</v>
      </c>
      <c r="I389" s="232"/>
      <c r="J389" s="228"/>
      <c r="K389" s="228"/>
      <c r="L389" s="233"/>
      <c r="M389" s="234"/>
      <c r="N389" s="235"/>
      <c r="O389" s="235"/>
      <c r="P389" s="235"/>
      <c r="Q389" s="235"/>
      <c r="R389" s="235"/>
      <c r="S389" s="235"/>
      <c r="T389" s="236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7" t="s">
        <v>155</v>
      </c>
      <c r="AU389" s="237" t="s">
        <v>83</v>
      </c>
      <c r="AV389" s="13" t="s">
        <v>83</v>
      </c>
      <c r="AW389" s="13" t="s">
        <v>34</v>
      </c>
      <c r="AX389" s="13" t="s">
        <v>81</v>
      </c>
      <c r="AY389" s="237" t="s">
        <v>129</v>
      </c>
    </row>
    <row r="390" s="2" customFormat="1" ht="128.55" customHeight="1">
      <c r="A390" s="41"/>
      <c r="B390" s="42"/>
      <c r="C390" s="207" t="s">
        <v>629</v>
      </c>
      <c r="D390" s="207" t="s">
        <v>131</v>
      </c>
      <c r="E390" s="208" t="s">
        <v>630</v>
      </c>
      <c r="F390" s="209" t="s">
        <v>631</v>
      </c>
      <c r="G390" s="210" t="s">
        <v>626</v>
      </c>
      <c r="H390" s="211">
        <v>78.819999999999993</v>
      </c>
      <c r="I390" s="212"/>
      <c r="J390" s="213">
        <f>ROUND(I390*H390,2)</f>
        <v>0</v>
      </c>
      <c r="K390" s="209" t="s">
        <v>19</v>
      </c>
      <c r="L390" s="47"/>
      <c r="M390" s="214" t="s">
        <v>19</v>
      </c>
      <c r="N390" s="215" t="s">
        <v>44</v>
      </c>
      <c r="O390" s="87"/>
      <c r="P390" s="216">
        <f>O390*H390</f>
        <v>0</v>
      </c>
      <c r="Q390" s="216">
        <v>0.001</v>
      </c>
      <c r="R390" s="216">
        <f>Q390*H390</f>
        <v>0.078820000000000001</v>
      </c>
      <c r="S390" s="216">
        <v>0</v>
      </c>
      <c r="T390" s="217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18" t="s">
        <v>236</v>
      </c>
      <c r="AT390" s="218" t="s">
        <v>131</v>
      </c>
      <c r="AU390" s="218" t="s">
        <v>83</v>
      </c>
      <c r="AY390" s="20" t="s">
        <v>129</v>
      </c>
      <c r="BE390" s="219">
        <f>IF(N390="základní",J390,0)</f>
        <v>0</v>
      </c>
      <c r="BF390" s="219">
        <f>IF(N390="snížená",J390,0)</f>
        <v>0</v>
      </c>
      <c r="BG390" s="219">
        <f>IF(N390="zákl. přenesená",J390,0)</f>
        <v>0</v>
      </c>
      <c r="BH390" s="219">
        <f>IF(N390="sníž. přenesená",J390,0)</f>
        <v>0</v>
      </c>
      <c r="BI390" s="219">
        <f>IF(N390="nulová",J390,0)</f>
        <v>0</v>
      </c>
      <c r="BJ390" s="20" t="s">
        <v>81</v>
      </c>
      <c r="BK390" s="219">
        <f>ROUND(I390*H390,2)</f>
        <v>0</v>
      </c>
      <c r="BL390" s="20" t="s">
        <v>236</v>
      </c>
      <c r="BM390" s="218" t="s">
        <v>632</v>
      </c>
    </row>
    <row r="391" s="13" customFormat="1">
      <c r="A391" s="13"/>
      <c r="B391" s="227"/>
      <c r="C391" s="228"/>
      <c r="D391" s="225" t="s">
        <v>155</v>
      </c>
      <c r="E391" s="229" t="s">
        <v>19</v>
      </c>
      <c r="F391" s="230" t="s">
        <v>633</v>
      </c>
      <c r="G391" s="228"/>
      <c r="H391" s="231">
        <v>78.819999999999993</v>
      </c>
      <c r="I391" s="232"/>
      <c r="J391" s="228"/>
      <c r="K391" s="228"/>
      <c r="L391" s="233"/>
      <c r="M391" s="234"/>
      <c r="N391" s="235"/>
      <c r="O391" s="235"/>
      <c r="P391" s="235"/>
      <c r="Q391" s="235"/>
      <c r="R391" s="235"/>
      <c r="S391" s="235"/>
      <c r="T391" s="236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7" t="s">
        <v>155</v>
      </c>
      <c r="AU391" s="237" t="s">
        <v>83</v>
      </c>
      <c r="AV391" s="13" t="s">
        <v>83</v>
      </c>
      <c r="AW391" s="13" t="s">
        <v>34</v>
      </c>
      <c r="AX391" s="13" t="s">
        <v>81</v>
      </c>
      <c r="AY391" s="237" t="s">
        <v>129</v>
      </c>
    </row>
    <row r="392" s="2" customFormat="1" ht="38.55" customHeight="1">
      <c r="A392" s="41"/>
      <c r="B392" s="42"/>
      <c r="C392" s="207" t="s">
        <v>634</v>
      </c>
      <c r="D392" s="207" t="s">
        <v>131</v>
      </c>
      <c r="E392" s="208" t="s">
        <v>635</v>
      </c>
      <c r="F392" s="209" t="s">
        <v>636</v>
      </c>
      <c r="G392" s="210" t="s">
        <v>134</v>
      </c>
      <c r="H392" s="211">
        <v>1</v>
      </c>
      <c r="I392" s="212"/>
      <c r="J392" s="213">
        <f>ROUND(I392*H392,2)</f>
        <v>0</v>
      </c>
      <c r="K392" s="209" t="s">
        <v>19</v>
      </c>
      <c r="L392" s="47"/>
      <c r="M392" s="214" t="s">
        <v>19</v>
      </c>
      <c r="N392" s="215" t="s">
        <v>44</v>
      </c>
      <c r="O392" s="87"/>
      <c r="P392" s="216">
        <f>O392*H392</f>
        <v>0</v>
      </c>
      <c r="Q392" s="216">
        <v>0.001</v>
      </c>
      <c r="R392" s="216">
        <f>Q392*H392</f>
        <v>0.001</v>
      </c>
      <c r="S392" s="216">
        <v>0</v>
      </c>
      <c r="T392" s="217">
        <f>S392*H392</f>
        <v>0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18" t="s">
        <v>236</v>
      </c>
      <c r="AT392" s="218" t="s">
        <v>131</v>
      </c>
      <c r="AU392" s="218" t="s">
        <v>83</v>
      </c>
      <c r="AY392" s="20" t="s">
        <v>129</v>
      </c>
      <c r="BE392" s="219">
        <f>IF(N392="základní",J392,0)</f>
        <v>0</v>
      </c>
      <c r="BF392" s="219">
        <f>IF(N392="snížená",J392,0)</f>
        <v>0</v>
      </c>
      <c r="BG392" s="219">
        <f>IF(N392="zákl. přenesená",J392,0)</f>
        <v>0</v>
      </c>
      <c r="BH392" s="219">
        <f>IF(N392="sníž. přenesená",J392,0)</f>
        <v>0</v>
      </c>
      <c r="BI392" s="219">
        <f>IF(N392="nulová",J392,0)</f>
        <v>0</v>
      </c>
      <c r="BJ392" s="20" t="s">
        <v>81</v>
      </c>
      <c r="BK392" s="219">
        <f>ROUND(I392*H392,2)</f>
        <v>0</v>
      </c>
      <c r="BL392" s="20" t="s">
        <v>236</v>
      </c>
      <c r="BM392" s="218" t="s">
        <v>637</v>
      </c>
    </row>
    <row r="393" s="2" customFormat="1">
      <c r="A393" s="41"/>
      <c r="B393" s="42"/>
      <c r="C393" s="43"/>
      <c r="D393" s="225" t="s">
        <v>143</v>
      </c>
      <c r="E393" s="43"/>
      <c r="F393" s="226" t="s">
        <v>638</v>
      </c>
      <c r="G393" s="43"/>
      <c r="H393" s="43"/>
      <c r="I393" s="222"/>
      <c r="J393" s="43"/>
      <c r="K393" s="43"/>
      <c r="L393" s="47"/>
      <c r="M393" s="223"/>
      <c r="N393" s="224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T393" s="20" t="s">
        <v>143</v>
      </c>
      <c r="AU393" s="20" t="s">
        <v>83</v>
      </c>
    </row>
    <row r="394" s="2" customFormat="1" ht="180.75" customHeight="1">
      <c r="A394" s="41"/>
      <c r="B394" s="42"/>
      <c r="C394" s="207" t="s">
        <v>639</v>
      </c>
      <c r="D394" s="207" t="s">
        <v>131</v>
      </c>
      <c r="E394" s="208" t="s">
        <v>640</v>
      </c>
      <c r="F394" s="209" t="s">
        <v>641</v>
      </c>
      <c r="G394" s="210" t="s">
        <v>626</v>
      </c>
      <c r="H394" s="211">
        <v>182.28</v>
      </c>
      <c r="I394" s="212"/>
      <c r="J394" s="213">
        <f>ROUND(I394*H394,2)</f>
        <v>0</v>
      </c>
      <c r="K394" s="209" t="s">
        <v>19</v>
      </c>
      <c r="L394" s="47"/>
      <c r="M394" s="214" t="s">
        <v>19</v>
      </c>
      <c r="N394" s="215" t="s">
        <v>44</v>
      </c>
      <c r="O394" s="87"/>
      <c r="P394" s="216">
        <f>O394*H394</f>
        <v>0</v>
      </c>
      <c r="Q394" s="216">
        <v>0.001</v>
      </c>
      <c r="R394" s="216">
        <f>Q394*H394</f>
        <v>0.18228</v>
      </c>
      <c r="S394" s="216">
        <v>0</v>
      </c>
      <c r="T394" s="217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18" t="s">
        <v>236</v>
      </c>
      <c r="AT394" s="218" t="s">
        <v>131</v>
      </c>
      <c r="AU394" s="218" t="s">
        <v>83</v>
      </c>
      <c r="AY394" s="20" t="s">
        <v>129</v>
      </c>
      <c r="BE394" s="219">
        <f>IF(N394="základní",J394,0)</f>
        <v>0</v>
      </c>
      <c r="BF394" s="219">
        <f>IF(N394="snížená",J394,0)</f>
        <v>0</v>
      </c>
      <c r="BG394" s="219">
        <f>IF(N394="zákl. přenesená",J394,0)</f>
        <v>0</v>
      </c>
      <c r="BH394" s="219">
        <f>IF(N394="sníž. přenesená",J394,0)</f>
        <v>0</v>
      </c>
      <c r="BI394" s="219">
        <f>IF(N394="nulová",J394,0)</f>
        <v>0</v>
      </c>
      <c r="BJ394" s="20" t="s">
        <v>81</v>
      </c>
      <c r="BK394" s="219">
        <f>ROUND(I394*H394,2)</f>
        <v>0</v>
      </c>
      <c r="BL394" s="20" t="s">
        <v>236</v>
      </c>
      <c r="BM394" s="218" t="s">
        <v>642</v>
      </c>
    </row>
    <row r="395" s="13" customFormat="1">
      <c r="A395" s="13"/>
      <c r="B395" s="227"/>
      <c r="C395" s="228"/>
      <c r="D395" s="225" t="s">
        <v>155</v>
      </c>
      <c r="E395" s="229" t="s">
        <v>19</v>
      </c>
      <c r="F395" s="230" t="s">
        <v>643</v>
      </c>
      <c r="G395" s="228"/>
      <c r="H395" s="231">
        <v>182.28</v>
      </c>
      <c r="I395" s="232"/>
      <c r="J395" s="228"/>
      <c r="K395" s="228"/>
      <c r="L395" s="233"/>
      <c r="M395" s="234"/>
      <c r="N395" s="235"/>
      <c r="O395" s="235"/>
      <c r="P395" s="235"/>
      <c r="Q395" s="235"/>
      <c r="R395" s="235"/>
      <c r="S395" s="235"/>
      <c r="T395" s="236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7" t="s">
        <v>155</v>
      </c>
      <c r="AU395" s="237" t="s">
        <v>83</v>
      </c>
      <c r="AV395" s="13" t="s">
        <v>83</v>
      </c>
      <c r="AW395" s="13" t="s">
        <v>34</v>
      </c>
      <c r="AX395" s="13" t="s">
        <v>81</v>
      </c>
      <c r="AY395" s="237" t="s">
        <v>129</v>
      </c>
    </row>
    <row r="396" s="2" customFormat="1" ht="180.75" customHeight="1">
      <c r="A396" s="41"/>
      <c r="B396" s="42"/>
      <c r="C396" s="207" t="s">
        <v>644</v>
      </c>
      <c r="D396" s="207" t="s">
        <v>131</v>
      </c>
      <c r="E396" s="208" t="s">
        <v>645</v>
      </c>
      <c r="F396" s="209" t="s">
        <v>646</v>
      </c>
      <c r="G396" s="210" t="s">
        <v>626</v>
      </c>
      <c r="H396" s="211">
        <v>280.29000000000002</v>
      </c>
      <c r="I396" s="212"/>
      <c r="J396" s="213">
        <f>ROUND(I396*H396,2)</f>
        <v>0</v>
      </c>
      <c r="K396" s="209" t="s">
        <v>19</v>
      </c>
      <c r="L396" s="47"/>
      <c r="M396" s="214" t="s">
        <v>19</v>
      </c>
      <c r="N396" s="215" t="s">
        <v>44</v>
      </c>
      <c r="O396" s="87"/>
      <c r="P396" s="216">
        <f>O396*H396</f>
        <v>0</v>
      </c>
      <c r="Q396" s="216">
        <v>0.001</v>
      </c>
      <c r="R396" s="216">
        <f>Q396*H396</f>
        <v>0.28029000000000004</v>
      </c>
      <c r="S396" s="216">
        <v>0</v>
      </c>
      <c r="T396" s="217">
        <f>S396*H396</f>
        <v>0</v>
      </c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R396" s="218" t="s">
        <v>236</v>
      </c>
      <c r="AT396" s="218" t="s">
        <v>131</v>
      </c>
      <c r="AU396" s="218" t="s">
        <v>83</v>
      </c>
      <c r="AY396" s="20" t="s">
        <v>129</v>
      </c>
      <c r="BE396" s="219">
        <f>IF(N396="základní",J396,0)</f>
        <v>0</v>
      </c>
      <c r="BF396" s="219">
        <f>IF(N396="snížená",J396,0)</f>
        <v>0</v>
      </c>
      <c r="BG396" s="219">
        <f>IF(N396="zákl. přenesená",J396,0)</f>
        <v>0</v>
      </c>
      <c r="BH396" s="219">
        <f>IF(N396="sníž. přenesená",J396,0)</f>
        <v>0</v>
      </c>
      <c r="BI396" s="219">
        <f>IF(N396="nulová",J396,0)</f>
        <v>0</v>
      </c>
      <c r="BJ396" s="20" t="s">
        <v>81</v>
      </c>
      <c r="BK396" s="219">
        <f>ROUND(I396*H396,2)</f>
        <v>0</v>
      </c>
      <c r="BL396" s="20" t="s">
        <v>236</v>
      </c>
      <c r="BM396" s="218" t="s">
        <v>647</v>
      </c>
    </row>
    <row r="397" s="13" customFormat="1">
      <c r="A397" s="13"/>
      <c r="B397" s="227"/>
      <c r="C397" s="228"/>
      <c r="D397" s="225" t="s">
        <v>155</v>
      </c>
      <c r="E397" s="229" t="s">
        <v>19</v>
      </c>
      <c r="F397" s="230" t="s">
        <v>648</v>
      </c>
      <c r="G397" s="228"/>
      <c r="H397" s="231">
        <v>280.29000000000002</v>
      </c>
      <c r="I397" s="232"/>
      <c r="J397" s="228"/>
      <c r="K397" s="228"/>
      <c r="L397" s="233"/>
      <c r="M397" s="234"/>
      <c r="N397" s="235"/>
      <c r="O397" s="235"/>
      <c r="P397" s="235"/>
      <c r="Q397" s="235"/>
      <c r="R397" s="235"/>
      <c r="S397" s="235"/>
      <c r="T397" s="236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7" t="s">
        <v>155</v>
      </c>
      <c r="AU397" s="237" t="s">
        <v>83</v>
      </c>
      <c r="AV397" s="13" t="s">
        <v>83</v>
      </c>
      <c r="AW397" s="13" t="s">
        <v>34</v>
      </c>
      <c r="AX397" s="13" t="s">
        <v>81</v>
      </c>
      <c r="AY397" s="237" t="s">
        <v>129</v>
      </c>
    </row>
    <row r="398" s="2" customFormat="1" ht="180.75" customHeight="1">
      <c r="A398" s="41"/>
      <c r="B398" s="42"/>
      <c r="C398" s="207" t="s">
        <v>649</v>
      </c>
      <c r="D398" s="207" t="s">
        <v>131</v>
      </c>
      <c r="E398" s="208" t="s">
        <v>650</v>
      </c>
      <c r="F398" s="209" t="s">
        <v>651</v>
      </c>
      <c r="G398" s="210" t="s">
        <v>626</v>
      </c>
      <c r="H398" s="211">
        <v>51.259999999999998</v>
      </c>
      <c r="I398" s="212"/>
      <c r="J398" s="213">
        <f>ROUND(I398*H398,2)</f>
        <v>0</v>
      </c>
      <c r="K398" s="209" t="s">
        <v>19</v>
      </c>
      <c r="L398" s="47"/>
      <c r="M398" s="214" t="s">
        <v>19</v>
      </c>
      <c r="N398" s="215" t="s">
        <v>44</v>
      </c>
      <c r="O398" s="87"/>
      <c r="P398" s="216">
        <f>O398*H398</f>
        <v>0</v>
      </c>
      <c r="Q398" s="216">
        <v>0.001</v>
      </c>
      <c r="R398" s="216">
        <f>Q398*H398</f>
        <v>0.05126</v>
      </c>
      <c r="S398" s="216">
        <v>0</v>
      </c>
      <c r="T398" s="217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18" t="s">
        <v>236</v>
      </c>
      <c r="AT398" s="218" t="s">
        <v>131</v>
      </c>
      <c r="AU398" s="218" t="s">
        <v>83</v>
      </c>
      <c r="AY398" s="20" t="s">
        <v>129</v>
      </c>
      <c r="BE398" s="219">
        <f>IF(N398="základní",J398,0)</f>
        <v>0</v>
      </c>
      <c r="BF398" s="219">
        <f>IF(N398="snížená",J398,0)</f>
        <v>0</v>
      </c>
      <c r="BG398" s="219">
        <f>IF(N398="zákl. přenesená",J398,0)</f>
        <v>0</v>
      </c>
      <c r="BH398" s="219">
        <f>IF(N398="sníž. přenesená",J398,0)</f>
        <v>0</v>
      </c>
      <c r="BI398" s="219">
        <f>IF(N398="nulová",J398,0)</f>
        <v>0</v>
      </c>
      <c r="BJ398" s="20" t="s">
        <v>81</v>
      </c>
      <c r="BK398" s="219">
        <f>ROUND(I398*H398,2)</f>
        <v>0</v>
      </c>
      <c r="BL398" s="20" t="s">
        <v>236</v>
      </c>
      <c r="BM398" s="218" t="s">
        <v>652</v>
      </c>
    </row>
    <row r="399" s="13" customFormat="1">
      <c r="A399" s="13"/>
      <c r="B399" s="227"/>
      <c r="C399" s="228"/>
      <c r="D399" s="225" t="s">
        <v>155</v>
      </c>
      <c r="E399" s="229" t="s">
        <v>19</v>
      </c>
      <c r="F399" s="230" t="s">
        <v>653</v>
      </c>
      <c r="G399" s="228"/>
      <c r="H399" s="231">
        <v>51.259999999999998</v>
      </c>
      <c r="I399" s="232"/>
      <c r="J399" s="228"/>
      <c r="K399" s="228"/>
      <c r="L399" s="233"/>
      <c r="M399" s="234"/>
      <c r="N399" s="235"/>
      <c r="O399" s="235"/>
      <c r="P399" s="235"/>
      <c r="Q399" s="235"/>
      <c r="R399" s="235"/>
      <c r="S399" s="235"/>
      <c r="T399" s="23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7" t="s">
        <v>155</v>
      </c>
      <c r="AU399" s="237" t="s">
        <v>83</v>
      </c>
      <c r="AV399" s="13" t="s">
        <v>83</v>
      </c>
      <c r="AW399" s="13" t="s">
        <v>34</v>
      </c>
      <c r="AX399" s="13" t="s">
        <v>81</v>
      </c>
      <c r="AY399" s="237" t="s">
        <v>129</v>
      </c>
    </row>
    <row r="400" s="2" customFormat="1" ht="101.25" customHeight="1">
      <c r="A400" s="41"/>
      <c r="B400" s="42"/>
      <c r="C400" s="207" t="s">
        <v>654</v>
      </c>
      <c r="D400" s="207" t="s">
        <v>131</v>
      </c>
      <c r="E400" s="208" t="s">
        <v>655</v>
      </c>
      <c r="F400" s="209" t="s">
        <v>656</v>
      </c>
      <c r="G400" s="210" t="s">
        <v>134</v>
      </c>
      <c r="H400" s="211">
        <v>1</v>
      </c>
      <c r="I400" s="212"/>
      <c r="J400" s="213">
        <f>ROUND(I400*H400,2)</f>
        <v>0</v>
      </c>
      <c r="K400" s="209" t="s">
        <v>19</v>
      </c>
      <c r="L400" s="47"/>
      <c r="M400" s="214" t="s">
        <v>19</v>
      </c>
      <c r="N400" s="215" t="s">
        <v>44</v>
      </c>
      <c r="O400" s="87"/>
      <c r="P400" s="216">
        <f>O400*H400</f>
        <v>0</v>
      </c>
      <c r="Q400" s="216">
        <v>0.001</v>
      </c>
      <c r="R400" s="216">
        <f>Q400*H400</f>
        <v>0.001</v>
      </c>
      <c r="S400" s="216">
        <v>0</v>
      </c>
      <c r="T400" s="217">
        <f>S400*H400</f>
        <v>0</v>
      </c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R400" s="218" t="s">
        <v>236</v>
      </c>
      <c r="AT400" s="218" t="s">
        <v>131</v>
      </c>
      <c r="AU400" s="218" t="s">
        <v>83</v>
      </c>
      <c r="AY400" s="20" t="s">
        <v>129</v>
      </c>
      <c r="BE400" s="219">
        <f>IF(N400="základní",J400,0)</f>
        <v>0</v>
      </c>
      <c r="BF400" s="219">
        <f>IF(N400="snížená",J400,0)</f>
        <v>0</v>
      </c>
      <c r="BG400" s="219">
        <f>IF(N400="zákl. přenesená",J400,0)</f>
        <v>0</v>
      </c>
      <c r="BH400" s="219">
        <f>IF(N400="sníž. přenesená",J400,0)</f>
        <v>0</v>
      </c>
      <c r="BI400" s="219">
        <f>IF(N400="nulová",J400,0)</f>
        <v>0</v>
      </c>
      <c r="BJ400" s="20" t="s">
        <v>81</v>
      </c>
      <c r="BK400" s="219">
        <f>ROUND(I400*H400,2)</f>
        <v>0</v>
      </c>
      <c r="BL400" s="20" t="s">
        <v>236</v>
      </c>
      <c r="BM400" s="218" t="s">
        <v>657</v>
      </c>
    </row>
    <row r="401" s="2" customFormat="1" ht="104.4" customHeight="1">
      <c r="A401" s="41"/>
      <c r="B401" s="42"/>
      <c r="C401" s="207" t="s">
        <v>658</v>
      </c>
      <c r="D401" s="207" t="s">
        <v>131</v>
      </c>
      <c r="E401" s="208" t="s">
        <v>659</v>
      </c>
      <c r="F401" s="209" t="s">
        <v>660</v>
      </c>
      <c r="G401" s="210" t="s">
        <v>626</v>
      </c>
      <c r="H401" s="211">
        <v>227.81</v>
      </c>
      <c r="I401" s="212"/>
      <c r="J401" s="213">
        <f>ROUND(I401*H401,2)</f>
        <v>0</v>
      </c>
      <c r="K401" s="209" t="s">
        <v>19</v>
      </c>
      <c r="L401" s="47"/>
      <c r="M401" s="214" t="s">
        <v>19</v>
      </c>
      <c r="N401" s="215" t="s">
        <v>44</v>
      </c>
      <c r="O401" s="87"/>
      <c r="P401" s="216">
        <f>O401*H401</f>
        <v>0</v>
      </c>
      <c r="Q401" s="216">
        <v>0.001</v>
      </c>
      <c r="R401" s="216">
        <f>Q401*H401</f>
        <v>0.22781000000000001</v>
      </c>
      <c r="S401" s="216">
        <v>0</v>
      </c>
      <c r="T401" s="217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18" t="s">
        <v>236</v>
      </c>
      <c r="AT401" s="218" t="s">
        <v>131</v>
      </c>
      <c r="AU401" s="218" t="s">
        <v>83</v>
      </c>
      <c r="AY401" s="20" t="s">
        <v>129</v>
      </c>
      <c r="BE401" s="219">
        <f>IF(N401="základní",J401,0)</f>
        <v>0</v>
      </c>
      <c r="BF401" s="219">
        <f>IF(N401="snížená",J401,0)</f>
        <v>0</v>
      </c>
      <c r="BG401" s="219">
        <f>IF(N401="zákl. přenesená",J401,0)</f>
        <v>0</v>
      </c>
      <c r="BH401" s="219">
        <f>IF(N401="sníž. přenesená",J401,0)</f>
        <v>0</v>
      </c>
      <c r="BI401" s="219">
        <f>IF(N401="nulová",J401,0)</f>
        <v>0</v>
      </c>
      <c r="BJ401" s="20" t="s">
        <v>81</v>
      </c>
      <c r="BK401" s="219">
        <f>ROUND(I401*H401,2)</f>
        <v>0</v>
      </c>
      <c r="BL401" s="20" t="s">
        <v>236</v>
      </c>
      <c r="BM401" s="218" t="s">
        <v>661</v>
      </c>
    </row>
    <row r="402" s="13" customFormat="1">
      <c r="A402" s="13"/>
      <c r="B402" s="227"/>
      <c r="C402" s="228"/>
      <c r="D402" s="225" t="s">
        <v>155</v>
      </c>
      <c r="E402" s="229" t="s">
        <v>19</v>
      </c>
      <c r="F402" s="230" t="s">
        <v>662</v>
      </c>
      <c r="G402" s="228"/>
      <c r="H402" s="231">
        <v>227.81</v>
      </c>
      <c r="I402" s="232"/>
      <c r="J402" s="228"/>
      <c r="K402" s="228"/>
      <c r="L402" s="233"/>
      <c r="M402" s="234"/>
      <c r="N402" s="235"/>
      <c r="O402" s="235"/>
      <c r="P402" s="235"/>
      <c r="Q402" s="235"/>
      <c r="R402" s="235"/>
      <c r="S402" s="235"/>
      <c r="T402" s="236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7" t="s">
        <v>155</v>
      </c>
      <c r="AU402" s="237" t="s">
        <v>83</v>
      </c>
      <c r="AV402" s="13" t="s">
        <v>83</v>
      </c>
      <c r="AW402" s="13" t="s">
        <v>34</v>
      </c>
      <c r="AX402" s="13" t="s">
        <v>81</v>
      </c>
      <c r="AY402" s="237" t="s">
        <v>129</v>
      </c>
    </row>
    <row r="403" s="2" customFormat="1" ht="44.25" customHeight="1">
      <c r="A403" s="41"/>
      <c r="B403" s="42"/>
      <c r="C403" s="207" t="s">
        <v>663</v>
      </c>
      <c r="D403" s="207" t="s">
        <v>131</v>
      </c>
      <c r="E403" s="208" t="s">
        <v>664</v>
      </c>
      <c r="F403" s="209" t="s">
        <v>665</v>
      </c>
      <c r="G403" s="210" t="s">
        <v>134</v>
      </c>
      <c r="H403" s="211">
        <v>24</v>
      </c>
      <c r="I403" s="212"/>
      <c r="J403" s="213">
        <f>ROUND(I403*H403,2)</f>
        <v>0</v>
      </c>
      <c r="K403" s="209" t="s">
        <v>19</v>
      </c>
      <c r="L403" s="47"/>
      <c r="M403" s="214" t="s">
        <v>19</v>
      </c>
      <c r="N403" s="215" t="s">
        <v>44</v>
      </c>
      <c r="O403" s="87"/>
      <c r="P403" s="216">
        <f>O403*H403</f>
        <v>0</v>
      </c>
      <c r="Q403" s="216">
        <v>0.001</v>
      </c>
      <c r="R403" s="216">
        <f>Q403*H403</f>
        <v>0.024</v>
      </c>
      <c r="S403" s="216">
        <v>0</v>
      </c>
      <c r="T403" s="217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8" t="s">
        <v>236</v>
      </c>
      <c r="AT403" s="218" t="s">
        <v>131</v>
      </c>
      <c r="AU403" s="218" t="s">
        <v>83</v>
      </c>
      <c r="AY403" s="20" t="s">
        <v>129</v>
      </c>
      <c r="BE403" s="219">
        <f>IF(N403="základní",J403,0)</f>
        <v>0</v>
      </c>
      <c r="BF403" s="219">
        <f>IF(N403="snížená",J403,0)</f>
        <v>0</v>
      </c>
      <c r="BG403" s="219">
        <f>IF(N403="zákl. přenesená",J403,0)</f>
        <v>0</v>
      </c>
      <c r="BH403" s="219">
        <f>IF(N403="sníž. přenesená",J403,0)</f>
        <v>0</v>
      </c>
      <c r="BI403" s="219">
        <f>IF(N403="nulová",J403,0)</f>
        <v>0</v>
      </c>
      <c r="BJ403" s="20" t="s">
        <v>81</v>
      </c>
      <c r="BK403" s="219">
        <f>ROUND(I403*H403,2)</f>
        <v>0</v>
      </c>
      <c r="BL403" s="20" t="s">
        <v>236</v>
      </c>
      <c r="BM403" s="218" t="s">
        <v>666</v>
      </c>
    </row>
    <row r="404" s="2" customFormat="1" ht="38.55" customHeight="1">
      <c r="A404" s="41"/>
      <c r="B404" s="42"/>
      <c r="C404" s="207" t="s">
        <v>667</v>
      </c>
      <c r="D404" s="207" t="s">
        <v>131</v>
      </c>
      <c r="E404" s="208" t="s">
        <v>668</v>
      </c>
      <c r="F404" s="209" t="s">
        <v>669</v>
      </c>
      <c r="G404" s="210" t="s">
        <v>134</v>
      </c>
      <c r="H404" s="211">
        <v>2</v>
      </c>
      <c r="I404" s="212"/>
      <c r="J404" s="213">
        <f>ROUND(I404*H404,2)</f>
        <v>0</v>
      </c>
      <c r="K404" s="209" t="s">
        <v>19</v>
      </c>
      <c r="L404" s="47"/>
      <c r="M404" s="214" t="s">
        <v>19</v>
      </c>
      <c r="N404" s="215" t="s">
        <v>44</v>
      </c>
      <c r="O404" s="87"/>
      <c r="P404" s="216">
        <f>O404*H404</f>
        <v>0</v>
      </c>
      <c r="Q404" s="216">
        <v>0.001</v>
      </c>
      <c r="R404" s="216">
        <f>Q404*H404</f>
        <v>0.002</v>
      </c>
      <c r="S404" s="216">
        <v>0</v>
      </c>
      <c r="T404" s="217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18" t="s">
        <v>236</v>
      </c>
      <c r="AT404" s="218" t="s">
        <v>131</v>
      </c>
      <c r="AU404" s="218" t="s">
        <v>83</v>
      </c>
      <c r="AY404" s="20" t="s">
        <v>129</v>
      </c>
      <c r="BE404" s="219">
        <f>IF(N404="základní",J404,0)</f>
        <v>0</v>
      </c>
      <c r="BF404" s="219">
        <f>IF(N404="snížená",J404,0)</f>
        <v>0</v>
      </c>
      <c r="BG404" s="219">
        <f>IF(N404="zákl. přenesená",J404,0)</f>
        <v>0</v>
      </c>
      <c r="BH404" s="219">
        <f>IF(N404="sníž. přenesená",J404,0)</f>
        <v>0</v>
      </c>
      <c r="BI404" s="219">
        <f>IF(N404="nulová",J404,0)</f>
        <v>0</v>
      </c>
      <c r="BJ404" s="20" t="s">
        <v>81</v>
      </c>
      <c r="BK404" s="219">
        <f>ROUND(I404*H404,2)</f>
        <v>0</v>
      </c>
      <c r="BL404" s="20" t="s">
        <v>236</v>
      </c>
      <c r="BM404" s="218" t="s">
        <v>670</v>
      </c>
    </row>
    <row r="405" s="2" customFormat="1" ht="49.05" customHeight="1">
      <c r="A405" s="41"/>
      <c r="B405" s="42"/>
      <c r="C405" s="207" t="s">
        <v>671</v>
      </c>
      <c r="D405" s="207" t="s">
        <v>131</v>
      </c>
      <c r="E405" s="208" t="s">
        <v>672</v>
      </c>
      <c r="F405" s="209" t="s">
        <v>673</v>
      </c>
      <c r="G405" s="210" t="s">
        <v>626</v>
      </c>
      <c r="H405" s="211">
        <v>83.400000000000006</v>
      </c>
      <c r="I405" s="212"/>
      <c r="J405" s="213">
        <f>ROUND(I405*H405,2)</f>
        <v>0</v>
      </c>
      <c r="K405" s="209" t="s">
        <v>19</v>
      </c>
      <c r="L405" s="47"/>
      <c r="M405" s="214" t="s">
        <v>19</v>
      </c>
      <c r="N405" s="215" t="s">
        <v>44</v>
      </c>
      <c r="O405" s="87"/>
      <c r="P405" s="216">
        <f>O405*H405</f>
        <v>0</v>
      </c>
      <c r="Q405" s="216">
        <v>0.001</v>
      </c>
      <c r="R405" s="216">
        <f>Q405*H405</f>
        <v>0.083400000000000002</v>
      </c>
      <c r="S405" s="216">
        <v>0</v>
      </c>
      <c r="T405" s="217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18" t="s">
        <v>236</v>
      </c>
      <c r="AT405" s="218" t="s">
        <v>131</v>
      </c>
      <c r="AU405" s="218" t="s">
        <v>83</v>
      </c>
      <c r="AY405" s="20" t="s">
        <v>129</v>
      </c>
      <c r="BE405" s="219">
        <f>IF(N405="základní",J405,0)</f>
        <v>0</v>
      </c>
      <c r="BF405" s="219">
        <f>IF(N405="snížená",J405,0)</f>
        <v>0</v>
      </c>
      <c r="BG405" s="219">
        <f>IF(N405="zákl. přenesená",J405,0)</f>
        <v>0</v>
      </c>
      <c r="BH405" s="219">
        <f>IF(N405="sníž. přenesená",J405,0)</f>
        <v>0</v>
      </c>
      <c r="BI405" s="219">
        <f>IF(N405="nulová",J405,0)</f>
        <v>0</v>
      </c>
      <c r="BJ405" s="20" t="s">
        <v>81</v>
      </c>
      <c r="BK405" s="219">
        <f>ROUND(I405*H405,2)</f>
        <v>0</v>
      </c>
      <c r="BL405" s="20" t="s">
        <v>236</v>
      </c>
      <c r="BM405" s="218" t="s">
        <v>674</v>
      </c>
    </row>
    <row r="406" s="13" customFormat="1">
      <c r="A406" s="13"/>
      <c r="B406" s="227"/>
      <c r="C406" s="228"/>
      <c r="D406" s="225" t="s">
        <v>155</v>
      </c>
      <c r="E406" s="229" t="s">
        <v>19</v>
      </c>
      <c r="F406" s="230" t="s">
        <v>675</v>
      </c>
      <c r="G406" s="228"/>
      <c r="H406" s="231">
        <v>83.400000000000006</v>
      </c>
      <c r="I406" s="232"/>
      <c r="J406" s="228"/>
      <c r="K406" s="228"/>
      <c r="L406" s="233"/>
      <c r="M406" s="234"/>
      <c r="N406" s="235"/>
      <c r="O406" s="235"/>
      <c r="P406" s="235"/>
      <c r="Q406" s="235"/>
      <c r="R406" s="235"/>
      <c r="S406" s="235"/>
      <c r="T406" s="236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7" t="s">
        <v>155</v>
      </c>
      <c r="AU406" s="237" t="s">
        <v>83</v>
      </c>
      <c r="AV406" s="13" t="s">
        <v>83</v>
      </c>
      <c r="AW406" s="13" t="s">
        <v>34</v>
      </c>
      <c r="AX406" s="13" t="s">
        <v>81</v>
      </c>
      <c r="AY406" s="237" t="s">
        <v>129</v>
      </c>
    </row>
    <row r="407" s="2" customFormat="1" ht="16.5" customHeight="1">
      <c r="A407" s="41"/>
      <c r="B407" s="42"/>
      <c r="C407" s="207" t="s">
        <v>676</v>
      </c>
      <c r="D407" s="207" t="s">
        <v>131</v>
      </c>
      <c r="E407" s="208" t="s">
        <v>677</v>
      </c>
      <c r="F407" s="209" t="s">
        <v>678</v>
      </c>
      <c r="G407" s="210" t="s">
        <v>152</v>
      </c>
      <c r="H407" s="211">
        <v>7.5</v>
      </c>
      <c r="I407" s="212"/>
      <c r="J407" s="213">
        <f>ROUND(I407*H407,2)</f>
        <v>0</v>
      </c>
      <c r="K407" s="209" t="s">
        <v>19</v>
      </c>
      <c r="L407" s="47"/>
      <c r="M407" s="214" t="s">
        <v>19</v>
      </c>
      <c r="N407" s="215" t="s">
        <v>44</v>
      </c>
      <c r="O407" s="87"/>
      <c r="P407" s="216">
        <f>O407*H407</f>
        <v>0</v>
      </c>
      <c r="Q407" s="216">
        <v>0.001</v>
      </c>
      <c r="R407" s="216">
        <f>Q407*H407</f>
        <v>0.0074999999999999997</v>
      </c>
      <c r="S407" s="216">
        <v>0</v>
      </c>
      <c r="T407" s="217">
        <f>S407*H407</f>
        <v>0</v>
      </c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R407" s="218" t="s">
        <v>236</v>
      </c>
      <c r="AT407" s="218" t="s">
        <v>131</v>
      </c>
      <c r="AU407" s="218" t="s">
        <v>83</v>
      </c>
      <c r="AY407" s="20" t="s">
        <v>129</v>
      </c>
      <c r="BE407" s="219">
        <f>IF(N407="základní",J407,0)</f>
        <v>0</v>
      </c>
      <c r="BF407" s="219">
        <f>IF(N407="snížená",J407,0)</f>
        <v>0</v>
      </c>
      <c r="BG407" s="219">
        <f>IF(N407="zákl. přenesená",J407,0)</f>
        <v>0</v>
      </c>
      <c r="BH407" s="219">
        <f>IF(N407="sníž. přenesená",J407,0)</f>
        <v>0</v>
      </c>
      <c r="BI407" s="219">
        <f>IF(N407="nulová",J407,0)</f>
        <v>0</v>
      </c>
      <c r="BJ407" s="20" t="s">
        <v>81</v>
      </c>
      <c r="BK407" s="219">
        <f>ROUND(I407*H407,2)</f>
        <v>0</v>
      </c>
      <c r="BL407" s="20" t="s">
        <v>236</v>
      </c>
      <c r="BM407" s="218" t="s">
        <v>679</v>
      </c>
    </row>
    <row r="408" s="2" customFormat="1" ht="49.05" customHeight="1">
      <c r="A408" s="41"/>
      <c r="B408" s="42"/>
      <c r="C408" s="207" t="s">
        <v>680</v>
      </c>
      <c r="D408" s="207" t="s">
        <v>131</v>
      </c>
      <c r="E408" s="208" t="s">
        <v>681</v>
      </c>
      <c r="F408" s="209" t="s">
        <v>682</v>
      </c>
      <c r="G408" s="210" t="s">
        <v>134</v>
      </c>
      <c r="H408" s="211">
        <v>1</v>
      </c>
      <c r="I408" s="212"/>
      <c r="J408" s="213">
        <f>ROUND(I408*H408,2)</f>
        <v>0</v>
      </c>
      <c r="K408" s="209" t="s">
        <v>19</v>
      </c>
      <c r="L408" s="47"/>
      <c r="M408" s="214" t="s">
        <v>19</v>
      </c>
      <c r="N408" s="215" t="s">
        <v>44</v>
      </c>
      <c r="O408" s="87"/>
      <c r="P408" s="216">
        <f>O408*H408</f>
        <v>0</v>
      </c>
      <c r="Q408" s="216">
        <v>0.001</v>
      </c>
      <c r="R408" s="216">
        <f>Q408*H408</f>
        <v>0.001</v>
      </c>
      <c r="S408" s="216">
        <v>0</v>
      </c>
      <c r="T408" s="217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236</v>
      </c>
      <c r="AT408" s="218" t="s">
        <v>131</v>
      </c>
      <c r="AU408" s="218" t="s">
        <v>83</v>
      </c>
      <c r="AY408" s="20" t="s">
        <v>129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20" t="s">
        <v>81</v>
      </c>
      <c r="BK408" s="219">
        <f>ROUND(I408*H408,2)</f>
        <v>0</v>
      </c>
      <c r="BL408" s="20" t="s">
        <v>236</v>
      </c>
      <c r="BM408" s="218" t="s">
        <v>683</v>
      </c>
    </row>
    <row r="409" s="2" customFormat="1" ht="38.55" customHeight="1">
      <c r="A409" s="41"/>
      <c r="B409" s="42"/>
      <c r="C409" s="207" t="s">
        <v>684</v>
      </c>
      <c r="D409" s="207" t="s">
        <v>131</v>
      </c>
      <c r="E409" s="208" t="s">
        <v>685</v>
      </c>
      <c r="F409" s="209" t="s">
        <v>686</v>
      </c>
      <c r="G409" s="210" t="s">
        <v>134</v>
      </c>
      <c r="H409" s="211">
        <v>1</v>
      </c>
      <c r="I409" s="212"/>
      <c r="J409" s="213">
        <f>ROUND(I409*H409,2)</f>
        <v>0</v>
      </c>
      <c r="K409" s="209" t="s">
        <v>19</v>
      </c>
      <c r="L409" s="47"/>
      <c r="M409" s="214" t="s">
        <v>19</v>
      </c>
      <c r="N409" s="215" t="s">
        <v>44</v>
      </c>
      <c r="O409" s="87"/>
      <c r="P409" s="216">
        <f>O409*H409</f>
        <v>0</v>
      </c>
      <c r="Q409" s="216">
        <v>0.001</v>
      </c>
      <c r="R409" s="216">
        <f>Q409*H409</f>
        <v>0.001</v>
      </c>
      <c r="S409" s="216">
        <v>0</v>
      </c>
      <c r="T409" s="217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18" t="s">
        <v>236</v>
      </c>
      <c r="AT409" s="218" t="s">
        <v>131</v>
      </c>
      <c r="AU409" s="218" t="s">
        <v>83</v>
      </c>
      <c r="AY409" s="20" t="s">
        <v>129</v>
      </c>
      <c r="BE409" s="219">
        <f>IF(N409="základní",J409,0)</f>
        <v>0</v>
      </c>
      <c r="BF409" s="219">
        <f>IF(N409="snížená",J409,0)</f>
        <v>0</v>
      </c>
      <c r="BG409" s="219">
        <f>IF(N409="zákl. přenesená",J409,0)</f>
        <v>0</v>
      </c>
      <c r="BH409" s="219">
        <f>IF(N409="sníž. přenesená",J409,0)</f>
        <v>0</v>
      </c>
      <c r="BI409" s="219">
        <f>IF(N409="nulová",J409,0)</f>
        <v>0</v>
      </c>
      <c r="BJ409" s="20" t="s">
        <v>81</v>
      </c>
      <c r="BK409" s="219">
        <f>ROUND(I409*H409,2)</f>
        <v>0</v>
      </c>
      <c r="BL409" s="20" t="s">
        <v>236</v>
      </c>
      <c r="BM409" s="218" t="s">
        <v>687</v>
      </c>
    </row>
    <row r="410" s="2" customFormat="1" ht="44.25" customHeight="1">
      <c r="A410" s="41"/>
      <c r="B410" s="42"/>
      <c r="C410" s="207" t="s">
        <v>688</v>
      </c>
      <c r="D410" s="207" t="s">
        <v>131</v>
      </c>
      <c r="E410" s="208" t="s">
        <v>689</v>
      </c>
      <c r="F410" s="209" t="s">
        <v>690</v>
      </c>
      <c r="G410" s="210" t="s">
        <v>134</v>
      </c>
      <c r="H410" s="211">
        <v>1</v>
      </c>
      <c r="I410" s="212"/>
      <c r="J410" s="213">
        <f>ROUND(I410*H410,2)</f>
        <v>0</v>
      </c>
      <c r="K410" s="209" t="s">
        <v>19</v>
      </c>
      <c r="L410" s="47"/>
      <c r="M410" s="214" t="s">
        <v>19</v>
      </c>
      <c r="N410" s="215" t="s">
        <v>44</v>
      </c>
      <c r="O410" s="87"/>
      <c r="P410" s="216">
        <f>O410*H410</f>
        <v>0</v>
      </c>
      <c r="Q410" s="216">
        <v>0.001</v>
      </c>
      <c r="R410" s="216">
        <f>Q410*H410</f>
        <v>0.001</v>
      </c>
      <c r="S410" s="216">
        <v>0</v>
      </c>
      <c r="T410" s="217">
        <f>S410*H410</f>
        <v>0</v>
      </c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R410" s="218" t="s">
        <v>236</v>
      </c>
      <c r="AT410" s="218" t="s">
        <v>131</v>
      </c>
      <c r="AU410" s="218" t="s">
        <v>83</v>
      </c>
      <c r="AY410" s="20" t="s">
        <v>129</v>
      </c>
      <c r="BE410" s="219">
        <f>IF(N410="základní",J410,0)</f>
        <v>0</v>
      </c>
      <c r="BF410" s="219">
        <f>IF(N410="snížená",J410,0)</f>
        <v>0</v>
      </c>
      <c r="BG410" s="219">
        <f>IF(N410="zákl. přenesená",J410,0)</f>
        <v>0</v>
      </c>
      <c r="BH410" s="219">
        <f>IF(N410="sníž. přenesená",J410,0)</f>
        <v>0</v>
      </c>
      <c r="BI410" s="219">
        <f>IF(N410="nulová",J410,0)</f>
        <v>0</v>
      </c>
      <c r="BJ410" s="20" t="s">
        <v>81</v>
      </c>
      <c r="BK410" s="219">
        <f>ROUND(I410*H410,2)</f>
        <v>0</v>
      </c>
      <c r="BL410" s="20" t="s">
        <v>236</v>
      </c>
      <c r="BM410" s="218" t="s">
        <v>691</v>
      </c>
    </row>
    <row r="411" s="2" customFormat="1" ht="44.25" customHeight="1">
      <c r="A411" s="41"/>
      <c r="B411" s="42"/>
      <c r="C411" s="207" t="s">
        <v>692</v>
      </c>
      <c r="D411" s="207" t="s">
        <v>131</v>
      </c>
      <c r="E411" s="208" t="s">
        <v>693</v>
      </c>
      <c r="F411" s="209" t="s">
        <v>694</v>
      </c>
      <c r="G411" s="210" t="s">
        <v>134</v>
      </c>
      <c r="H411" s="211">
        <v>5</v>
      </c>
      <c r="I411" s="212"/>
      <c r="J411" s="213">
        <f>ROUND(I411*H411,2)</f>
        <v>0</v>
      </c>
      <c r="K411" s="209" t="s">
        <v>19</v>
      </c>
      <c r="L411" s="47"/>
      <c r="M411" s="214" t="s">
        <v>19</v>
      </c>
      <c r="N411" s="215" t="s">
        <v>44</v>
      </c>
      <c r="O411" s="87"/>
      <c r="P411" s="216">
        <f>O411*H411</f>
        <v>0</v>
      </c>
      <c r="Q411" s="216">
        <v>0.001</v>
      </c>
      <c r="R411" s="216">
        <f>Q411*H411</f>
        <v>0.0050000000000000001</v>
      </c>
      <c r="S411" s="216">
        <v>0</v>
      </c>
      <c r="T411" s="217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8" t="s">
        <v>236</v>
      </c>
      <c r="AT411" s="218" t="s">
        <v>131</v>
      </c>
      <c r="AU411" s="218" t="s">
        <v>83</v>
      </c>
      <c r="AY411" s="20" t="s">
        <v>129</v>
      </c>
      <c r="BE411" s="219">
        <f>IF(N411="základní",J411,0)</f>
        <v>0</v>
      </c>
      <c r="BF411" s="219">
        <f>IF(N411="snížená",J411,0)</f>
        <v>0</v>
      </c>
      <c r="BG411" s="219">
        <f>IF(N411="zákl. přenesená",J411,0)</f>
        <v>0</v>
      </c>
      <c r="BH411" s="219">
        <f>IF(N411="sníž. přenesená",J411,0)</f>
        <v>0</v>
      </c>
      <c r="BI411" s="219">
        <f>IF(N411="nulová",J411,0)</f>
        <v>0</v>
      </c>
      <c r="BJ411" s="20" t="s">
        <v>81</v>
      </c>
      <c r="BK411" s="219">
        <f>ROUND(I411*H411,2)</f>
        <v>0</v>
      </c>
      <c r="BL411" s="20" t="s">
        <v>236</v>
      </c>
      <c r="BM411" s="218" t="s">
        <v>695</v>
      </c>
    </row>
    <row r="412" s="2" customFormat="1" ht="55.5" customHeight="1">
      <c r="A412" s="41"/>
      <c r="B412" s="42"/>
      <c r="C412" s="207" t="s">
        <v>696</v>
      </c>
      <c r="D412" s="207" t="s">
        <v>131</v>
      </c>
      <c r="E412" s="208" t="s">
        <v>697</v>
      </c>
      <c r="F412" s="209" t="s">
        <v>698</v>
      </c>
      <c r="G412" s="210" t="s">
        <v>134</v>
      </c>
      <c r="H412" s="211">
        <v>2</v>
      </c>
      <c r="I412" s="212"/>
      <c r="J412" s="213">
        <f>ROUND(I412*H412,2)</f>
        <v>0</v>
      </c>
      <c r="K412" s="209" t="s">
        <v>19</v>
      </c>
      <c r="L412" s="47"/>
      <c r="M412" s="214" t="s">
        <v>19</v>
      </c>
      <c r="N412" s="215" t="s">
        <v>44</v>
      </c>
      <c r="O412" s="87"/>
      <c r="P412" s="216">
        <f>O412*H412</f>
        <v>0</v>
      </c>
      <c r="Q412" s="216">
        <v>0.001</v>
      </c>
      <c r="R412" s="216">
        <f>Q412*H412</f>
        <v>0.002</v>
      </c>
      <c r="S412" s="216">
        <v>0</v>
      </c>
      <c r="T412" s="217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18" t="s">
        <v>236</v>
      </c>
      <c r="AT412" s="218" t="s">
        <v>131</v>
      </c>
      <c r="AU412" s="218" t="s">
        <v>83</v>
      </c>
      <c r="AY412" s="20" t="s">
        <v>129</v>
      </c>
      <c r="BE412" s="219">
        <f>IF(N412="základní",J412,0)</f>
        <v>0</v>
      </c>
      <c r="BF412" s="219">
        <f>IF(N412="snížená",J412,0)</f>
        <v>0</v>
      </c>
      <c r="BG412" s="219">
        <f>IF(N412="zákl. přenesená",J412,0)</f>
        <v>0</v>
      </c>
      <c r="BH412" s="219">
        <f>IF(N412="sníž. přenesená",J412,0)</f>
        <v>0</v>
      </c>
      <c r="BI412" s="219">
        <f>IF(N412="nulová",J412,0)</f>
        <v>0</v>
      </c>
      <c r="BJ412" s="20" t="s">
        <v>81</v>
      </c>
      <c r="BK412" s="219">
        <f>ROUND(I412*H412,2)</f>
        <v>0</v>
      </c>
      <c r="BL412" s="20" t="s">
        <v>236</v>
      </c>
      <c r="BM412" s="218" t="s">
        <v>699</v>
      </c>
    </row>
    <row r="413" s="2" customFormat="1" ht="37.8" customHeight="1">
      <c r="A413" s="41"/>
      <c r="B413" s="42"/>
      <c r="C413" s="207" t="s">
        <v>700</v>
      </c>
      <c r="D413" s="207" t="s">
        <v>131</v>
      </c>
      <c r="E413" s="208" t="s">
        <v>701</v>
      </c>
      <c r="F413" s="209" t="s">
        <v>702</v>
      </c>
      <c r="G413" s="210" t="s">
        <v>134</v>
      </c>
      <c r="H413" s="211">
        <v>1</v>
      </c>
      <c r="I413" s="212"/>
      <c r="J413" s="213">
        <f>ROUND(I413*H413,2)</f>
        <v>0</v>
      </c>
      <c r="K413" s="209" t="s">
        <v>19</v>
      </c>
      <c r="L413" s="47"/>
      <c r="M413" s="214" t="s">
        <v>19</v>
      </c>
      <c r="N413" s="215" t="s">
        <v>44</v>
      </c>
      <c r="O413" s="87"/>
      <c r="P413" s="216">
        <f>O413*H413</f>
        <v>0</v>
      </c>
      <c r="Q413" s="216">
        <v>0.001</v>
      </c>
      <c r="R413" s="216">
        <f>Q413*H413</f>
        <v>0.001</v>
      </c>
      <c r="S413" s="216">
        <v>0</v>
      </c>
      <c r="T413" s="217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18" t="s">
        <v>236</v>
      </c>
      <c r="AT413" s="218" t="s">
        <v>131</v>
      </c>
      <c r="AU413" s="218" t="s">
        <v>83</v>
      </c>
      <c r="AY413" s="20" t="s">
        <v>129</v>
      </c>
      <c r="BE413" s="219">
        <f>IF(N413="základní",J413,0)</f>
        <v>0</v>
      </c>
      <c r="BF413" s="219">
        <f>IF(N413="snížená",J413,0)</f>
        <v>0</v>
      </c>
      <c r="BG413" s="219">
        <f>IF(N413="zákl. přenesená",J413,0)</f>
        <v>0</v>
      </c>
      <c r="BH413" s="219">
        <f>IF(N413="sníž. přenesená",J413,0)</f>
        <v>0</v>
      </c>
      <c r="BI413" s="219">
        <f>IF(N413="nulová",J413,0)</f>
        <v>0</v>
      </c>
      <c r="BJ413" s="20" t="s">
        <v>81</v>
      </c>
      <c r="BK413" s="219">
        <f>ROUND(I413*H413,2)</f>
        <v>0</v>
      </c>
      <c r="BL413" s="20" t="s">
        <v>236</v>
      </c>
      <c r="BM413" s="218" t="s">
        <v>703</v>
      </c>
    </row>
    <row r="414" s="2" customFormat="1" ht="44.25" customHeight="1">
      <c r="A414" s="41"/>
      <c r="B414" s="42"/>
      <c r="C414" s="207" t="s">
        <v>704</v>
      </c>
      <c r="D414" s="207" t="s">
        <v>131</v>
      </c>
      <c r="E414" s="208" t="s">
        <v>705</v>
      </c>
      <c r="F414" s="209" t="s">
        <v>706</v>
      </c>
      <c r="G414" s="210" t="s">
        <v>189</v>
      </c>
      <c r="H414" s="211">
        <v>12</v>
      </c>
      <c r="I414" s="212"/>
      <c r="J414" s="213">
        <f>ROUND(I414*H414,2)</f>
        <v>0</v>
      </c>
      <c r="K414" s="209" t="s">
        <v>19</v>
      </c>
      <c r="L414" s="47"/>
      <c r="M414" s="214" t="s">
        <v>19</v>
      </c>
      <c r="N414" s="215" t="s">
        <v>44</v>
      </c>
      <c r="O414" s="87"/>
      <c r="P414" s="216">
        <f>O414*H414</f>
        <v>0</v>
      </c>
      <c r="Q414" s="216">
        <v>0.001</v>
      </c>
      <c r="R414" s="216">
        <f>Q414*H414</f>
        <v>0.012</v>
      </c>
      <c r="S414" s="216">
        <v>0</v>
      </c>
      <c r="T414" s="217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18" t="s">
        <v>236</v>
      </c>
      <c r="AT414" s="218" t="s">
        <v>131</v>
      </c>
      <c r="AU414" s="218" t="s">
        <v>83</v>
      </c>
      <c r="AY414" s="20" t="s">
        <v>129</v>
      </c>
      <c r="BE414" s="219">
        <f>IF(N414="základní",J414,0)</f>
        <v>0</v>
      </c>
      <c r="BF414" s="219">
        <f>IF(N414="snížená",J414,0)</f>
        <v>0</v>
      </c>
      <c r="BG414" s="219">
        <f>IF(N414="zákl. přenesená",J414,0)</f>
        <v>0</v>
      </c>
      <c r="BH414" s="219">
        <f>IF(N414="sníž. přenesená",J414,0)</f>
        <v>0</v>
      </c>
      <c r="BI414" s="219">
        <f>IF(N414="nulová",J414,0)</f>
        <v>0</v>
      </c>
      <c r="BJ414" s="20" t="s">
        <v>81</v>
      </c>
      <c r="BK414" s="219">
        <f>ROUND(I414*H414,2)</f>
        <v>0</v>
      </c>
      <c r="BL414" s="20" t="s">
        <v>236</v>
      </c>
      <c r="BM414" s="218" t="s">
        <v>707</v>
      </c>
    </row>
    <row r="415" s="2" customFormat="1" ht="101.25" customHeight="1">
      <c r="A415" s="41"/>
      <c r="B415" s="42"/>
      <c r="C415" s="207" t="s">
        <v>708</v>
      </c>
      <c r="D415" s="207" t="s">
        <v>131</v>
      </c>
      <c r="E415" s="208" t="s">
        <v>709</v>
      </c>
      <c r="F415" s="209" t="s">
        <v>710</v>
      </c>
      <c r="G415" s="210" t="s">
        <v>189</v>
      </c>
      <c r="H415" s="211">
        <v>33</v>
      </c>
      <c r="I415" s="212"/>
      <c r="J415" s="213">
        <f>ROUND(I415*H415,2)</f>
        <v>0</v>
      </c>
      <c r="K415" s="209" t="s">
        <v>19</v>
      </c>
      <c r="L415" s="47"/>
      <c r="M415" s="214" t="s">
        <v>19</v>
      </c>
      <c r="N415" s="215" t="s">
        <v>44</v>
      </c>
      <c r="O415" s="87"/>
      <c r="P415" s="216">
        <f>O415*H415</f>
        <v>0</v>
      </c>
      <c r="Q415" s="216">
        <v>0.040000000000000001</v>
      </c>
      <c r="R415" s="216">
        <f>Q415*H415</f>
        <v>1.3200000000000001</v>
      </c>
      <c r="S415" s="216">
        <v>0</v>
      </c>
      <c r="T415" s="217">
        <f>S415*H415</f>
        <v>0</v>
      </c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R415" s="218" t="s">
        <v>236</v>
      </c>
      <c r="AT415" s="218" t="s">
        <v>131</v>
      </c>
      <c r="AU415" s="218" t="s">
        <v>83</v>
      </c>
      <c r="AY415" s="20" t="s">
        <v>129</v>
      </c>
      <c r="BE415" s="219">
        <f>IF(N415="základní",J415,0)</f>
        <v>0</v>
      </c>
      <c r="BF415" s="219">
        <f>IF(N415="snížená",J415,0)</f>
        <v>0</v>
      </c>
      <c r="BG415" s="219">
        <f>IF(N415="zákl. přenesená",J415,0)</f>
        <v>0</v>
      </c>
      <c r="BH415" s="219">
        <f>IF(N415="sníž. přenesená",J415,0)</f>
        <v>0</v>
      </c>
      <c r="BI415" s="219">
        <f>IF(N415="nulová",J415,0)</f>
        <v>0</v>
      </c>
      <c r="BJ415" s="20" t="s">
        <v>81</v>
      </c>
      <c r="BK415" s="219">
        <f>ROUND(I415*H415,2)</f>
        <v>0</v>
      </c>
      <c r="BL415" s="20" t="s">
        <v>236</v>
      </c>
      <c r="BM415" s="218" t="s">
        <v>711</v>
      </c>
    </row>
    <row r="416" s="2" customFormat="1" ht="49.05" customHeight="1">
      <c r="A416" s="41"/>
      <c r="B416" s="42"/>
      <c r="C416" s="207" t="s">
        <v>712</v>
      </c>
      <c r="D416" s="207" t="s">
        <v>131</v>
      </c>
      <c r="E416" s="208" t="s">
        <v>713</v>
      </c>
      <c r="F416" s="209" t="s">
        <v>714</v>
      </c>
      <c r="G416" s="210" t="s">
        <v>134</v>
      </c>
      <c r="H416" s="211">
        <v>1</v>
      </c>
      <c r="I416" s="212"/>
      <c r="J416" s="213">
        <f>ROUND(I416*H416,2)</f>
        <v>0</v>
      </c>
      <c r="K416" s="209" t="s">
        <v>19</v>
      </c>
      <c r="L416" s="47"/>
      <c r="M416" s="214" t="s">
        <v>19</v>
      </c>
      <c r="N416" s="215" t="s">
        <v>44</v>
      </c>
      <c r="O416" s="87"/>
      <c r="P416" s="216">
        <f>O416*H416</f>
        <v>0</v>
      </c>
      <c r="Q416" s="216">
        <v>0.14999999999999999</v>
      </c>
      <c r="R416" s="216">
        <f>Q416*H416</f>
        <v>0.14999999999999999</v>
      </c>
      <c r="S416" s="216">
        <v>0</v>
      </c>
      <c r="T416" s="217">
        <f>S416*H416</f>
        <v>0</v>
      </c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R416" s="218" t="s">
        <v>236</v>
      </c>
      <c r="AT416" s="218" t="s">
        <v>131</v>
      </c>
      <c r="AU416" s="218" t="s">
        <v>83</v>
      </c>
      <c r="AY416" s="20" t="s">
        <v>129</v>
      </c>
      <c r="BE416" s="219">
        <f>IF(N416="základní",J416,0)</f>
        <v>0</v>
      </c>
      <c r="BF416" s="219">
        <f>IF(N416="snížená",J416,0)</f>
        <v>0</v>
      </c>
      <c r="BG416" s="219">
        <f>IF(N416="zákl. přenesená",J416,0)</f>
        <v>0</v>
      </c>
      <c r="BH416" s="219">
        <f>IF(N416="sníž. přenesená",J416,0)</f>
        <v>0</v>
      </c>
      <c r="BI416" s="219">
        <f>IF(N416="nulová",J416,0)</f>
        <v>0</v>
      </c>
      <c r="BJ416" s="20" t="s">
        <v>81</v>
      </c>
      <c r="BK416" s="219">
        <f>ROUND(I416*H416,2)</f>
        <v>0</v>
      </c>
      <c r="BL416" s="20" t="s">
        <v>236</v>
      </c>
      <c r="BM416" s="218" t="s">
        <v>715</v>
      </c>
    </row>
    <row r="417" s="2" customFormat="1" ht="76.35" customHeight="1">
      <c r="A417" s="41"/>
      <c r="B417" s="42"/>
      <c r="C417" s="207" t="s">
        <v>716</v>
      </c>
      <c r="D417" s="207" t="s">
        <v>131</v>
      </c>
      <c r="E417" s="208" t="s">
        <v>717</v>
      </c>
      <c r="F417" s="209" t="s">
        <v>718</v>
      </c>
      <c r="G417" s="210" t="s">
        <v>134</v>
      </c>
      <c r="H417" s="211">
        <v>1</v>
      </c>
      <c r="I417" s="212"/>
      <c r="J417" s="213">
        <f>ROUND(I417*H417,2)</f>
        <v>0</v>
      </c>
      <c r="K417" s="209" t="s">
        <v>19</v>
      </c>
      <c r="L417" s="47"/>
      <c r="M417" s="214" t="s">
        <v>19</v>
      </c>
      <c r="N417" s="215" t="s">
        <v>44</v>
      </c>
      <c r="O417" s="87"/>
      <c r="P417" s="216">
        <f>O417*H417</f>
        <v>0</v>
      </c>
      <c r="Q417" s="216">
        <v>0.089999999999999997</v>
      </c>
      <c r="R417" s="216">
        <f>Q417*H417</f>
        <v>0.089999999999999997</v>
      </c>
      <c r="S417" s="216">
        <v>0</v>
      </c>
      <c r="T417" s="217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8" t="s">
        <v>236</v>
      </c>
      <c r="AT417" s="218" t="s">
        <v>131</v>
      </c>
      <c r="AU417" s="218" t="s">
        <v>83</v>
      </c>
      <c r="AY417" s="20" t="s">
        <v>129</v>
      </c>
      <c r="BE417" s="219">
        <f>IF(N417="základní",J417,0)</f>
        <v>0</v>
      </c>
      <c r="BF417" s="219">
        <f>IF(N417="snížená",J417,0)</f>
        <v>0</v>
      </c>
      <c r="BG417" s="219">
        <f>IF(N417="zákl. přenesená",J417,0)</f>
        <v>0</v>
      </c>
      <c r="BH417" s="219">
        <f>IF(N417="sníž. přenesená",J417,0)</f>
        <v>0</v>
      </c>
      <c r="BI417" s="219">
        <f>IF(N417="nulová",J417,0)</f>
        <v>0</v>
      </c>
      <c r="BJ417" s="20" t="s">
        <v>81</v>
      </c>
      <c r="BK417" s="219">
        <f>ROUND(I417*H417,2)</f>
        <v>0</v>
      </c>
      <c r="BL417" s="20" t="s">
        <v>236</v>
      </c>
      <c r="BM417" s="218" t="s">
        <v>719</v>
      </c>
    </row>
    <row r="418" s="2" customFormat="1" ht="90.75" customHeight="1">
      <c r="A418" s="41"/>
      <c r="B418" s="42"/>
      <c r="C418" s="207" t="s">
        <v>720</v>
      </c>
      <c r="D418" s="207" t="s">
        <v>131</v>
      </c>
      <c r="E418" s="208" t="s">
        <v>721</v>
      </c>
      <c r="F418" s="209" t="s">
        <v>722</v>
      </c>
      <c r="G418" s="210" t="s">
        <v>189</v>
      </c>
      <c r="H418" s="211">
        <v>58</v>
      </c>
      <c r="I418" s="212"/>
      <c r="J418" s="213">
        <f>ROUND(I418*H418,2)</f>
        <v>0</v>
      </c>
      <c r="K418" s="209" t="s">
        <v>19</v>
      </c>
      <c r="L418" s="47"/>
      <c r="M418" s="214" t="s">
        <v>19</v>
      </c>
      <c r="N418" s="215" t="s">
        <v>44</v>
      </c>
      <c r="O418" s="87"/>
      <c r="P418" s="216">
        <f>O418*H418</f>
        <v>0</v>
      </c>
      <c r="Q418" s="216">
        <v>0.040000000000000001</v>
      </c>
      <c r="R418" s="216">
        <f>Q418*H418</f>
        <v>2.3199999999999998</v>
      </c>
      <c r="S418" s="216">
        <v>0</v>
      </c>
      <c r="T418" s="217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18" t="s">
        <v>236</v>
      </c>
      <c r="AT418" s="218" t="s">
        <v>131</v>
      </c>
      <c r="AU418" s="218" t="s">
        <v>83</v>
      </c>
      <c r="AY418" s="20" t="s">
        <v>129</v>
      </c>
      <c r="BE418" s="219">
        <f>IF(N418="základní",J418,0)</f>
        <v>0</v>
      </c>
      <c r="BF418" s="219">
        <f>IF(N418="snížená",J418,0)</f>
        <v>0</v>
      </c>
      <c r="BG418" s="219">
        <f>IF(N418="zákl. přenesená",J418,0)</f>
        <v>0</v>
      </c>
      <c r="BH418" s="219">
        <f>IF(N418="sníž. přenesená",J418,0)</f>
        <v>0</v>
      </c>
      <c r="BI418" s="219">
        <f>IF(N418="nulová",J418,0)</f>
        <v>0</v>
      </c>
      <c r="BJ418" s="20" t="s">
        <v>81</v>
      </c>
      <c r="BK418" s="219">
        <f>ROUND(I418*H418,2)</f>
        <v>0</v>
      </c>
      <c r="BL418" s="20" t="s">
        <v>236</v>
      </c>
      <c r="BM418" s="218" t="s">
        <v>723</v>
      </c>
    </row>
    <row r="419" s="2" customFormat="1" ht="76.35" customHeight="1">
      <c r="A419" s="41"/>
      <c r="B419" s="42"/>
      <c r="C419" s="207" t="s">
        <v>724</v>
      </c>
      <c r="D419" s="207" t="s">
        <v>131</v>
      </c>
      <c r="E419" s="208" t="s">
        <v>725</v>
      </c>
      <c r="F419" s="209" t="s">
        <v>726</v>
      </c>
      <c r="G419" s="210" t="s">
        <v>189</v>
      </c>
      <c r="H419" s="211">
        <v>58</v>
      </c>
      <c r="I419" s="212"/>
      <c r="J419" s="213">
        <f>ROUND(I419*H419,2)</f>
        <v>0</v>
      </c>
      <c r="K419" s="209" t="s">
        <v>19</v>
      </c>
      <c r="L419" s="47"/>
      <c r="M419" s="280" t="s">
        <v>19</v>
      </c>
      <c r="N419" s="281" t="s">
        <v>44</v>
      </c>
      <c r="O419" s="282"/>
      <c r="P419" s="283">
        <f>O419*H419</f>
        <v>0</v>
      </c>
      <c r="Q419" s="283">
        <v>0.080000000000000002</v>
      </c>
      <c r="R419" s="283">
        <f>Q419*H419</f>
        <v>4.6399999999999997</v>
      </c>
      <c r="S419" s="283">
        <v>0</v>
      </c>
      <c r="T419" s="284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18" t="s">
        <v>236</v>
      </c>
      <c r="AT419" s="218" t="s">
        <v>131</v>
      </c>
      <c r="AU419" s="218" t="s">
        <v>83</v>
      </c>
      <c r="AY419" s="20" t="s">
        <v>129</v>
      </c>
      <c r="BE419" s="219">
        <f>IF(N419="základní",J419,0)</f>
        <v>0</v>
      </c>
      <c r="BF419" s="219">
        <f>IF(N419="snížená",J419,0)</f>
        <v>0</v>
      </c>
      <c r="BG419" s="219">
        <f>IF(N419="zákl. přenesená",J419,0)</f>
        <v>0</v>
      </c>
      <c r="BH419" s="219">
        <f>IF(N419="sníž. přenesená",J419,0)</f>
        <v>0</v>
      </c>
      <c r="BI419" s="219">
        <f>IF(N419="nulová",J419,0)</f>
        <v>0</v>
      </c>
      <c r="BJ419" s="20" t="s">
        <v>81</v>
      </c>
      <c r="BK419" s="219">
        <f>ROUND(I419*H419,2)</f>
        <v>0</v>
      </c>
      <c r="BL419" s="20" t="s">
        <v>236</v>
      </c>
      <c r="BM419" s="218" t="s">
        <v>727</v>
      </c>
    </row>
    <row r="420" s="2" customFormat="1" ht="6.96" customHeight="1">
      <c r="A420" s="41"/>
      <c r="B420" s="62"/>
      <c r="C420" s="63"/>
      <c r="D420" s="63"/>
      <c r="E420" s="63"/>
      <c r="F420" s="63"/>
      <c r="G420" s="63"/>
      <c r="H420" s="63"/>
      <c r="I420" s="63"/>
      <c r="J420" s="63"/>
      <c r="K420" s="63"/>
      <c r="L420" s="47"/>
      <c r="M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</row>
  </sheetData>
  <sheetProtection sheet="1" autoFilter="0" formatColumns="0" formatRows="0" objects="1" scenarios="1" spinCount="100000" saltValue="iNt26nWUpwcgcxZrzwyQcVrzsjgCEf3Q2Mlukqt4ClxCWGFd2sgLoSObx3shcAv1YQhhBiiSu3tn1VMLkjPi9Q==" hashValue="ZBIbX240C4uWwcSXLNGe+oDqb2dJnQZUqtskkTDhgNVhYs6hbOOukjYkFza7eN54M59wNxieUk0UxvOovXvSHg==" algorithmName="SHA-512" password="CC35"/>
  <autoFilter ref="C89:K419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6_01/112151115"/>
    <hyperlink ref="F98" r:id="rId2" display="https://podminky.urs.cz/item/CS_URS_2026_01/112251103"/>
    <hyperlink ref="F100" r:id="rId3" display="https://podminky.urs.cz/item/CS_URS_2026_01/113106571"/>
    <hyperlink ref="F103" r:id="rId4" display="https://podminky.urs.cz/item/CS_URS_2026_01/113107221"/>
    <hyperlink ref="F106" r:id="rId5" display="https://podminky.urs.cz/item/CS_URS_2026_01/113107222"/>
    <hyperlink ref="F109" r:id="rId6" display="https://podminky.urs.cz/item/CS_URS_2026_01/113107325"/>
    <hyperlink ref="F118" r:id="rId7" display="https://podminky.urs.cz/item/CS_URS_2026_01/113154528"/>
    <hyperlink ref="F123" r:id="rId8" display="https://podminky.urs.cz/item/CS_URS_2026_01/113202111"/>
    <hyperlink ref="F129" r:id="rId9" display="https://podminky.urs.cz/item/CS_URS_2026_01/121151105"/>
    <hyperlink ref="F132" r:id="rId10" display="https://podminky.urs.cz/item/CS_URS_2026_01/132212331"/>
    <hyperlink ref="F139" r:id="rId11" display="https://podminky.urs.cz/item/CS_URS_2026_01/132251101"/>
    <hyperlink ref="F142" r:id="rId12" display="https://podminky.urs.cz/item/CS_URS_2026_01/162351103"/>
    <hyperlink ref="F150" r:id="rId13" display="https://podminky.urs.cz/item/CS_URS_2026_01/167151101"/>
    <hyperlink ref="F158" r:id="rId14" display="https://podminky.urs.cz/item/CS_URS_2026_01/174151101"/>
    <hyperlink ref="F161" r:id="rId15" display="https://podminky.urs.cz/item/CS_URS_2026_01/174211203"/>
    <hyperlink ref="F166" r:id="rId16" display="https://podminky.urs.cz/item/CS_URS_2026_01/274313911"/>
    <hyperlink ref="F169" r:id="rId17" display="https://podminky.urs.cz/item/CS_URS_2026_01/274352231"/>
    <hyperlink ref="F172" r:id="rId18" display="https://podminky.urs.cz/item/CS_URS_2026_01/274352232"/>
    <hyperlink ref="F185" r:id="rId19" display="https://podminky.urs.cz/item/CS_URS_2026_01/275351121"/>
    <hyperlink ref="F197" r:id="rId20" display="https://podminky.urs.cz/item/CS_URS_2026_01/275351122"/>
    <hyperlink ref="F209" r:id="rId21" display="https://podminky.urs.cz/item/CS_URS_2026_01/279113153"/>
    <hyperlink ref="F215" r:id="rId22" display="https://podminky.urs.cz/item/CS_URS_2026_01/311351121"/>
    <hyperlink ref="F218" r:id="rId23" display="https://podminky.urs.cz/item/CS_URS_2026_01/311351122"/>
    <hyperlink ref="F220" r:id="rId24" display="https://podminky.urs.cz/item/CS_URS_2026_01/311351911"/>
    <hyperlink ref="F225" r:id="rId25" display="https://podminky.urs.cz/item/CS_URS_2026_01/430361821"/>
    <hyperlink ref="F228" r:id="rId26" display="https://podminky.urs.cz/item/CS_URS_2026_01/431351125"/>
    <hyperlink ref="F231" r:id="rId27" display="https://podminky.urs.cz/item/CS_URS_2026_01/431351126"/>
    <hyperlink ref="F233" r:id="rId28" display="https://podminky.urs.cz/item/CS_URS_2026_01/311351911"/>
    <hyperlink ref="F238" r:id="rId29" display="https://podminky.urs.cz/item/CS_URS_2026_01/434351145"/>
    <hyperlink ref="F241" r:id="rId30" display="https://podminky.urs.cz/item/CS_URS_2026_01/434351146"/>
    <hyperlink ref="F244" r:id="rId31" display="https://podminky.urs.cz/item/CS_URS_2026_01/564730001"/>
    <hyperlink ref="F249" r:id="rId32" display="https://podminky.urs.cz/item/CS_URS_2026_01/564750101"/>
    <hyperlink ref="F252" r:id="rId33" display="https://podminky.urs.cz/item/CS_URS_2026_01/564851011"/>
    <hyperlink ref="F257" r:id="rId34" display="https://podminky.urs.cz/item/CS_URS_2026_01/564861011"/>
    <hyperlink ref="F260" r:id="rId35" display="https://podminky.urs.cz/item/CS_URS_2026_01/564931110.R"/>
    <hyperlink ref="F265" r:id="rId36" display="https://podminky.urs.cz/item/CS_URS_2026_01/566901241"/>
    <hyperlink ref="F272" r:id="rId37" display="https://podminky.urs.cz/item/CS_URS_2026_01/577133111"/>
    <hyperlink ref="F296" r:id="rId38" display="https://podminky.urs.cz/item/CS_URS_2026_01/579291111"/>
    <hyperlink ref="F310" r:id="rId39" display="https://podminky.urs.cz/item/CS_URS_2026_01/591211111"/>
    <hyperlink ref="F314" r:id="rId40" display="https://podminky.urs.cz/item/CS_URS_2026_01/939591040"/>
    <hyperlink ref="F319" r:id="rId41" display="https://podminky.urs.cz/item/CS_URS_2026_01/589116112"/>
    <hyperlink ref="F323" r:id="rId42" display="https://podminky.urs.cz/item/CS_URS_2026_01/916231213"/>
    <hyperlink ref="F328" r:id="rId43" display="https://podminky.urs.cz/item/CS_URS_2026_01/916241213"/>
    <hyperlink ref="F332" r:id="rId44" display="https://podminky.urs.cz/item/CS_URS_2026_01/919735112"/>
    <hyperlink ref="F335" r:id="rId45" display="https://podminky.urs.cz/item/CS_URS_2026_01/921900000.R.pozn.1"/>
    <hyperlink ref="F342" r:id="rId46" display="https://podminky.urs.cz/item/CS_URS_2026_01/961044111"/>
    <hyperlink ref="F345" r:id="rId47" display="https://podminky.urs.cz/item/CS_URS_2026_01/962042321"/>
    <hyperlink ref="F348" r:id="rId48" display="https://podminky.urs.cz/item/CS_URS_2026_01/966003818"/>
    <hyperlink ref="F351" r:id="rId49" display="https://podminky.urs.cz/item/CS_URS_2026_01/966073811"/>
    <hyperlink ref="F353" r:id="rId50" display="https://podminky.urs.cz/item/CS_URS_2026_01/979054451"/>
    <hyperlink ref="F359" r:id="rId51" display="https://podminky.urs.cz/item/CS_URS_2026_01/997013151"/>
    <hyperlink ref="F364" r:id="rId52" display="https://podminky.urs.cz/item/CS_URS_2026_01/997221612"/>
    <hyperlink ref="F370" r:id="rId53" display="https://podminky.urs.cz/item/CS_URS_2026_01/997013869"/>
    <hyperlink ref="F373" r:id="rId54" display="https://podminky.urs.cz/item/CS_URS_2026_01/997013871"/>
    <hyperlink ref="F378" r:id="rId55" display="https://podminky.urs.cz/item/CS_URS_2026_01/997221873"/>
    <hyperlink ref="F381" r:id="rId56" display="https://podminky.urs.cz/item/CS_URS_2026_01/997221875"/>
    <hyperlink ref="F385" r:id="rId57" display="https://podminky.urs.cz/item/CS_URS_2026_01/99822201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  <c r="AZ2" s="285" t="s">
        <v>728</v>
      </c>
      <c r="BA2" s="285" t="s">
        <v>19</v>
      </c>
      <c r="BB2" s="285" t="s">
        <v>19</v>
      </c>
      <c r="BC2" s="285" t="s">
        <v>729</v>
      </c>
      <c r="BD2" s="285" t="s">
        <v>83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  <c r="AZ3" s="285" t="s">
        <v>730</v>
      </c>
      <c r="BA3" s="285" t="s">
        <v>19</v>
      </c>
      <c r="BB3" s="285" t="s">
        <v>19</v>
      </c>
      <c r="BC3" s="285" t="s">
        <v>729</v>
      </c>
      <c r="BD3" s="285" t="s">
        <v>83</v>
      </c>
    </row>
    <row r="4" s="1" customFormat="1" ht="24.96" customHeight="1">
      <c r="B4" s="23"/>
      <c r="D4" s="133" t="s">
        <v>96</v>
      </c>
      <c r="L4" s="23"/>
      <c r="M4" s="134" t="s">
        <v>10</v>
      </c>
      <c r="AT4" s="20" t="s">
        <v>4</v>
      </c>
      <c r="AZ4" s="285" t="s">
        <v>731</v>
      </c>
      <c r="BA4" s="285" t="s">
        <v>19</v>
      </c>
      <c r="BB4" s="285" t="s">
        <v>19</v>
      </c>
      <c r="BC4" s="285" t="s">
        <v>732</v>
      </c>
      <c r="BD4" s="285" t="s">
        <v>83</v>
      </c>
    </row>
    <row r="5" s="1" customFormat="1" ht="6.96" customHeight="1">
      <c r="B5" s="23"/>
      <c r="L5" s="23"/>
      <c r="AZ5" s="285" t="s">
        <v>733</v>
      </c>
      <c r="BA5" s="285" t="s">
        <v>19</v>
      </c>
      <c r="BB5" s="285" t="s">
        <v>19</v>
      </c>
      <c r="BC5" s="285" t="s">
        <v>734</v>
      </c>
      <c r="BD5" s="285" t="s">
        <v>83</v>
      </c>
    </row>
    <row r="6" s="1" customFormat="1" ht="12" customHeight="1">
      <c r="B6" s="23"/>
      <c r="D6" s="135" t="s">
        <v>16</v>
      </c>
      <c r="L6" s="23"/>
      <c r="AZ6" s="285" t="s">
        <v>735</v>
      </c>
      <c r="BA6" s="285" t="s">
        <v>19</v>
      </c>
      <c r="BB6" s="285" t="s">
        <v>19</v>
      </c>
      <c r="BC6" s="285" t="s">
        <v>736</v>
      </c>
      <c r="BD6" s="285" t="s">
        <v>83</v>
      </c>
    </row>
    <row r="7" s="1" customFormat="1" ht="16.5" customHeight="1">
      <c r="B7" s="23"/>
      <c r="E7" s="136" t="str">
        <f>'Rekapitulace stavby'!K6</f>
        <v>Kluziště Smržovka</v>
      </c>
      <c r="F7" s="135"/>
      <c r="G7" s="135"/>
      <c r="H7" s="135"/>
      <c r="L7" s="23"/>
      <c r="AZ7" s="285" t="s">
        <v>737</v>
      </c>
      <c r="BA7" s="285" t="s">
        <v>19</v>
      </c>
      <c r="BB7" s="285" t="s">
        <v>19</v>
      </c>
      <c r="BC7" s="285" t="s">
        <v>163</v>
      </c>
      <c r="BD7" s="285" t="s">
        <v>83</v>
      </c>
    </row>
    <row r="8" s="2" customFormat="1" ht="12" customHeight="1">
      <c r="A8" s="41"/>
      <c r="B8" s="47"/>
      <c r="C8" s="41"/>
      <c r="D8" s="135" t="s">
        <v>97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Z8" s="285" t="s">
        <v>738</v>
      </c>
      <c r="BA8" s="285" t="s">
        <v>19</v>
      </c>
      <c r="BB8" s="285" t="s">
        <v>19</v>
      </c>
      <c r="BC8" s="285" t="s">
        <v>739</v>
      </c>
      <c r="BD8" s="285" t="s">
        <v>83</v>
      </c>
    </row>
    <row r="9" s="2" customFormat="1" ht="16.5" customHeight="1">
      <c r="A9" s="41"/>
      <c r="B9" s="47"/>
      <c r="C9" s="41"/>
      <c r="D9" s="41"/>
      <c r="E9" s="138" t="s">
        <v>740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Z9" s="285" t="s">
        <v>741</v>
      </c>
      <c r="BA9" s="285" t="s">
        <v>19</v>
      </c>
      <c r="BB9" s="285" t="s">
        <v>19</v>
      </c>
      <c r="BC9" s="285" t="s">
        <v>742</v>
      </c>
      <c r="BD9" s="285" t="s">
        <v>83</v>
      </c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Z10" s="285" t="s">
        <v>743</v>
      </c>
      <c r="BA10" s="285" t="s">
        <v>19</v>
      </c>
      <c r="BB10" s="285" t="s">
        <v>19</v>
      </c>
      <c r="BC10" s="285" t="s">
        <v>230</v>
      </c>
      <c r="BD10" s="285" t="s">
        <v>83</v>
      </c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Z11" s="285" t="s">
        <v>744</v>
      </c>
      <c r="BA11" s="285" t="s">
        <v>19</v>
      </c>
      <c r="BB11" s="285" t="s">
        <v>19</v>
      </c>
      <c r="BC11" s="285" t="s">
        <v>83</v>
      </c>
      <c r="BD11" s="285" t="s">
        <v>83</v>
      </c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32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ROUND(J95,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ROUND((SUM(BE95:BE429)),  2)</f>
        <v>0</v>
      </c>
      <c r="G33" s="41"/>
      <c r="H33" s="41"/>
      <c r="I33" s="151">
        <v>0.20999999999999999</v>
      </c>
      <c r="J33" s="150">
        <f>ROUND(((SUM(BE95:BE429))*I33),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ROUND((SUM(BF95:BF429)),  2)</f>
        <v>0</v>
      </c>
      <c r="G34" s="41"/>
      <c r="H34" s="41"/>
      <c r="I34" s="151">
        <v>0.12</v>
      </c>
      <c r="J34" s="150">
        <f>ROUND(((SUM(BF95:BF429))*I34),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ROUND((SUM(BG95:BG429)),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ROUND((SUM(BH95:BH429)),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ROUND((SUM(BI95:BI429)),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99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Kluziště Smržovka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97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02 - Sklad mobiliáře hřiště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p.č. 2115/1, 2115/3, 2105</v>
      </c>
      <c r="G52" s="43"/>
      <c r="H52" s="43"/>
      <c r="I52" s="35" t="s">
        <v>23</v>
      </c>
      <c r="J52" s="75" t="str">
        <f>IF(J12="","",J12)</f>
        <v>2. 4. 2026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25</v>
      </c>
      <c r="D54" s="43"/>
      <c r="E54" s="43"/>
      <c r="F54" s="30" t="str">
        <f>E15</f>
        <v>Město Smržovka</v>
      </c>
      <c r="G54" s="43"/>
      <c r="H54" s="43"/>
      <c r="I54" s="35" t="s">
        <v>31</v>
      </c>
      <c r="J54" s="39" t="str">
        <f>E21</f>
        <v>mjölking s.r.o., Šternovská 2304/6, Chodov, Praha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Propos Liberec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100</v>
      </c>
      <c r="D57" s="165"/>
      <c r="E57" s="165"/>
      <c r="F57" s="165"/>
      <c r="G57" s="165"/>
      <c r="H57" s="165"/>
      <c r="I57" s="165"/>
      <c r="J57" s="166" t="s">
        <v>101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J95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102</v>
      </c>
    </row>
    <row r="60" s="9" customFormat="1" ht="24.96" customHeight="1">
      <c r="A60" s="9"/>
      <c r="B60" s="168"/>
      <c r="C60" s="169"/>
      <c r="D60" s="170" t="s">
        <v>103</v>
      </c>
      <c r="E60" s="171"/>
      <c r="F60" s="171"/>
      <c r="G60" s="171"/>
      <c r="H60" s="171"/>
      <c r="I60" s="171"/>
      <c r="J60" s="172">
        <f>J96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104</v>
      </c>
      <c r="E61" s="177"/>
      <c r="F61" s="177"/>
      <c r="G61" s="177"/>
      <c r="H61" s="177"/>
      <c r="I61" s="177"/>
      <c r="J61" s="178">
        <f>J97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105</v>
      </c>
      <c r="E62" s="177"/>
      <c r="F62" s="177"/>
      <c r="G62" s="177"/>
      <c r="H62" s="177"/>
      <c r="I62" s="177"/>
      <c r="J62" s="178">
        <f>J151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106</v>
      </c>
      <c r="E63" s="177"/>
      <c r="F63" s="177"/>
      <c r="G63" s="177"/>
      <c r="H63" s="177"/>
      <c r="I63" s="177"/>
      <c r="J63" s="178">
        <f>J208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107</v>
      </c>
      <c r="E64" s="177"/>
      <c r="F64" s="177"/>
      <c r="G64" s="177"/>
      <c r="H64" s="177"/>
      <c r="I64" s="177"/>
      <c r="J64" s="178">
        <f>J248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745</v>
      </c>
      <c r="E65" s="177"/>
      <c r="F65" s="177"/>
      <c r="G65" s="177"/>
      <c r="H65" s="177"/>
      <c r="I65" s="177"/>
      <c r="J65" s="178">
        <f>J281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109</v>
      </c>
      <c r="E66" s="177"/>
      <c r="F66" s="177"/>
      <c r="G66" s="177"/>
      <c r="H66" s="177"/>
      <c r="I66" s="177"/>
      <c r="J66" s="178">
        <f>J311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111</v>
      </c>
      <c r="E67" s="177"/>
      <c r="F67" s="177"/>
      <c r="G67" s="177"/>
      <c r="H67" s="177"/>
      <c r="I67" s="177"/>
      <c r="J67" s="178">
        <f>J324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8"/>
      <c r="C68" s="169"/>
      <c r="D68" s="170" t="s">
        <v>112</v>
      </c>
      <c r="E68" s="171"/>
      <c r="F68" s="171"/>
      <c r="G68" s="171"/>
      <c r="H68" s="171"/>
      <c r="I68" s="171"/>
      <c r="J68" s="172">
        <f>J327</f>
        <v>0</v>
      </c>
      <c r="K68" s="169"/>
      <c r="L68" s="17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74"/>
      <c r="C69" s="175"/>
      <c r="D69" s="176" t="s">
        <v>746</v>
      </c>
      <c r="E69" s="177"/>
      <c r="F69" s="177"/>
      <c r="G69" s="177"/>
      <c r="H69" s="177"/>
      <c r="I69" s="177"/>
      <c r="J69" s="178">
        <f>J328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4"/>
      <c r="C70" s="175"/>
      <c r="D70" s="176" t="s">
        <v>747</v>
      </c>
      <c r="E70" s="177"/>
      <c r="F70" s="177"/>
      <c r="G70" s="177"/>
      <c r="H70" s="177"/>
      <c r="I70" s="177"/>
      <c r="J70" s="178">
        <f>J350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4"/>
      <c r="C71" s="175"/>
      <c r="D71" s="176" t="s">
        <v>748</v>
      </c>
      <c r="E71" s="177"/>
      <c r="F71" s="177"/>
      <c r="G71" s="177"/>
      <c r="H71" s="177"/>
      <c r="I71" s="177"/>
      <c r="J71" s="178">
        <f>J375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4"/>
      <c r="C72" s="175"/>
      <c r="D72" s="176" t="s">
        <v>749</v>
      </c>
      <c r="E72" s="177"/>
      <c r="F72" s="177"/>
      <c r="G72" s="177"/>
      <c r="H72" s="177"/>
      <c r="I72" s="177"/>
      <c r="J72" s="178">
        <f>J386</f>
        <v>0</v>
      </c>
      <c r="K72" s="175"/>
      <c r="L72" s="17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4"/>
      <c r="C73" s="175"/>
      <c r="D73" s="176" t="s">
        <v>750</v>
      </c>
      <c r="E73" s="177"/>
      <c r="F73" s="177"/>
      <c r="G73" s="177"/>
      <c r="H73" s="177"/>
      <c r="I73" s="177"/>
      <c r="J73" s="178">
        <f>J397</f>
        <v>0</v>
      </c>
      <c r="K73" s="175"/>
      <c r="L73" s="17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4"/>
      <c r="C74" s="175"/>
      <c r="D74" s="176" t="s">
        <v>751</v>
      </c>
      <c r="E74" s="177"/>
      <c r="F74" s="177"/>
      <c r="G74" s="177"/>
      <c r="H74" s="177"/>
      <c r="I74" s="177"/>
      <c r="J74" s="178">
        <f>J404</f>
        <v>0</v>
      </c>
      <c r="K74" s="175"/>
      <c r="L74" s="17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4"/>
      <c r="C75" s="175"/>
      <c r="D75" s="176" t="s">
        <v>752</v>
      </c>
      <c r="E75" s="177"/>
      <c r="F75" s="177"/>
      <c r="G75" s="177"/>
      <c r="H75" s="177"/>
      <c r="I75" s="177"/>
      <c r="J75" s="178">
        <f>J408</f>
        <v>0</v>
      </c>
      <c r="K75" s="175"/>
      <c r="L75" s="17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2" customFormat="1" ht="21.84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6" t="s">
        <v>114</v>
      </c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16</v>
      </c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63" t="str">
        <f>E7</f>
        <v>Kluziště Smržovka</v>
      </c>
      <c r="F85" s="35"/>
      <c r="G85" s="35"/>
      <c r="H85" s="35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97</v>
      </c>
      <c r="D86" s="43"/>
      <c r="E86" s="43"/>
      <c r="F86" s="43"/>
      <c r="G86" s="43"/>
      <c r="H86" s="43"/>
      <c r="I86" s="43"/>
      <c r="J86" s="43"/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2" t="str">
        <f>E9</f>
        <v>SO 02 - Sklad mobiliáře hřiště</v>
      </c>
      <c r="F87" s="43"/>
      <c r="G87" s="43"/>
      <c r="H87" s="43"/>
      <c r="I87" s="43"/>
      <c r="J87" s="43"/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3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5" t="s">
        <v>21</v>
      </c>
      <c r="D89" s="43"/>
      <c r="E89" s="43"/>
      <c r="F89" s="30" t="str">
        <f>F12</f>
        <v>p.č. 2115/1, 2115/3, 2105</v>
      </c>
      <c r="G89" s="43"/>
      <c r="H89" s="43"/>
      <c r="I89" s="35" t="s">
        <v>23</v>
      </c>
      <c r="J89" s="75" t="str">
        <f>IF(J12="","",J12)</f>
        <v>2. 4. 2026</v>
      </c>
      <c r="K89" s="43"/>
      <c r="L89" s="13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3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5" t="s">
        <v>25</v>
      </c>
      <c r="D91" s="43"/>
      <c r="E91" s="43"/>
      <c r="F91" s="30" t="str">
        <f>E15</f>
        <v>Město Smržovka</v>
      </c>
      <c r="G91" s="43"/>
      <c r="H91" s="43"/>
      <c r="I91" s="35" t="s">
        <v>31</v>
      </c>
      <c r="J91" s="39" t="str">
        <f>E21</f>
        <v>mjölking s.r.o., Šternovská 2304/6, Chodov, Praha</v>
      </c>
      <c r="K91" s="43"/>
      <c r="L91" s="13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5" t="s">
        <v>29</v>
      </c>
      <c r="D92" s="43"/>
      <c r="E92" s="43"/>
      <c r="F92" s="30" t="str">
        <f>IF(E18="","",E18)</f>
        <v>Vyplň údaj</v>
      </c>
      <c r="G92" s="43"/>
      <c r="H92" s="43"/>
      <c r="I92" s="35" t="s">
        <v>35</v>
      </c>
      <c r="J92" s="39" t="str">
        <f>E24</f>
        <v>Propos Liberec s.r.o.</v>
      </c>
      <c r="K92" s="43"/>
      <c r="L92" s="13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3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11" customFormat="1" ht="29.28" customHeight="1">
      <c r="A94" s="180"/>
      <c r="B94" s="181"/>
      <c r="C94" s="182" t="s">
        <v>115</v>
      </c>
      <c r="D94" s="183" t="s">
        <v>58</v>
      </c>
      <c r="E94" s="183" t="s">
        <v>54</v>
      </c>
      <c r="F94" s="183" t="s">
        <v>55</v>
      </c>
      <c r="G94" s="183" t="s">
        <v>116</v>
      </c>
      <c r="H94" s="183" t="s">
        <v>117</v>
      </c>
      <c r="I94" s="183" t="s">
        <v>118</v>
      </c>
      <c r="J94" s="183" t="s">
        <v>101</v>
      </c>
      <c r="K94" s="184" t="s">
        <v>119</v>
      </c>
      <c r="L94" s="185"/>
      <c r="M94" s="95" t="s">
        <v>19</v>
      </c>
      <c r="N94" s="96" t="s">
        <v>43</v>
      </c>
      <c r="O94" s="96" t="s">
        <v>120</v>
      </c>
      <c r="P94" s="96" t="s">
        <v>121</v>
      </c>
      <c r="Q94" s="96" t="s">
        <v>122</v>
      </c>
      <c r="R94" s="96" t="s">
        <v>123</v>
      </c>
      <c r="S94" s="96" t="s">
        <v>124</v>
      </c>
      <c r="T94" s="97" t="s">
        <v>125</v>
      </c>
      <c r="U94" s="180"/>
      <c r="V94" s="180"/>
      <c r="W94" s="180"/>
      <c r="X94" s="180"/>
      <c r="Y94" s="180"/>
      <c r="Z94" s="180"/>
      <c r="AA94" s="180"/>
      <c r="AB94" s="180"/>
      <c r="AC94" s="180"/>
      <c r="AD94" s="180"/>
      <c r="AE94" s="180"/>
    </row>
    <row r="95" s="2" customFormat="1" ht="22.8" customHeight="1">
      <c r="A95" s="41"/>
      <c r="B95" s="42"/>
      <c r="C95" s="102" t="s">
        <v>126</v>
      </c>
      <c r="D95" s="43"/>
      <c r="E95" s="43"/>
      <c r="F95" s="43"/>
      <c r="G95" s="43"/>
      <c r="H95" s="43"/>
      <c r="I95" s="43"/>
      <c r="J95" s="186">
        <f>BK95</f>
        <v>0</v>
      </c>
      <c r="K95" s="43"/>
      <c r="L95" s="47"/>
      <c r="M95" s="98"/>
      <c r="N95" s="187"/>
      <c r="O95" s="99"/>
      <c r="P95" s="188">
        <f>P96+P327</f>
        <v>0</v>
      </c>
      <c r="Q95" s="99"/>
      <c r="R95" s="188">
        <f>R96+R327</f>
        <v>133.30514985999997</v>
      </c>
      <c r="S95" s="99"/>
      <c r="T95" s="189">
        <f>T96+T327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72</v>
      </c>
      <c r="AU95" s="20" t="s">
        <v>102</v>
      </c>
      <c r="BK95" s="190">
        <f>BK96+BK327</f>
        <v>0</v>
      </c>
    </row>
    <row r="96" s="12" customFormat="1" ht="25.92" customHeight="1">
      <c r="A96" s="12"/>
      <c r="B96" s="191"/>
      <c r="C96" s="192"/>
      <c r="D96" s="193" t="s">
        <v>72</v>
      </c>
      <c r="E96" s="194" t="s">
        <v>127</v>
      </c>
      <c r="F96" s="194" t="s">
        <v>128</v>
      </c>
      <c r="G96" s="192"/>
      <c r="H96" s="192"/>
      <c r="I96" s="195"/>
      <c r="J96" s="196">
        <f>BK96</f>
        <v>0</v>
      </c>
      <c r="K96" s="192"/>
      <c r="L96" s="197"/>
      <c r="M96" s="198"/>
      <c r="N96" s="199"/>
      <c r="O96" s="199"/>
      <c r="P96" s="200">
        <f>P97+P151+P208+P248+P281+P311+P324</f>
        <v>0</v>
      </c>
      <c r="Q96" s="199"/>
      <c r="R96" s="200">
        <f>R97+R151+R208+R248+R281+R311+R324</f>
        <v>132.24667780999997</v>
      </c>
      <c r="S96" s="199"/>
      <c r="T96" s="201">
        <f>T97+T151+T208+T248+T281+T311+T324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2" t="s">
        <v>81</v>
      </c>
      <c r="AT96" s="203" t="s">
        <v>72</v>
      </c>
      <c r="AU96" s="203" t="s">
        <v>73</v>
      </c>
      <c r="AY96" s="202" t="s">
        <v>129</v>
      </c>
      <c r="BK96" s="204">
        <f>BK97+BK151+BK208+BK248+BK281+BK311+BK324</f>
        <v>0</v>
      </c>
    </row>
    <row r="97" s="12" customFormat="1" ht="22.8" customHeight="1">
      <c r="A97" s="12"/>
      <c r="B97" s="191"/>
      <c r="C97" s="192"/>
      <c r="D97" s="193" t="s">
        <v>72</v>
      </c>
      <c r="E97" s="205" t="s">
        <v>81</v>
      </c>
      <c r="F97" s="205" t="s">
        <v>130</v>
      </c>
      <c r="G97" s="192"/>
      <c r="H97" s="192"/>
      <c r="I97" s="195"/>
      <c r="J97" s="206">
        <f>BK97</f>
        <v>0</v>
      </c>
      <c r="K97" s="192"/>
      <c r="L97" s="197"/>
      <c r="M97" s="198"/>
      <c r="N97" s="199"/>
      <c r="O97" s="199"/>
      <c r="P97" s="200">
        <f>SUM(P98:P150)</f>
        <v>0</v>
      </c>
      <c r="Q97" s="199"/>
      <c r="R97" s="200">
        <f>SUM(R98:R150)</f>
        <v>0</v>
      </c>
      <c r="S97" s="199"/>
      <c r="T97" s="201">
        <f>SUM(T98:T150)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2" t="s">
        <v>81</v>
      </c>
      <c r="AT97" s="203" t="s">
        <v>72</v>
      </c>
      <c r="AU97" s="203" t="s">
        <v>81</v>
      </c>
      <c r="AY97" s="202" t="s">
        <v>129</v>
      </c>
      <c r="BK97" s="204">
        <f>SUM(BK98:BK150)</f>
        <v>0</v>
      </c>
    </row>
    <row r="98" s="2" customFormat="1" ht="16.5" customHeight="1">
      <c r="A98" s="41"/>
      <c r="B98" s="42"/>
      <c r="C98" s="207" t="s">
        <v>81</v>
      </c>
      <c r="D98" s="207" t="s">
        <v>131</v>
      </c>
      <c r="E98" s="208" t="s">
        <v>753</v>
      </c>
      <c r="F98" s="209" t="s">
        <v>754</v>
      </c>
      <c r="G98" s="210" t="s">
        <v>204</v>
      </c>
      <c r="H98" s="211">
        <v>6</v>
      </c>
      <c r="I98" s="212"/>
      <c r="J98" s="213">
        <f>ROUND(I98*H98,2)</f>
        <v>0</v>
      </c>
      <c r="K98" s="209" t="s">
        <v>135</v>
      </c>
      <c r="L98" s="47"/>
      <c r="M98" s="214" t="s">
        <v>19</v>
      </c>
      <c r="N98" s="215" t="s">
        <v>44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136</v>
      </c>
      <c r="AT98" s="218" t="s">
        <v>131</v>
      </c>
      <c r="AU98" s="218" t="s">
        <v>83</v>
      </c>
      <c r="AY98" s="20" t="s">
        <v>129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81</v>
      </c>
      <c r="BK98" s="219">
        <f>ROUND(I98*H98,2)</f>
        <v>0</v>
      </c>
      <c r="BL98" s="20" t="s">
        <v>136</v>
      </c>
      <c r="BM98" s="218" t="s">
        <v>755</v>
      </c>
    </row>
    <row r="99" s="2" customFormat="1">
      <c r="A99" s="41"/>
      <c r="B99" s="42"/>
      <c r="C99" s="43"/>
      <c r="D99" s="220" t="s">
        <v>138</v>
      </c>
      <c r="E99" s="43"/>
      <c r="F99" s="221" t="s">
        <v>756</v>
      </c>
      <c r="G99" s="43"/>
      <c r="H99" s="43"/>
      <c r="I99" s="222"/>
      <c r="J99" s="43"/>
      <c r="K99" s="43"/>
      <c r="L99" s="47"/>
      <c r="M99" s="223"/>
      <c r="N99" s="22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138</v>
      </c>
      <c r="AU99" s="20" t="s">
        <v>83</v>
      </c>
    </row>
    <row r="100" s="15" customFormat="1">
      <c r="A100" s="15"/>
      <c r="B100" s="249"/>
      <c r="C100" s="250"/>
      <c r="D100" s="225" t="s">
        <v>155</v>
      </c>
      <c r="E100" s="251" t="s">
        <v>19</v>
      </c>
      <c r="F100" s="252" t="s">
        <v>757</v>
      </c>
      <c r="G100" s="250"/>
      <c r="H100" s="251" t="s">
        <v>19</v>
      </c>
      <c r="I100" s="253"/>
      <c r="J100" s="250"/>
      <c r="K100" s="250"/>
      <c r="L100" s="254"/>
      <c r="M100" s="255"/>
      <c r="N100" s="256"/>
      <c r="O100" s="256"/>
      <c r="P100" s="256"/>
      <c r="Q100" s="256"/>
      <c r="R100" s="256"/>
      <c r="S100" s="256"/>
      <c r="T100" s="257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58" t="s">
        <v>155</v>
      </c>
      <c r="AU100" s="258" t="s">
        <v>83</v>
      </c>
      <c r="AV100" s="15" t="s">
        <v>81</v>
      </c>
      <c r="AW100" s="15" t="s">
        <v>34</v>
      </c>
      <c r="AX100" s="15" t="s">
        <v>73</v>
      </c>
      <c r="AY100" s="258" t="s">
        <v>129</v>
      </c>
    </row>
    <row r="101" s="15" customFormat="1">
      <c r="A101" s="15"/>
      <c r="B101" s="249"/>
      <c r="C101" s="250"/>
      <c r="D101" s="225" t="s">
        <v>155</v>
      </c>
      <c r="E101" s="251" t="s">
        <v>19</v>
      </c>
      <c r="F101" s="252" t="s">
        <v>758</v>
      </c>
      <c r="G101" s="250"/>
      <c r="H101" s="251" t="s">
        <v>19</v>
      </c>
      <c r="I101" s="253"/>
      <c r="J101" s="250"/>
      <c r="K101" s="250"/>
      <c r="L101" s="254"/>
      <c r="M101" s="255"/>
      <c r="N101" s="256"/>
      <c r="O101" s="256"/>
      <c r="P101" s="256"/>
      <c r="Q101" s="256"/>
      <c r="R101" s="256"/>
      <c r="S101" s="256"/>
      <c r="T101" s="257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T101" s="258" t="s">
        <v>155</v>
      </c>
      <c r="AU101" s="258" t="s">
        <v>83</v>
      </c>
      <c r="AV101" s="15" t="s">
        <v>81</v>
      </c>
      <c r="AW101" s="15" t="s">
        <v>34</v>
      </c>
      <c r="AX101" s="15" t="s">
        <v>73</v>
      </c>
      <c r="AY101" s="258" t="s">
        <v>129</v>
      </c>
    </row>
    <row r="102" s="13" customFormat="1">
      <c r="A102" s="13"/>
      <c r="B102" s="227"/>
      <c r="C102" s="228"/>
      <c r="D102" s="225" t="s">
        <v>155</v>
      </c>
      <c r="E102" s="229" t="s">
        <v>19</v>
      </c>
      <c r="F102" s="230" t="s">
        <v>759</v>
      </c>
      <c r="G102" s="228"/>
      <c r="H102" s="231">
        <v>6</v>
      </c>
      <c r="I102" s="232"/>
      <c r="J102" s="228"/>
      <c r="K102" s="228"/>
      <c r="L102" s="233"/>
      <c r="M102" s="234"/>
      <c r="N102" s="235"/>
      <c r="O102" s="235"/>
      <c r="P102" s="235"/>
      <c r="Q102" s="235"/>
      <c r="R102" s="235"/>
      <c r="S102" s="235"/>
      <c r="T102" s="236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7" t="s">
        <v>155</v>
      </c>
      <c r="AU102" s="237" t="s">
        <v>83</v>
      </c>
      <c r="AV102" s="13" t="s">
        <v>83</v>
      </c>
      <c r="AW102" s="13" t="s">
        <v>34</v>
      </c>
      <c r="AX102" s="13" t="s">
        <v>73</v>
      </c>
      <c r="AY102" s="237" t="s">
        <v>129</v>
      </c>
    </row>
    <row r="103" s="16" customFormat="1">
      <c r="A103" s="16"/>
      <c r="B103" s="259"/>
      <c r="C103" s="260"/>
      <c r="D103" s="225" t="s">
        <v>155</v>
      </c>
      <c r="E103" s="261" t="s">
        <v>737</v>
      </c>
      <c r="F103" s="262" t="s">
        <v>223</v>
      </c>
      <c r="G103" s="260"/>
      <c r="H103" s="263">
        <v>6</v>
      </c>
      <c r="I103" s="264"/>
      <c r="J103" s="260"/>
      <c r="K103" s="260"/>
      <c r="L103" s="265"/>
      <c r="M103" s="266"/>
      <c r="N103" s="267"/>
      <c r="O103" s="267"/>
      <c r="P103" s="267"/>
      <c r="Q103" s="267"/>
      <c r="R103" s="267"/>
      <c r="S103" s="267"/>
      <c r="T103" s="268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T103" s="269" t="s">
        <v>155</v>
      </c>
      <c r="AU103" s="269" t="s">
        <v>83</v>
      </c>
      <c r="AV103" s="16" t="s">
        <v>145</v>
      </c>
      <c r="AW103" s="16" t="s">
        <v>34</v>
      </c>
      <c r="AX103" s="16" t="s">
        <v>73</v>
      </c>
      <c r="AY103" s="269" t="s">
        <v>129</v>
      </c>
    </row>
    <row r="104" s="14" customFormat="1">
      <c r="A104" s="14"/>
      <c r="B104" s="238"/>
      <c r="C104" s="239"/>
      <c r="D104" s="225" t="s">
        <v>155</v>
      </c>
      <c r="E104" s="240" t="s">
        <v>19</v>
      </c>
      <c r="F104" s="241" t="s">
        <v>179</v>
      </c>
      <c r="G104" s="239"/>
      <c r="H104" s="242">
        <v>6</v>
      </c>
      <c r="I104" s="243"/>
      <c r="J104" s="239"/>
      <c r="K104" s="239"/>
      <c r="L104" s="244"/>
      <c r="M104" s="245"/>
      <c r="N104" s="246"/>
      <c r="O104" s="246"/>
      <c r="P104" s="246"/>
      <c r="Q104" s="246"/>
      <c r="R104" s="246"/>
      <c r="S104" s="246"/>
      <c r="T104" s="247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8" t="s">
        <v>155</v>
      </c>
      <c r="AU104" s="248" t="s">
        <v>83</v>
      </c>
      <c r="AV104" s="14" t="s">
        <v>136</v>
      </c>
      <c r="AW104" s="14" t="s">
        <v>34</v>
      </c>
      <c r="AX104" s="14" t="s">
        <v>81</v>
      </c>
      <c r="AY104" s="248" t="s">
        <v>129</v>
      </c>
    </row>
    <row r="105" s="2" customFormat="1" ht="24.15" customHeight="1">
      <c r="A105" s="41"/>
      <c r="B105" s="42"/>
      <c r="C105" s="207" t="s">
        <v>83</v>
      </c>
      <c r="D105" s="207" t="s">
        <v>131</v>
      </c>
      <c r="E105" s="208" t="s">
        <v>760</v>
      </c>
      <c r="F105" s="209" t="s">
        <v>761</v>
      </c>
      <c r="G105" s="210" t="s">
        <v>204</v>
      </c>
      <c r="H105" s="211">
        <v>10.803000000000001</v>
      </c>
      <c r="I105" s="212"/>
      <c r="J105" s="213">
        <f>ROUND(I105*H105,2)</f>
        <v>0</v>
      </c>
      <c r="K105" s="209" t="s">
        <v>135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136</v>
      </c>
      <c r="AT105" s="218" t="s">
        <v>131</v>
      </c>
      <c r="AU105" s="218" t="s">
        <v>83</v>
      </c>
      <c r="AY105" s="20" t="s">
        <v>129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136</v>
      </c>
      <c r="BM105" s="218" t="s">
        <v>762</v>
      </c>
    </row>
    <row r="106" s="2" customFormat="1">
      <c r="A106" s="41"/>
      <c r="B106" s="42"/>
      <c r="C106" s="43"/>
      <c r="D106" s="220" t="s">
        <v>138</v>
      </c>
      <c r="E106" s="43"/>
      <c r="F106" s="221" t="s">
        <v>763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138</v>
      </c>
      <c r="AU106" s="20" t="s">
        <v>83</v>
      </c>
    </row>
    <row r="107" s="15" customFormat="1">
      <c r="A107" s="15"/>
      <c r="B107" s="249"/>
      <c r="C107" s="250"/>
      <c r="D107" s="225" t="s">
        <v>155</v>
      </c>
      <c r="E107" s="251" t="s">
        <v>19</v>
      </c>
      <c r="F107" s="252" t="s">
        <v>764</v>
      </c>
      <c r="G107" s="250"/>
      <c r="H107" s="251" t="s">
        <v>19</v>
      </c>
      <c r="I107" s="253"/>
      <c r="J107" s="250"/>
      <c r="K107" s="250"/>
      <c r="L107" s="254"/>
      <c r="M107" s="255"/>
      <c r="N107" s="256"/>
      <c r="O107" s="256"/>
      <c r="P107" s="256"/>
      <c r="Q107" s="256"/>
      <c r="R107" s="256"/>
      <c r="S107" s="256"/>
      <c r="T107" s="257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58" t="s">
        <v>155</v>
      </c>
      <c r="AU107" s="258" t="s">
        <v>83</v>
      </c>
      <c r="AV107" s="15" t="s">
        <v>81</v>
      </c>
      <c r="AW107" s="15" t="s">
        <v>34</v>
      </c>
      <c r="AX107" s="15" t="s">
        <v>73</v>
      </c>
      <c r="AY107" s="258" t="s">
        <v>129</v>
      </c>
    </row>
    <row r="108" s="15" customFormat="1">
      <c r="A108" s="15"/>
      <c r="B108" s="249"/>
      <c r="C108" s="250"/>
      <c r="D108" s="225" t="s">
        <v>155</v>
      </c>
      <c r="E108" s="251" t="s">
        <v>19</v>
      </c>
      <c r="F108" s="252" t="s">
        <v>765</v>
      </c>
      <c r="G108" s="250"/>
      <c r="H108" s="251" t="s">
        <v>19</v>
      </c>
      <c r="I108" s="253"/>
      <c r="J108" s="250"/>
      <c r="K108" s="250"/>
      <c r="L108" s="254"/>
      <c r="M108" s="255"/>
      <c r="N108" s="256"/>
      <c r="O108" s="256"/>
      <c r="P108" s="256"/>
      <c r="Q108" s="256"/>
      <c r="R108" s="256"/>
      <c r="S108" s="256"/>
      <c r="T108" s="257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58" t="s">
        <v>155</v>
      </c>
      <c r="AU108" s="258" t="s">
        <v>83</v>
      </c>
      <c r="AV108" s="15" t="s">
        <v>81</v>
      </c>
      <c r="AW108" s="15" t="s">
        <v>34</v>
      </c>
      <c r="AX108" s="15" t="s">
        <v>73</v>
      </c>
      <c r="AY108" s="258" t="s">
        <v>129</v>
      </c>
    </row>
    <row r="109" s="13" customFormat="1">
      <c r="A109" s="13"/>
      <c r="B109" s="227"/>
      <c r="C109" s="228"/>
      <c r="D109" s="225" t="s">
        <v>155</v>
      </c>
      <c r="E109" s="229" t="s">
        <v>19</v>
      </c>
      <c r="F109" s="230" t="s">
        <v>766</v>
      </c>
      <c r="G109" s="228"/>
      <c r="H109" s="231">
        <v>10.803000000000001</v>
      </c>
      <c r="I109" s="232"/>
      <c r="J109" s="228"/>
      <c r="K109" s="228"/>
      <c r="L109" s="233"/>
      <c r="M109" s="234"/>
      <c r="N109" s="235"/>
      <c r="O109" s="235"/>
      <c r="P109" s="235"/>
      <c r="Q109" s="235"/>
      <c r="R109" s="235"/>
      <c r="S109" s="235"/>
      <c r="T109" s="236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7" t="s">
        <v>155</v>
      </c>
      <c r="AU109" s="237" t="s">
        <v>83</v>
      </c>
      <c r="AV109" s="13" t="s">
        <v>83</v>
      </c>
      <c r="AW109" s="13" t="s">
        <v>34</v>
      </c>
      <c r="AX109" s="13" t="s">
        <v>73</v>
      </c>
      <c r="AY109" s="237" t="s">
        <v>129</v>
      </c>
    </row>
    <row r="110" s="16" customFormat="1">
      <c r="A110" s="16"/>
      <c r="B110" s="259"/>
      <c r="C110" s="260"/>
      <c r="D110" s="225" t="s">
        <v>155</v>
      </c>
      <c r="E110" s="261" t="s">
        <v>738</v>
      </c>
      <c r="F110" s="262" t="s">
        <v>223</v>
      </c>
      <c r="G110" s="260"/>
      <c r="H110" s="263">
        <v>10.803000000000001</v>
      </c>
      <c r="I110" s="264"/>
      <c r="J110" s="260"/>
      <c r="K110" s="260"/>
      <c r="L110" s="265"/>
      <c r="M110" s="266"/>
      <c r="N110" s="267"/>
      <c r="O110" s="267"/>
      <c r="P110" s="267"/>
      <c r="Q110" s="267"/>
      <c r="R110" s="267"/>
      <c r="S110" s="267"/>
      <c r="T110" s="268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T110" s="269" t="s">
        <v>155</v>
      </c>
      <c r="AU110" s="269" t="s">
        <v>83</v>
      </c>
      <c r="AV110" s="16" t="s">
        <v>145</v>
      </c>
      <c r="AW110" s="16" t="s">
        <v>34</v>
      </c>
      <c r="AX110" s="16" t="s">
        <v>73</v>
      </c>
      <c r="AY110" s="269" t="s">
        <v>129</v>
      </c>
    </row>
    <row r="111" s="14" customFormat="1">
      <c r="A111" s="14"/>
      <c r="B111" s="238"/>
      <c r="C111" s="239"/>
      <c r="D111" s="225" t="s">
        <v>155</v>
      </c>
      <c r="E111" s="240" t="s">
        <v>19</v>
      </c>
      <c r="F111" s="241" t="s">
        <v>179</v>
      </c>
      <c r="G111" s="239"/>
      <c r="H111" s="242">
        <v>10.803000000000001</v>
      </c>
      <c r="I111" s="243"/>
      <c r="J111" s="239"/>
      <c r="K111" s="239"/>
      <c r="L111" s="244"/>
      <c r="M111" s="245"/>
      <c r="N111" s="246"/>
      <c r="O111" s="246"/>
      <c r="P111" s="246"/>
      <c r="Q111" s="246"/>
      <c r="R111" s="246"/>
      <c r="S111" s="246"/>
      <c r="T111" s="247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8" t="s">
        <v>155</v>
      </c>
      <c r="AU111" s="248" t="s">
        <v>83</v>
      </c>
      <c r="AV111" s="14" t="s">
        <v>136</v>
      </c>
      <c r="AW111" s="14" t="s">
        <v>34</v>
      </c>
      <c r="AX111" s="14" t="s">
        <v>81</v>
      </c>
      <c r="AY111" s="248" t="s">
        <v>129</v>
      </c>
    </row>
    <row r="112" s="2" customFormat="1" ht="37.8" customHeight="1">
      <c r="A112" s="41"/>
      <c r="B112" s="42"/>
      <c r="C112" s="207" t="s">
        <v>145</v>
      </c>
      <c r="D112" s="207" t="s">
        <v>131</v>
      </c>
      <c r="E112" s="208" t="s">
        <v>767</v>
      </c>
      <c r="F112" s="209" t="s">
        <v>768</v>
      </c>
      <c r="G112" s="210" t="s">
        <v>204</v>
      </c>
      <c r="H112" s="211">
        <v>33.802999999999997</v>
      </c>
      <c r="I112" s="212"/>
      <c r="J112" s="213">
        <f>ROUND(I112*H112,2)</f>
        <v>0</v>
      </c>
      <c r="K112" s="209" t="s">
        <v>135</v>
      </c>
      <c r="L112" s="47"/>
      <c r="M112" s="214" t="s">
        <v>19</v>
      </c>
      <c r="N112" s="215" t="s">
        <v>44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136</v>
      </c>
      <c r="AT112" s="218" t="s">
        <v>131</v>
      </c>
      <c r="AU112" s="218" t="s">
        <v>83</v>
      </c>
      <c r="AY112" s="20" t="s">
        <v>129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81</v>
      </c>
      <c r="BK112" s="219">
        <f>ROUND(I112*H112,2)</f>
        <v>0</v>
      </c>
      <c r="BL112" s="20" t="s">
        <v>136</v>
      </c>
      <c r="BM112" s="218" t="s">
        <v>769</v>
      </c>
    </row>
    <row r="113" s="2" customFormat="1">
      <c r="A113" s="41"/>
      <c r="B113" s="42"/>
      <c r="C113" s="43"/>
      <c r="D113" s="220" t="s">
        <v>138</v>
      </c>
      <c r="E113" s="43"/>
      <c r="F113" s="221" t="s">
        <v>770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138</v>
      </c>
      <c r="AU113" s="20" t="s">
        <v>83</v>
      </c>
    </row>
    <row r="114" s="15" customFormat="1">
      <c r="A114" s="15"/>
      <c r="B114" s="249"/>
      <c r="C114" s="250"/>
      <c r="D114" s="225" t="s">
        <v>155</v>
      </c>
      <c r="E114" s="251" t="s">
        <v>19</v>
      </c>
      <c r="F114" s="252" t="s">
        <v>771</v>
      </c>
      <c r="G114" s="250"/>
      <c r="H114" s="251" t="s">
        <v>19</v>
      </c>
      <c r="I114" s="253"/>
      <c r="J114" s="250"/>
      <c r="K114" s="250"/>
      <c r="L114" s="254"/>
      <c r="M114" s="255"/>
      <c r="N114" s="256"/>
      <c r="O114" s="256"/>
      <c r="P114" s="256"/>
      <c r="Q114" s="256"/>
      <c r="R114" s="256"/>
      <c r="S114" s="256"/>
      <c r="T114" s="257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58" t="s">
        <v>155</v>
      </c>
      <c r="AU114" s="258" t="s">
        <v>83</v>
      </c>
      <c r="AV114" s="15" t="s">
        <v>81</v>
      </c>
      <c r="AW114" s="15" t="s">
        <v>34</v>
      </c>
      <c r="AX114" s="15" t="s">
        <v>73</v>
      </c>
      <c r="AY114" s="258" t="s">
        <v>129</v>
      </c>
    </row>
    <row r="115" s="13" customFormat="1">
      <c r="A115" s="13"/>
      <c r="B115" s="227"/>
      <c r="C115" s="228"/>
      <c r="D115" s="225" t="s">
        <v>155</v>
      </c>
      <c r="E115" s="229" t="s">
        <v>19</v>
      </c>
      <c r="F115" s="230" t="s">
        <v>737</v>
      </c>
      <c r="G115" s="228"/>
      <c r="H115" s="231">
        <v>6</v>
      </c>
      <c r="I115" s="232"/>
      <c r="J115" s="228"/>
      <c r="K115" s="228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155</v>
      </c>
      <c r="AU115" s="237" t="s">
        <v>83</v>
      </c>
      <c r="AV115" s="13" t="s">
        <v>83</v>
      </c>
      <c r="AW115" s="13" t="s">
        <v>34</v>
      </c>
      <c r="AX115" s="13" t="s">
        <v>73</v>
      </c>
      <c r="AY115" s="237" t="s">
        <v>129</v>
      </c>
    </row>
    <row r="116" s="13" customFormat="1">
      <c r="A116" s="13"/>
      <c r="B116" s="227"/>
      <c r="C116" s="228"/>
      <c r="D116" s="225" t="s">
        <v>155</v>
      </c>
      <c r="E116" s="229" t="s">
        <v>19</v>
      </c>
      <c r="F116" s="230" t="s">
        <v>738</v>
      </c>
      <c r="G116" s="228"/>
      <c r="H116" s="231">
        <v>10.803000000000001</v>
      </c>
      <c r="I116" s="232"/>
      <c r="J116" s="228"/>
      <c r="K116" s="228"/>
      <c r="L116" s="233"/>
      <c r="M116" s="234"/>
      <c r="N116" s="235"/>
      <c r="O116" s="235"/>
      <c r="P116" s="235"/>
      <c r="Q116" s="235"/>
      <c r="R116" s="235"/>
      <c r="S116" s="235"/>
      <c r="T116" s="23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7" t="s">
        <v>155</v>
      </c>
      <c r="AU116" s="237" t="s">
        <v>83</v>
      </c>
      <c r="AV116" s="13" t="s">
        <v>83</v>
      </c>
      <c r="AW116" s="13" t="s">
        <v>34</v>
      </c>
      <c r="AX116" s="13" t="s">
        <v>73</v>
      </c>
      <c r="AY116" s="237" t="s">
        <v>129</v>
      </c>
    </row>
    <row r="117" s="15" customFormat="1">
      <c r="A117" s="15"/>
      <c r="B117" s="249"/>
      <c r="C117" s="250"/>
      <c r="D117" s="225" t="s">
        <v>155</v>
      </c>
      <c r="E117" s="251" t="s">
        <v>19</v>
      </c>
      <c r="F117" s="252" t="s">
        <v>772</v>
      </c>
      <c r="G117" s="250"/>
      <c r="H117" s="251" t="s">
        <v>19</v>
      </c>
      <c r="I117" s="253"/>
      <c r="J117" s="250"/>
      <c r="K117" s="250"/>
      <c r="L117" s="254"/>
      <c r="M117" s="255"/>
      <c r="N117" s="256"/>
      <c r="O117" s="256"/>
      <c r="P117" s="256"/>
      <c r="Q117" s="256"/>
      <c r="R117" s="256"/>
      <c r="S117" s="256"/>
      <c r="T117" s="257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58" t="s">
        <v>155</v>
      </c>
      <c r="AU117" s="258" t="s">
        <v>83</v>
      </c>
      <c r="AV117" s="15" t="s">
        <v>81</v>
      </c>
      <c r="AW117" s="15" t="s">
        <v>34</v>
      </c>
      <c r="AX117" s="15" t="s">
        <v>73</v>
      </c>
      <c r="AY117" s="258" t="s">
        <v>129</v>
      </c>
    </row>
    <row r="118" s="13" customFormat="1">
      <c r="A118" s="13"/>
      <c r="B118" s="227"/>
      <c r="C118" s="228"/>
      <c r="D118" s="225" t="s">
        <v>155</v>
      </c>
      <c r="E118" s="229" t="s">
        <v>19</v>
      </c>
      <c r="F118" s="230" t="s">
        <v>744</v>
      </c>
      <c r="G118" s="228"/>
      <c r="H118" s="231">
        <v>2</v>
      </c>
      <c r="I118" s="232"/>
      <c r="J118" s="228"/>
      <c r="K118" s="228"/>
      <c r="L118" s="233"/>
      <c r="M118" s="234"/>
      <c r="N118" s="235"/>
      <c r="O118" s="235"/>
      <c r="P118" s="235"/>
      <c r="Q118" s="235"/>
      <c r="R118" s="235"/>
      <c r="S118" s="235"/>
      <c r="T118" s="236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7" t="s">
        <v>155</v>
      </c>
      <c r="AU118" s="237" t="s">
        <v>83</v>
      </c>
      <c r="AV118" s="13" t="s">
        <v>83</v>
      </c>
      <c r="AW118" s="13" t="s">
        <v>34</v>
      </c>
      <c r="AX118" s="13" t="s">
        <v>73</v>
      </c>
      <c r="AY118" s="237" t="s">
        <v>129</v>
      </c>
    </row>
    <row r="119" s="13" customFormat="1">
      <c r="A119" s="13"/>
      <c r="B119" s="227"/>
      <c r="C119" s="228"/>
      <c r="D119" s="225" t="s">
        <v>155</v>
      </c>
      <c r="E119" s="229" t="s">
        <v>19</v>
      </c>
      <c r="F119" s="230" t="s">
        <v>743</v>
      </c>
      <c r="G119" s="228"/>
      <c r="H119" s="231">
        <v>15</v>
      </c>
      <c r="I119" s="232"/>
      <c r="J119" s="228"/>
      <c r="K119" s="228"/>
      <c r="L119" s="233"/>
      <c r="M119" s="234"/>
      <c r="N119" s="235"/>
      <c r="O119" s="235"/>
      <c r="P119" s="235"/>
      <c r="Q119" s="235"/>
      <c r="R119" s="235"/>
      <c r="S119" s="235"/>
      <c r="T119" s="236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7" t="s">
        <v>155</v>
      </c>
      <c r="AU119" s="237" t="s">
        <v>83</v>
      </c>
      <c r="AV119" s="13" t="s">
        <v>83</v>
      </c>
      <c r="AW119" s="13" t="s">
        <v>34</v>
      </c>
      <c r="AX119" s="13" t="s">
        <v>73</v>
      </c>
      <c r="AY119" s="237" t="s">
        <v>129</v>
      </c>
    </row>
    <row r="120" s="14" customFormat="1">
      <c r="A120" s="14"/>
      <c r="B120" s="238"/>
      <c r="C120" s="239"/>
      <c r="D120" s="225" t="s">
        <v>155</v>
      </c>
      <c r="E120" s="240" t="s">
        <v>19</v>
      </c>
      <c r="F120" s="241" t="s">
        <v>179</v>
      </c>
      <c r="G120" s="239"/>
      <c r="H120" s="242">
        <v>33.802999999999997</v>
      </c>
      <c r="I120" s="243"/>
      <c r="J120" s="239"/>
      <c r="K120" s="239"/>
      <c r="L120" s="244"/>
      <c r="M120" s="245"/>
      <c r="N120" s="246"/>
      <c r="O120" s="246"/>
      <c r="P120" s="246"/>
      <c r="Q120" s="246"/>
      <c r="R120" s="246"/>
      <c r="S120" s="246"/>
      <c r="T120" s="247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48" t="s">
        <v>155</v>
      </c>
      <c r="AU120" s="248" t="s">
        <v>83</v>
      </c>
      <c r="AV120" s="14" t="s">
        <v>136</v>
      </c>
      <c r="AW120" s="14" t="s">
        <v>34</v>
      </c>
      <c r="AX120" s="14" t="s">
        <v>81</v>
      </c>
      <c r="AY120" s="248" t="s">
        <v>129</v>
      </c>
    </row>
    <row r="121" s="2" customFormat="1" ht="24.15" customHeight="1">
      <c r="A121" s="41"/>
      <c r="B121" s="42"/>
      <c r="C121" s="207" t="s">
        <v>136</v>
      </c>
      <c r="D121" s="207" t="s">
        <v>131</v>
      </c>
      <c r="E121" s="208" t="s">
        <v>773</v>
      </c>
      <c r="F121" s="209" t="s">
        <v>774</v>
      </c>
      <c r="G121" s="210" t="s">
        <v>204</v>
      </c>
      <c r="H121" s="211">
        <v>17</v>
      </c>
      <c r="I121" s="212"/>
      <c r="J121" s="213">
        <f>ROUND(I121*H121,2)</f>
        <v>0</v>
      </c>
      <c r="K121" s="209" t="s">
        <v>135</v>
      </c>
      <c r="L121" s="47"/>
      <c r="M121" s="214" t="s">
        <v>19</v>
      </c>
      <c r="N121" s="215" t="s">
        <v>44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136</v>
      </c>
      <c r="AT121" s="218" t="s">
        <v>131</v>
      </c>
      <c r="AU121" s="218" t="s">
        <v>83</v>
      </c>
      <c r="AY121" s="20" t="s">
        <v>129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81</v>
      </c>
      <c r="BK121" s="219">
        <f>ROUND(I121*H121,2)</f>
        <v>0</v>
      </c>
      <c r="BL121" s="20" t="s">
        <v>136</v>
      </c>
      <c r="BM121" s="218" t="s">
        <v>775</v>
      </c>
    </row>
    <row r="122" s="2" customFormat="1">
      <c r="A122" s="41"/>
      <c r="B122" s="42"/>
      <c r="C122" s="43"/>
      <c r="D122" s="220" t="s">
        <v>138</v>
      </c>
      <c r="E122" s="43"/>
      <c r="F122" s="221" t="s">
        <v>776</v>
      </c>
      <c r="G122" s="43"/>
      <c r="H122" s="43"/>
      <c r="I122" s="222"/>
      <c r="J122" s="43"/>
      <c r="K122" s="43"/>
      <c r="L122" s="47"/>
      <c r="M122" s="223"/>
      <c r="N122" s="22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138</v>
      </c>
      <c r="AU122" s="20" t="s">
        <v>83</v>
      </c>
    </row>
    <row r="123" s="15" customFormat="1">
      <c r="A123" s="15"/>
      <c r="B123" s="249"/>
      <c r="C123" s="250"/>
      <c r="D123" s="225" t="s">
        <v>155</v>
      </c>
      <c r="E123" s="251" t="s">
        <v>19</v>
      </c>
      <c r="F123" s="252" t="s">
        <v>772</v>
      </c>
      <c r="G123" s="250"/>
      <c r="H123" s="251" t="s">
        <v>19</v>
      </c>
      <c r="I123" s="253"/>
      <c r="J123" s="250"/>
      <c r="K123" s="250"/>
      <c r="L123" s="254"/>
      <c r="M123" s="255"/>
      <c r="N123" s="256"/>
      <c r="O123" s="256"/>
      <c r="P123" s="256"/>
      <c r="Q123" s="256"/>
      <c r="R123" s="256"/>
      <c r="S123" s="256"/>
      <c r="T123" s="257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58" t="s">
        <v>155</v>
      </c>
      <c r="AU123" s="258" t="s">
        <v>83</v>
      </c>
      <c r="AV123" s="15" t="s">
        <v>81</v>
      </c>
      <c r="AW123" s="15" t="s">
        <v>34</v>
      </c>
      <c r="AX123" s="15" t="s">
        <v>73</v>
      </c>
      <c r="AY123" s="258" t="s">
        <v>129</v>
      </c>
    </row>
    <row r="124" s="13" customFormat="1">
      <c r="A124" s="13"/>
      <c r="B124" s="227"/>
      <c r="C124" s="228"/>
      <c r="D124" s="225" t="s">
        <v>155</v>
      </c>
      <c r="E124" s="229" t="s">
        <v>19</v>
      </c>
      <c r="F124" s="230" t="s">
        <v>744</v>
      </c>
      <c r="G124" s="228"/>
      <c r="H124" s="231">
        <v>2</v>
      </c>
      <c r="I124" s="232"/>
      <c r="J124" s="228"/>
      <c r="K124" s="228"/>
      <c r="L124" s="233"/>
      <c r="M124" s="234"/>
      <c r="N124" s="235"/>
      <c r="O124" s="235"/>
      <c r="P124" s="235"/>
      <c r="Q124" s="235"/>
      <c r="R124" s="235"/>
      <c r="S124" s="235"/>
      <c r="T124" s="236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7" t="s">
        <v>155</v>
      </c>
      <c r="AU124" s="237" t="s">
        <v>83</v>
      </c>
      <c r="AV124" s="13" t="s">
        <v>83</v>
      </c>
      <c r="AW124" s="13" t="s">
        <v>34</v>
      </c>
      <c r="AX124" s="13" t="s">
        <v>73</v>
      </c>
      <c r="AY124" s="237" t="s">
        <v>129</v>
      </c>
    </row>
    <row r="125" s="13" customFormat="1">
      <c r="A125" s="13"/>
      <c r="B125" s="227"/>
      <c r="C125" s="228"/>
      <c r="D125" s="225" t="s">
        <v>155</v>
      </c>
      <c r="E125" s="229" t="s">
        <v>19</v>
      </c>
      <c r="F125" s="230" t="s">
        <v>743</v>
      </c>
      <c r="G125" s="228"/>
      <c r="H125" s="231">
        <v>15</v>
      </c>
      <c r="I125" s="232"/>
      <c r="J125" s="228"/>
      <c r="K125" s="228"/>
      <c r="L125" s="233"/>
      <c r="M125" s="234"/>
      <c r="N125" s="235"/>
      <c r="O125" s="235"/>
      <c r="P125" s="235"/>
      <c r="Q125" s="235"/>
      <c r="R125" s="235"/>
      <c r="S125" s="235"/>
      <c r="T125" s="23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7" t="s">
        <v>155</v>
      </c>
      <c r="AU125" s="237" t="s">
        <v>83</v>
      </c>
      <c r="AV125" s="13" t="s">
        <v>83</v>
      </c>
      <c r="AW125" s="13" t="s">
        <v>34</v>
      </c>
      <c r="AX125" s="13" t="s">
        <v>73</v>
      </c>
      <c r="AY125" s="237" t="s">
        <v>129</v>
      </c>
    </row>
    <row r="126" s="14" customFormat="1">
      <c r="A126" s="14"/>
      <c r="B126" s="238"/>
      <c r="C126" s="239"/>
      <c r="D126" s="225" t="s">
        <v>155</v>
      </c>
      <c r="E126" s="240" t="s">
        <v>19</v>
      </c>
      <c r="F126" s="241" t="s">
        <v>179</v>
      </c>
      <c r="G126" s="239"/>
      <c r="H126" s="242">
        <v>17</v>
      </c>
      <c r="I126" s="243"/>
      <c r="J126" s="239"/>
      <c r="K126" s="239"/>
      <c r="L126" s="244"/>
      <c r="M126" s="245"/>
      <c r="N126" s="246"/>
      <c r="O126" s="246"/>
      <c r="P126" s="246"/>
      <c r="Q126" s="246"/>
      <c r="R126" s="246"/>
      <c r="S126" s="246"/>
      <c r="T126" s="247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8" t="s">
        <v>155</v>
      </c>
      <c r="AU126" s="248" t="s">
        <v>83</v>
      </c>
      <c r="AV126" s="14" t="s">
        <v>136</v>
      </c>
      <c r="AW126" s="14" t="s">
        <v>34</v>
      </c>
      <c r="AX126" s="14" t="s">
        <v>81</v>
      </c>
      <c r="AY126" s="248" t="s">
        <v>129</v>
      </c>
    </row>
    <row r="127" s="2" customFormat="1" ht="24.15" customHeight="1">
      <c r="A127" s="41"/>
      <c r="B127" s="42"/>
      <c r="C127" s="207" t="s">
        <v>157</v>
      </c>
      <c r="D127" s="207" t="s">
        <v>131</v>
      </c>
      <c r="E127" s="208" t="s">
        <v>777</v>
      </c>
      <c r="F127" s="209" t="s">
        <v>778</v>
      </c>
      <c r="G127" s="210" t="s">
        <v>204</v>
      </c>
      <c r="H127" s="211">
        <v>15</v>
      </c>
      <c r="I127" s="212"/>
      <c r="J127" s="213">
        <f>ROUND(I127*H127,2)</f>
        <v>0</v>
      </c>
      <c r="K127" s="209" t="s">
        <v>135</v>
      </c>
      <c r="L127" s="47"/>
      <c r="M127" s="214" t="s">
        <v>19</v>
      </c>
      <c r="N127" s="215" t="s">
        <v>44</v>
      </c>
      <c r="O127" s="87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136</v>
      </c>
      <c r="AT127" s="218" t="s">
        <v>131</v>
      </c>
      <c r="AU127" s="218" t="s">
        <v>83</v>
      </c>
      <c r="AY127" s="20" t="s">
        <v>129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20" t="s">
        <v>81</v>
      </c>
      <c r="BK127" s="219">
        <f>ROUND(I127*H127,2)</f>
        <v>0</v>
      </c>
      <c r="BL127" s="20" t="s">
        <v>136</v>
      </c>
      <c r="BM127" s="218" t="s">
        <v>779</v>
      </c>
    </row>
    <row r="128" s="2" customFormat="1">
      <c r="A128" s="41"/>
      <c r="B128" s="42"/>
      <c r="C128" s="43"/>
      <c r="D128" s="220" t="s">
        <v>138</v>
      </c>
      <c r="E128" s="43"/>
      <c r="F128" s="221" t="s">
        <v>780</v>
      </c>
      <c r="G128" s="43"/>
      <c r="H128" s="43"/>
      <c r="I128" s="222"/>
      <c r="J128" s="43"/>
      <c r="K128" s="43"/>
      <c r="L128" s="47"/>
      <c r="M128" s="223"/>
      <c r="N128" s="22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138</v>
      </c>
      <c r="AU128" s="20" t="s">
        <v>83</v>
      </c>
    </row>
    <row r="129" s="15" customFormat="1">
      <c r="A129" s="15"/>
      <c r="B129" s="249"/>
      <c r="C129" s="250"/>
      <c r="D129" s="225" t="s">
        <v>155</v>
      </c>
      <c r="E129" s="251" t="s">
        <v>19</v>
      </c>
      <c r="F129" s="252" t="s">
        <v>781</v>
      </c>
      <c r="G129" s="250"/>
      <c r="H129" s="251" t="s">
        <v>19</v>
      </c>
      <c r="I129" s="253"/>
      <c r="J129" s="250"/>
      <c r="K129" s="250"/>
      <c r="L129" s="254"/>
      <c r="M129" s="255"/>
      <c r="N129" s="256"/>
      <c r="O129" s="256"/>
      <c r="P129" s="256"/>
      <c r="Q129" s="256"/>
      <c r="R129" s="256"/>
      <c r="S129" s="256"/>
      <c r="T129" s="257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58" t="s">
        <v>155</v>
      </c>
      <c r="AU129" s="258" t="s">
        <v>83</v>
      </c>
      <c r="AV129" s="15" t="s">
        <v>81</v>
      </c>
      <c r="AW129" s="15" t="s">
        <v>34</v>
      </c>
      <c r="AX129" s="15" t="s">
        <v>73</v>
      </c>
      <c r="AY129" s="258" t="s">
        <v>129</v>
      </c>
    </row>
    <row r="130" s="13" customFormat="1">
      <c r="A130" s="13"/>
      <c r="B130" s="227"/>
      <c r="C130" s="228"/>
      <c r="D130" s="225" t="s">
        <v>155</v>
      </c>
      <c r="E130" s="229" t="s">
        <v>19</v>
      </c>
      <c r="F130" s="230" t="s">
        <v>782</v>
      </c>
      <c r="G130" s="228"/>
      <c r="H130" s="231">
        <v>15</v>
      </c>
      <c r="I130" s="232"/>
      <c r="J130" s="228"/>
      <c r="K130" s="228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155</v>
      </c>
      <c r="AU130" s="237" t="s">
        <v>83</v>
      </c>
      <c r="AV130" s="13" t="s">
        <v>83</v>
      </c>
      <c r="AW130" s="13" t="s">
        <v>34</v>
      </c>
      <c r="AX130" s="13" t="s">
        <v>73</v>
      </c>
      <c r="AY130" s="237" t="s">
        <v>129</v>
      </c>
    </row>
    <row r="131" s="16" customFormat="1">
      <c r="A131" s="16"/>
      <c r="B131" s="259"/>
      <c r="C131" s="260"/>
      <c r="D131" s="225" t="s">
        <v>155</v>
      </c>
      <c r="E131" s="261" t="s">
        <v>743</v>
      </c>
      <c r="F131" s="262" t="s">
        <v>223</v>
      </c>
      <c r="G131" s="260"/>
      <c r="H131" s="263">
        <v>15</v>
      </c>
      <c r="I131" s="264"/>
      <c r="J131" s="260"/>
      <c r="K131" s="260"/>
      <c r="L131" s="265"/>
      <c r="M131" s="266"/>
      <c r="N131" s="267"/>
      <c r="O131" s="267"/>
      <c r="P131" s="267"/>
      <c r="Q131" s="267"/>
      <c r="R131" s="267"/>
      <c r="S131" s="267"/>
      <c r="T131" s="268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T131" s="269" t="s">
        <v>155</v>
      </c>
      <c r="AU131" s="269" t="s">
        <v>83</v>
      </c>
      <c r="AV131" s="16" t="s">
        <v>145</v>
      </c>
      <c r="AW131" s="16" t="s">
        <v>34</v>
      </c>
      <c r="AX131" s="16" t="s">
        <v>73</v>
      </c>
      <c r="AY131" s="269" t="s">
        <v>129</v>
      </c>
    </row>
    <row r="132" s="14" customFormat="1">
      <c r="A132" s="14"/>
      <c r="B132" s="238"/>
      <c r="C132" s="239"/>
      <c r="D132" s="225" t="s">
        <v>155</v>
      </c>
      <c r="E132" s="240" t="s">
        <v>19</v>
      </c>
      <c r="F132" s="241" t="s">
        <v>179</v>
      </c>
      <c r="G132" s="239"/>
      <c r="H132" s="242">
        <v>15</v>
      </c>
      <c r="I132" s="243"/>
      <c r="J132" s="239"/>
      <c r="K132" s="239"/>
      <c r="L132" s="244"/>
      <c r="M132" s="245"/>
      <c r="N132" s="246"/>
      <c r="O132" s="246"/>
      <c r="P132" s="246"/>
      <c r="Q132" s="246"/>
      <c r="R132" s="246"/>
      <c r="S132" s="246"/>
      <c r="T132" s="247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8" t="s">
        <v>155</v>
      </c>
      <c r="AU132" s="248" t="s">
        <v>83</v>
      </c>
      <c r="AV132" s="14" t="s">
        <v>136</v>
      </c>
      <c r="AW132" s="14" t="s">
        <v>34</v>
      </c>
      <c r="AX132" s="14" t="s">
        <v>81</v>
      </c>
      <c r="AY132" s="248" t="s">
        <v>129</v>
      </c>
    </row>
    <row r="133" s="2" customFormat="1" ht="24.15" customHeight="1">
      <c r="A133" s="41"/>
      <c r="B133" s="42"/>
      <c r="C133" s="207" t="s">
        <v>163</v>
      </c>
      <c r="D133" s="207" t="s">
        <v>131</v>
      </c>
      <c r="E133" s="208" t="s">
        <v>231</v>
      </c>
      <c r="F133" s="209" t="s">
        <v>232</v>
      </c>
      <c r="G133" s="210" t="s">
        <v>204</v>
      </c>
      <c r="H133" s="211">
        <v>2</v>
      </c>
      <c r="I133" s="212"/>
      <c r="J133" s="213">
        <f>ROUND(I133*H133,2)</f>
        <v>0</v>
      </c>
      <c r="K133" s="209" t="s">
        <v>135</v>
      </c>
      <c r="L133" s="47"/>
      <c r="M133" s="214" t="s">
        <v>19</v>
      </c>
      <c r="N133" s="215" t="s">
        <v>44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136</v>
      </c>
      <c r="AT133" s="218" t="s">
        <v>131</v>
      </c>
      <c r="AU133" s="218" t="s">
        <v>83</v>
      </c>
      <c r="AY133" s="20" t="s">
        <v>129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81</v>
      </c>
      <c r="BK133" s="219">
        <f>ROUND(I133*H133,2)</f>
        <v>0</v>
      </c>
      <c r="BL133" s="20" t="s">
        <v>136</v>
      </c>
      <c r="BM133" s="218" t="s">
        <v>783</v>
      </c>
    </row>
    <row r="134" s="2" customFormat="1">
      <c r="A134" s="41"/>
      <c r="B134" s="42"/>
      <c r="C134" s="43"/>
      <c r="D134" s="220" t="s">
        <v>138</v>
      </c>
      <c r="E134" s="43"/>
      <c r="F134" s="221" t="s">
        <v>234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138</v>
      </c>
      <c r="AU134" s="20" t="s">
        <v>83</v>
      </c>
    </row>
    <row r="135" s="15" customFormat="1">
      <c r="A135" s="15"/>
      <c r="B135" s="249"/>
      <c r="C135" s="250"/>
      <c r="D135" s="225" t="s">
        <v>155</v>
      </c>
      <c r="E135" s="251" t="s">
        <v>19</v>
      </c>
      <c r="F135" s="252" t="s">
        <v>784</v>
      </c>
      <c r="G135" s="250"/>
      <c r="H135" s="251" t="s">
        <v>19</v>
      </c>
      <c r="I135" s="253"/>
      <c r="J135" s="250"/>
      <c r="K135" s="250"/>
      <c r="L135" s="254"/>
      <c r="M135" s="255"/>
      <c r="N135" s="256"/>
      <c r="O135" s="256"/>
      <c r="P135" s="256"/>
      <c r="Q135" s="256"/>
      <c r="R135" s="256"/>
      <c r="S135" s="256"/>
      <c r="T135" s="257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58" t="s">
        <v>155</v>
      </c>
      <c r="AU135" s="258" t="s">
        <v>83</v>
      </c>
      <c r="AV135" s="15" t="s">
        <v>81</v>
      </c>
      <c r="AW135" s="15" t="s">
        <v>34</v>
      </c>
      <c r="AX135" s="15" t="s">
        <v>73</v>
      </c>
      <c r="AY135" s="258" t="s">
        <v>129</v>
      </c>
    </row>
    <row r="136" s="15" customFormat="1">
      <c r="A136" s="15"/>
      <c r="B136" s="249"/>
      <c r="C136" s="250"/>
      <c r="D136" s="225" t="s">
        <v>155</v>
      </c>
      <c r="E136" s="251" t="s">
        <v>19</v>
      </c>
      <c r="F136" s="252" t="s">
        <v>785</v>
      </c>
      <c r="G136" s="250"/>
      <c r="H136" s="251" t="s">
        <v>19</v>
      </c>
      <c r="I136" s="253"/>
      <c r="J136" s="250"/>
      <c r="K136" s="250"/>
      <c r="L136" s="254"/>
      <c r="M136" s="255"/>
      <c r="N136" s="256"/>
      <c r="O136" s="256"/>
      <c r="P136" s="256"/>
      <c r="Q136" s="256"/>
      <c r="R136" s="256"/>
      <c r="S136" s="256"/>
      <c r="T136" s="257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58" t="s">
        <v>155</v>
      </c>
      <c r="AU136" s="258" t="s">
        <v>83</v>
      </c>
      <c r="AV136" s="15" t="s">
        <v>81</v>
      </c>
      <c r="AW136" s="15" t="s">
        <v>34</v>
      </c>
      <c r="AX136" s="15" t="s">
        <v>73</v>
      </c>
      <c r="AY136" s="258" t="s">
        <v>129</v>
      </c>
    </row>
    <row r="137" s="13" customFormat="1">
      <c r="A137" s="13"/>
      <c r="B137" s="227"/>
      <c r="C137" s="228"/>
      <c r="D137" s="225" t="s">
        <v>155</v>
      </c>
      <c r="E137" s="229" t="s">
        <v>19</v>
      </c>
      <c r="F137" s="230" t="s">
        <v>786</v>
      </c>
      <c r="G137" s="228"/>
      <c r="H137" s="231">
        <v>2</v>
      </c>
      <c r="I137" s="232"/>
      <c r="J137" s="228"/>
      <c r="K137" s="228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155</v>
      </c>
      <c r="AU137" s="237" t="s">
        <v>83</v>
      </c>
      <c r="AV137" s="13" t="s">
        <v>83</v>
      </c>
      <c r="AW137" s="13" t="s">
        <v>34</v>
      </c>
      <c r="AX137" s="13" t="s">
        <v>73</v>
      </c>
      <c r="AY137" s="237" t="s">
        <v>129</v>
      </c>
    </row>
    <row r="138" s="16" customFormat="1">
      <c r="A138" s="16"/>
      <c r="B138" s="259"/>
      <c r="C138" s="260"/>
      <c r="D138" s="225" t="s">
        <v>155</v>
      </c>
      <c r="E138" s="261" t="s">
        <v>744</v>
      </c>
      <c r="F138" s="262" t="s">
        <v>223</v>
      </c>
      <c r="G138" s="260"/>
      <c r="H138" s="263">
        <v>2</v>
      </c>
      <c r="I138" s="264"/>
      <c r="J138" s="260"/>
      <c r="K138" s="260"/>
      <c r="L138" s="265"/>
      <c r="M138" s="266"/>
      <c r="N138" s="267"/>
      <c r="O138" s="267"/>
      <c r="P138" s="267"/>
      <c r="Q138" s="267"/>
      <c r="R138" s="267"/>
      <c r="S138" s="267"/>
      <c r="T138" s="268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T138" s="269" t="s">
        <v>155</v>
      </c>
      <c r="AU138" s="269" t="s">
        <v>83</v>
      </c>
      <c r="AV138" s="16" t="s">
        <v>145</v>
      </c>
      <c r="AW138" s="16" t="s">
        <v>34</v>
      </c>
      <c r="AX138" s="16" t="s">
        <v>73</v>
      </c>
      <c r="AY138" s="269" t="s">
        <v>129</v>
      </c>
    </row>
    <row r="139" s="14" customFormat="1">
      <c r="A139" s="14"/>
      <c r="B139" s="238"/>
      <c r="C139" s="239"/>
      <c r="D139" s="225" t="s">
        <v>155</v>
      </c>
      <c r="E139" s="240" t="s">
        <v>19</v>
      </c>
      <c r="F139" s="241" t="s">
        <v>179</v>
      </c>
      <c r="G139" s="239"/>
      <c r="H139" s="242">
        <v>2</v>
      </c>
      <c r="I139" s="243"/>
      <c r="J139" s="239"/>
      <c r="K139" s="239"/>
      <c r="L139" s="244"/>
      <c r="M139" s="245"/>
      <c r="N139" s="246"/>
      <c r="O139" s="246"/>
      <c r="P139" s="246"/>
      <c r="Q139" s="246"/>
      <c r="R139" s="246"/>
      <c r="S139" s="246"/>
      <c r="T139" s="247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8" t="s">
        <v>155</v>
      </c>
      <c r="AU139" s="248" t="s">
        <v>83</v>
      </c>
      <c r="AV139" s="14" t="s">
        <v>136</v>
      </c>
      <c r="AW139" s="14" t="s">
        <v>34</v>
      </c>
      <c r="AX139" s="14" t="s">
        <v>81</v>
      </c>
      <c r="AY139" s="248" t="s">
        <v>129</v>
      </c>
    </row>
    <row r="140" s="2" customFormat="1" ht="24.15" customHeight="1">
      <c r="A140" s="41"/>
      <c r="B140" s="42"/>
      <c r="C140" s="207" t="s">
        <v>168</v>
      </c>
      <c r="D140" s="207" t="s">
        <v>131</v>
      </c>
      <c r="E140" s="208" t="s">
        <v>787</v>
      </c>
      <c r="F140" s="209" t="s">
        <v>788</v>
      </c>
      <c r="G140" s="210" t="s">
        <v>152</v>
      </c>
      <c r="H140" s="211">
        <v>30</v>
      </c>
      <c r="I140" s="212"/>
      <c r="J140" s="213">
        <f>ROUND(I140*H140,2)</f>
        <v>0</v>
      </c>
      <c r="K140" s="209" t="s">
        <v>135</v>
      </c>
      <c r="L140" s="47"/>
      <c r="M140" s="214" t="s">
        <v>19</v>
      </c>
      <c r="N140" s="215" t="s">
        <v>44</v>
      </c>
      <c r="O140" s="87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18" t="s">
        <v>136</v>
      </c>
      <c r="AT140" s="218" t="s">
        <v>131</v>
      </c>
      <c r="AU140" s="218" t="s">
        <v>83</v>
      </c>
      <c r="AY140" s="20" t="s">
        <v>129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20" t="s">
        <v>81</v>
      </c>
      <c r="BK140" s="219">
        <f>ROUND(I140*H140,2)</f>
        <v>0</v>
      </c>
      <c r="BL140" s="20" t="s">
        <v>136</v>
      </c>
      <c r="BM140" s="218" t="s">
        <v>789</v>
      </c>
    </row>
    <row r="141" s="2" customFormat="1">
      <c r="A141" s="41"/>
      <c r="B141" s="42"/>
      <c r="C141" s="43"/>
      <c r="D141" s="220" t="s">
        <v>138</v>
      </c>
      <c r="E141" s="43"/>
      <c r="F141" s="221" t="s">
        <v>790</v>
      </c>
      <c r="G141" s="43"/>
      <c r="H141" s="43"/>
      <c r="I141" s="222"/>
      <c r="J141" s="43"/>
      <c r="K141" s="43"/>
      <c r="L141" s="47"/>
      <c r="M141" s="223"/>
      <c r="N141" s="224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138</v>
      </c>
      <c r="AU141" s="20" t="s">
        <v>83</v>
      </c>
    </row>
    <row r="142" s="15" customFormat="1">
      <c r="A142" s="15"/>
      <c r="B142" s="249"/>
      <c r="C142" s="250"/>
      <c r="D142" s="225" t="s">
        <v>155</v>
      </c>
      <c r="E142" s="251" t="s">
        <v>19</v>
      </c>
      <c r="F142" s="252" t="s">
        <v>785</v>
      </c>
      <c r="G142" s="250"/>
      <c r="H142" s="251" t="s">
        <v>19</v>
      </c>
      <c r="I142" s="253"/>
      <c r="J142" s="250"/>
      <c r="K142" s="250"/>
      <c r="L142" s="254"/>
      <c r="M142" s="255"/>
      <c r="N142" s="256"/>
      <c r="O142" s="256"/>
      <c r="P142" s="256"/>
      <c r="Q142" s="256"/>
      <c r="R142" s="256"/>
      <c r="S142" s="256"/>
      <c r="T142" s="257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58" t="s">
        <v>155</v>
      </c>
      <c r="AU142" s="258" t="s">
        <v>83</v>
      </c>
      <c r="AV142" s="15" t="s">
        <v>81</v>
      </c>
      <c r="AW142" s="15" t="s">
        <v>34</v>
      </c>
      <c r="AX142" s="15" t="s">
        <v>73</v>
      </c>
      <c r="AY142" s="258" t="s">
        <v>129</v>
      </c>
    </row>
    <row r="143" s="13" customFormat="1">
      <c r="A143" s="13"/>
      <c r="B143" s="227"/>
      <c r="C143" s="228"/>
      <c r="D143" s="225" t="s">
        <v>155</v>
      </c>
      <c r="E143" s="229" t="s">
        <v>19</v>
      </c>
      <c r="F143" s="230" t="s">
        <v>791</v>
      </c>
      <c r="G143" s="228"/>
      <c r="H143" s="231">
        <v>30</v>
      </c>
      <c r="I143" s="232"/>
      <c r="J143" s="228"/>
      <c r="K143" s="228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155</v>
      </c>
      <c r="AU143" s="237" t="s">
        <v>83</v>
      </c>
      <c r="AV143" s="13" t="s">
        <v>83</v>
      </c>
      <c r="AW143" s="13" t="s">
        <v>34</v>
      </c>
      <c r="AX143" s="13" t="s">
        <v>73</v>
      </c>
      <c r="AY143" s="237" t="s">
        <v>129</v>
      </c>
    </row>
    <row r="144" s="14" customFormat="1">
      <c r="A144" s="14"/>
      <c r="B144" s="238"/>
      <c r="C144" s="239"/>
      <c r="D144" s="225" t="s">
        <v>155</v>
      </c>
      <c r="E144" s="240" t="s">
        <v>19</v>
      </c>
      <c r="F144" s="241" t="s">
        <v>179</v>
      </c>
      <c r="G144" s="239"/>
      <c r="H144" s="242">
        <v>30</v>
      </c>
      <c r="I144" s="243"/>
      <c r="J144" s="239"/>
      <c r="K144" s="239"/>
      <c r="L144" s="244"/>
      <c r="M144" s="245"/>
      <c r="N144" s="246"/>
      <c r="O144" s="246"/>
      <c r="P144" s="246"/>
      <c r="Q144" s="246"/>
      <c r="R144" s="246"/>
      <c r="S144" s="246"/>
      <c r="T144" s="247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8" t="s">
        <v>155</v>
      </c>
      <c r="AU144" s="248" t="s">
        <v>83</v>
      </c>
      <c r="AV144" s="14" t="s">
        <v>136</v>
      </c>
      <c r="AW144" s="14" t="s">
        <v>34</v>
      </c>
      <c r="AX144" s="14" t="s">
        <v>81</v>
      </c>
      <c r="AY144" s="248" t="s">
        <v>129</v>
      </c>
    </row>
    <row r="145" s="2" customFormat="1" ht="21.75" customHeight="1">
      <c r="A145" s="41"/>
      <c r="B145" s="42"/>
      <c r="C145" s="207" t="s">
        <v>180</v>
      </c>
      <c r="D145" s="207" t="s">
        <v>131</v>
      </c>
      <c r="E145" s="208" t="s">
        <v>792</v>
      </c>
      <c r="F145" s="209" t="s">
        <v>793</v>
      </c>
      <c r="G145" s="210" t="s">
        <v>152</v>
      </c>
      <c r="H145" s="211">
        <v>42.799999999999997</v>
      </c>
      <c r="I145" s="212"/>
      <c r="J145" s="213">
        <f>ROUND(I145*H145,2)</f>
        <v>0</v>
      </c>
      <c r="K145" s="209" t="s">
        <v>135</v>
      </c>
      <c r="L145" s="47"/>
      <c r="M145" s="214" t="s">
        <v>19</v>
      </c>
      <c r="N145" s="215" t="s">
        <v>44</v>
      </c>
      <c r="O145" s="87"/>
      <c r="P145" s="216">
        <f>O145*H145</f>
        <v>0</v>
      </c>
      <c r="Q145" s="216">
        <v>0</v>
      </c>
      <c r="R145" s="216">
        <f>Q145*H145</f>
        <v>0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136</v>
      </c>
      <c r="AT145" s="218" t="s">
        <v>131</v>
      </c>
      <c r="AU145" s="218" t="s">
        <v>83</v>
      </c>
      <c r="AY145" s="20" t="s">
        <v>129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81</v>
      </c>
      <c r="BK145" s="219">
        <f>ROUND(I145*H145,2)</f>
        <v>0</v>
      </c>
      <c r="BL145" s="20" t="s">
        <v>136</v>
      </c>
      <c r="BM145" s="218" t="s">
        <v>794</v>
      </c>
    </row>
    <row r="146" s="2" customFormat="1">
      <c r="A146" s="41"/>
      <c r="B146" s="42"/>
      <c r="C146" s="43"/>
      <c r="D146" s="220" t="s">
        <v>138</v>
      </c>
      <c r="E146" s="43"/>
      <c r="F146" s="221" t="s">
        <v>795</v>
      </c>
      <c r="G146" s="43"/>
      <c r="H146" s="43"/>
      <c r="I146" s="222"/>
      <c r="J146" s="43"/>
      <c r="K146" s="43"/>
      <c r="L146" s="47"/>
      <c r="M146" s="223"/>
      <c r="N146" s="224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138</v>
      </c>
      <c r="AU146" s="20" t="s">
        <v>83</v>
      </c>
    </row>
    <row r="147" s="15" customFormat="1">
      <c r="A147" s="15"/>
      <c r="B147" s="249"/>
      <c r="C147" s="250"/>
      <c r="D147" s="225" t="s">
        <v>155</v>
      </c>
      <c r="E147" s="251" t="s">
        <v>19</v>
      </c>
      <c r="F147" s="252" t="s">
        <v>796</v>
      </c>
      <c r="G147" s="250"/>
      <c r="H147" s="251" t="s">
        <v>19</v>
      </c>
      <c r="I147" s="253"/>
      <c r="J147" s="250"/>
      <c r="K147" s="250"/>
      <c r="L147" s="254"/>
      <c r="M147" s="255"/>
      <c r="N147" s="256"/>
      <c r="O147" s="256"/>
      <c r="P147" s="256"/>
      <c r="Q147" s="256"/>
      <c r="R147" s="256"/>
      <c r="S147" s="256"/>
      <c r="T147" s="257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58" t="s">
        <v>155</v>
      </c>
      <c r="AU147" s="258" t="s">
        <v>83</v>
      </c>
      <c r="AV147" s="15" t="s">
        <v>81</v>
      </c>
      <c r="AW147" s="15" t="s">
        <v>34</v>
      </c>
      <c r="AX147" s="15" t="s">
        <v>73</v>
      </c>
      <c r="AY147" s="258" t="s">
        <v>129</v>
      </c>
    </row>
    <row r="148" s="15" customFormat="1">
      <c r="A148" s="15"/>
      <c r="B148" s="249"/>
      <c r="C148" s="250"/>
      <c r="D148" s="225" t="s">
        <v>155</v>
      </c>
      <c r="E148" s="251" t="s">
        <v>19</v>
      </c>
      <c r="F148" s="252" t="s">
        <v>797</v>
      </c>
      <c r="G148" s="250"/>
      <c r="H148" s="251" t="s">
        <v>19</v>
      </c>
      <c r="I148" s="253"/>
      <c r="J148" s="250"/>
      <c r="K148" s="250"/>
      <c r="L148" s="254"/>
      <c r="M148" s="255"/>
      <c r="N148" s="256"/>
      <c r="O148" s="256"/>
      <c r="P148" s="256"/>
      <c r="Q148" s="256"/>
      <c r="R148" s="256"/>
      <c r="S148" s="256"/>
      <c r="T148" s="257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58" t="s">
        <v>155</v>
      </c>
      <c r="AU148" s="258" t="s">
        <v>83</v>
      </c>
      <c r="AV148" s="15" t="s">
        <v>81</v>
      </c>
      <c r="AW148" s="15" t="s">
        <v>34</v>
      </c>
      <c r="AX148" s="15" t="s">
        <v>73</v>
      </c>
      <c r="AY148" s="258" t="s">
        <v>129</v>
      </c>
    </row>
    <row r="149" s="13" customFormat="1">
      <c r="A149" s="13"/>
      <c r="B149" s="227"/>
      <c r="C149" s="228"/>
      <c r="D149" s="225" t="s">
        <v>155</v>
      </c>
      <c r="E149" s="229" t="s">
        <v>19</v>
      </c>
      <c r="F149" s="230" t="s">
        <v>798</v>
      </c>
      <c r="G149" s="228"/>
      <c r="H149" s="231">
        <v>42.799999999999997</v>
      </c>
      <c r="I149" s="232"/>
      <c r="J149" s="228"/>
      <c r="K149" s="228"/>
      <c r="L149" s="233"/>
      <c r="M149" s="234"/>
      <c r="N149" s="235"/>
      <c r="O149" s="235"/>
      <c r="P149" s="235"/>
      <c r="Q149" s="235"/>
      <c r="R149" s="235"/>
      <c r="S149" s="235"/>
      <c r="T149" s="23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7" t="s">
        <v>155</v>
      </c>
      <c r="AU149" s="237" t="s">
        <v>83</v>
      </c>
      <c r="AV149" s="13" t="s">
        <v>83</v>
      </c>
      <c r="AW149" s="13" t="s">
        <v>34</v>
      </c>
      <c r="AX149" s="13" t="s">
        <v>73</v>
      </c>
      <c r="AY149" s="237" t="s">
        <v>129</v>
      </c>
    </row>
    <row r="150" s="14" customFormat="1">
      <c r="A150" s="14"/>
      <c r="B150" s="238"/>
      <c r="C150" s="239"/>
      <c r="D150" s="225" t="s">
        <v>155</v>
      </c>
      <c r="E150" s="240" t="s">
        <v>19</v>
      </c>
      <c r="F150" s="241" t="s">
        <v>179</v>
      </c>
      <c r="G150" s="239"/>
      <c r="H150" s="242">
        <v>42.799999999999997</v>
      </c>
      <c r="I150" s="243"/>
      <c r="J150" s="239"/>
      <c r="K150" s="239"/>
      <c r="L150" s="244"/>
      <c r="M150" s="245"/>
      <c r="N150" s="246"/>
      <c r="O150" s="246"/>
      <c r="P150" s="246"/>
      <c r="Q150" s="246"/>
      <c r="R150" s="246"/>
      <c r="S150" s="246"/>
      <c r="T150" s="247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8" t="s">
        <v>155</v>
      </c>
      <c r="AU150" s="248" t="s">
        <v>83</v>
      </c>
      <c r="AV150" s="14" t="s">
        <v>136</v>
      </c>
      <c r="AW150" s="14" t="s">
        <v>34</v>
      </c>
      <c r="AX150" s="14" t="s">
        <v>81</v>
      </c>
      <c r="AY150" s="248" t="s">
        <v>129</v>
      </c>
    </row>
    <row r="151" s="12" customFormat="1" ht="22.8" customHeight="1">
      <c r="A151" s="12"/>
      <c r="B151" s="191"/>
      <c r="C151" s="192"/>
      <c r="D151" s="193" t="s">
        <v>72</v>
      </c>
      <c r="E151" s="205" t="s">
        <v>83</v>
      </c>
      <c r="F151" s="205" t="s">
        <v>241</v>
      </c>
      <c r="G151" s="192"/>
      <c r="H151" s="192"/>
      <c r="I151" s="195"/>
      <c r="J151" s="206">
        <f>BK151</f>
        <v>0</v>
      </c>
      <c r="K151" s="192"/>
      <c r="L151" s="197"/>
      <c r="M151" s="198"/>
      <c r="N151" s="199"/>
      <c r="O151" s="199"/>
      <c r="P151" s="200">
        <f>SUM(P152:P207)</f>
        <v>0</v>
      </c>
      <c r="Q151" s="199"/>
      <c r="R151" s="200">
        <f>SUM(R152:R207)</f>
        <v>62.617656420000003</v>
      </c>
      <c r="S151" s="199"/>
      <c r="T151" s="201">
        <f>SUM(T152:T207)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2" t="s">
        <v>81</v>
      </c>
      <c r="AT151" s="203" t="s">
        <v>72</v>
      </c>
      <c r="AU151" s="203" t="s">
        <v>81</v>
      </c>
      <c r="AY151" s="202" t="s">
        <v>129</v>
      </c>
      <c r="BK151" s="204">
        <f>SUM(BK152:BK207)</f>
        <v>0</v>
      </c>
    </row>
    <row r="152" s="2" customFormat="1" ht="24.15" customHeight="1">
      <c r="A152" s="41"/>
      <c r="B152" s="42"/>
      <c r="C152" s="207" t="s">
        <v>186</v>
      </c>
      <c r="D152" s="207" t="s">
        <v>131</v>
      </c>
      <c r="E152" s="208" t="s">
        <v>799</v>
      </c>
      <c r="F152" s="209" t="s">
        <v>800</v>
      </c>
      <c r="G152" s="210" t="s">
        <v>152</v>
      </c>
      <c r="H152" s="211">
        <v>46.799999999999997</v>
      </c>
      <c r="I152" s="212"/>
      <c r="J152" s="213">
        <f>ROUND(I152*H152,2)</f>
        <v>0</v>
      </c>
      <c r="K152" s="209" t="s">
        <v>135</v>
      </c>
      <c r="L152" s="47"/>
      <c r="M152" s="214" t="s">
        <v>19</v>
      </c>
      <c r="N152" s="215" t="s">
        <v>44</v>
      </c>
      <c r="O152" s="87"/>
      <c r="P152" s="216">
        <f>O152*H152</f>
        <v>0</v>
      </c>
      <c r="Q152" s="216">
        <v>0.00010000000000000001</v>
      </c>
      <c r="R152" s="216">
        <f>Q152*H152</f>
        <v>0.0046800000000000001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136</v>
      </c>
      <c r="AT152" s="218" t="s">
        <v>131</v>
      </c>
      <c r="AU152" s="218" t="s">
        <v>83</v>
      </c>
      <c r="AY152" s="20" t="s">
        <v>129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81</v>
      </c>
      <c r="BK152" s="219">
        <f>ROUND(I152*H152,2)</f>
        <v>0</v>
      </c>
      <c r="BL152" s="20" t="s">
        <v>136</v>
      </c>
      <c r="BM152" s="218" t="s">
        <v>801</v>
      </c>
    </row>
    <row r="153" s="2" customFormat="1">
      <c r="A153" s="41"/>
      <c r="B153" s="42"/>
      <c r="C153" s="43"/>
      <c r="D153" s="220" t="s">
        <v>138</v>
      </c>
      <c r="E153" s="43"/>
      <c r="F153" s="221" t="s">
        <v>802</v>
      </c>
      <c r="G153" s="43"/>
      <c r="H153" s="43"/>
      <c r="I153" s="222"/>
      <c r="J153" s="43"/>
      <c r="K153" s="43"/>
      <c r="L153" s="47"/>
      <c r="M153" s="223"/>
      <c r="N153" s="224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138</v>
      </c>
      <c r="AU153" s="20" t="s">
        <v>83</v>
      </c>
    </row>
    <row r="154" s="15" customFormat="1">
      <c r="A154" s="15"/>
      <c r="B154" s="249"/>
      <c r="C154" s="250"/>
      <c r="D154" s="225" t="s">
        <v>155</v>
      </c>
      <c r="E154" s="251" t="s">
        <v>19</v>
      </c>
      <c r="F154" s="252" t="s">
        <v>803</v>
      </c>
      <c r="G154" s="250"/>
      <c r="H154" s="251" t="s">
        <v>19</v>
      </c>
      <c r="I154" s="253"/>
      <c r="J154" s="250"/>
      <c r="K154" s="250"/>
      <c r="L154" s="254"/>
      <c r="M154" s="255"/>
      <c r="N154" s="256"/>
      <c r="O154" s="256"/>
      <c r="P154" s="256"/>
      <c r="Q154" s="256"/>
      <c r="R154" s="256"/>
      <c r="S154" s="256"/>
      <c r="T154" s="257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58" t="s">
        <v>155</v>
      </c>
      <c r="AU154" s="258" t="s">
        <v>83</v>
      </c>
      <c r="AV154" s="15" t="s">
        <v>81</v>
      </c>
      <c r="AW154" s="15" t="s">
        <v>34</v>
      </c>
      <c r="AX154" s="15" t="s">
        <v>73</v>
      </c>
      <c r="AY154" s="258" t="s">
        <v>129</v>
      </c>
    </row>
    <row r="155" s="15" customFormat="1">
      <c r="A155" s="15"/>
      <c r="B155" s="249"/>
      <c r="C155" s="250"/>
      <c r="D155" s="225" t="s">
        <v>155</v>
      </c>
      <c r="E155" s="251" t="s">
        <v>19</v>
      </c>
      <c r="F155" s="252" t="s">
        <v>797</v>
      </c>
      <c r="G155" s="250"/>
      <c r="H155" s="251" t="s">
        <v>19</v>
      </c>
      <c r="I155" s="253"/>
      <c r="J155" s="250"/>
      <c r="K155" s="250"/>
      <c r="L155" s="254"/>
      <c r="M155" s="255"/>
      <c r="N155" s="256"/>
      <c r="O155" s="256"/>
      <c r="P155" s="256"/>
      <c r="Q155" s="256"/>
      <c r="R155" s="256"/>
      <c r="S155" s="256"/>
      <c r="T155" s="257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58" t="s">
        <v>155</v>
      </c>
      <c r="AU155" s="258" t="s">
        <v>83</v>
      </c>
      <c r="AV155" s="15" t="s">
        <v>81</v>
      </c>
      <c r="AW155" s="15" t="s">
        <v>34</v>
      </c>
      <c r="AX155" s="15" t="s">
        <v>73</v>
      </c>
      <c r="AY155" s="258" t="s">
        <v>129</v>
      </c>
    </row>
    <row r="156" s="13" customFormat="1">
      <c r="A156" s="13"/>
      <c r="B156" s="227"/>
      <c r="C156" s="228"/>
      <c r="D156" s="225" t="s">
        <v>155</v>
      </c>
      <c r="E156" s="229" t="s">
        <v>19</v>
      </c>
      <c r="F156" s="230" t="s">
        <v>798</v>
      </c>
      <c r="G156" s="228"/>
      <c r="H156" s="231">
        <v>42.799999999999997</v>
      </c>
      <c r="I156" s="232"/>
      <c r="J156" s="228"/>
      <c r="K156" s="228"/>
      <c r="L156" s="233"/>
      <c r="M156" s="234"/>
      <c r="N156" s="235"/>
      <c r="O156" s="235"/>
      <c r="P156" s="235"/>
      <c r="Q156" s="235"/>
      <c r="R156" s="235"/>
      <c r="S156" s="235"/>
      <c r="T156" s="23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7" t="s">
        <v>155</v>
      </c>
      <c r="AU156" s="237" t="s">
        <v>83</v>
      </c>
      <c r="AV156" s="13" t="s">
        <v>83</v>
      </c>
      <c r="AW156" s="13" t="s">
        <v>34</v>
      </c>
      <c r="AX156" s="13" t="s">
        <v>73</v>
      </c>
      <c r="AY156" s="237" t="s">
        <v>129</v>
      </c>
    </row>
    <row r="157" s="13" customFormat="1">
      <c r="A157" s="13"/>
      <c r="B157" s="227"/>
      <c r="C157" s="228"/>
      <c r="D157" s="225" t="s">
        <v>155</v>
      </c>
      <c r="E157" s="229" t="s">
        <v>19</v>
      </c>
      <c r="F157" s="230" t="s">
        <v>804</v>
      </c>
      <c r="G157" s="228"/>
      <c r="H157" s="231">
        <v>4</v>
      </c>
      <c r="I157" s="232"/>
      <c r="J157" s="228"/>
      <c r="K157" s="228"/>
      <c r="L157" s="233"/>
      <c r="M157" s="234"/>
      <c r="N157" s="235"/>
      <c r="O157" s="235"/>
      <c r="P157" s="235"/>
      <c r="Q157" s="235"/>
      <c r="R157" s="235"/>
      <c r="S157" s="235"/>
      <c r="T157" s="23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7" t="s">
        <v>155</v>
      </c>
      <c r="AU157" s="237" t="s">
        <v>83</v>
      </c>
      <c r="AV157" s="13" t="s">
        <v>83</v>
      </c>
      <c r="AW157" s="13" t="s">
        <v>34</v>
      </c>
      <c r="AX157" s="13" t="s">
        <v>73</v>
      </c>
      <c r="AY157" s="237" t="s">
        <v>129</v>
      </c>
    </row>
    <row r="158" s="16" customFormat="1">
      <c r="A158" s="16"/>
      <c r="B158" s="259"/>
      <c r="C158" s="260"/>
      <c r="D158" s="225" t="s">
        <v>155</v>
      </c>
      <c r="E158" s="261" t="s">
        <v>730</v>
      </c>
      <c r="F158" s="262" t="s">
        <v>223</v>
      </c>
      <c r="G158" s="260"/>
      <c r="H158" s="263">
        <v>46.799999999999997</v>
      </c>
      <c r="I158" s="264"/>
      <c r="J158" s="260"/>
      <c r="K158" s="260"/>
      <c r="L158" s="265"/>
      <c r="M158" s="266"/>
      <c r="N158" s="267"/>
      <c r="O158" s="267"/>
      <c r="P158" s="267"/>
      <c r="Q158" s="267"/>
      <c r="R158" s="267"/>
      <c r="S158" s="267"/>
      <c r="T158" s="268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T158" s="269" t="s">
        <v>155</v>
      </c>
      <c r="AU158" s="269" t="s">
        <v>83</v>
      </c>
      <c r="AV158" s="16" t="s">
        <v>145</v>
      </c>
      <c r="AW158" s="16" t="s">
        <v>34</v>
      </c>
      <c r="AX158" s="16" t="s">
        <v>73</v>
      </c>
      <c r="AY158" s="269" t="s">
        <v>129</v>
      </c>
    </row>
    <row r="159" s="14" customFormat="1">
      <c r="A159" s="14"/>
      <c r="B159" s="238"/>
      <c r="C159" s="239"/>
      <c r="D159" s="225" t="s">
        <v>155</v>
      </c>
      <c r="E159" s="240" t="s">
        <v>19</v>
      </c>
      <c r="F159" s="241" t="s">
        <v>179</v>
      </c>
      <c r="G159" s="239"/>
      <c r="H159" s="242">
        <v>46.799999999999997</v>
      </c>
      <c r="I159" s="243"/>
      <c r="J159" s="239"/>
      <c r="K159" s="239"/>
      <c r="L159" s="244"/>
      <c r="M159" s="245"/>
      <c r="N159" s="246"/>
      <c r="O159" s="246"/>
      <c r="P159" s="246"/>
      <c r="Q159" s="246"/>
      <c r="R159" s="246"/>
      <c r="S159" s="246"/>
      <c r="T159" s="247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8" t="s">
        <v>155</v>
      </c>
      <c r="AU159" s="248" t="s">
        <v>83</v>
      </c>
      <c r="AV159" s="14" t="s">
        <v>136</v>
      </c>
      <c r="AW159" s="14" t="s">
        <v>34</v>
      </c>
      <c r="AX159" s="14" t="s">
        <v>81</v>
      </c>
      <c r="AY159" s="248" t="s">
        <v>129</v>
      </c>
    </row>
    <row r="160" s="2" customFormat="1" ht="16.5" customHeight="1">
      <c r="A160" s="41"/>
      <c r="B160" s="42"/>
      <c r="C160" s="270" t="s">
        <v>195</v>
      </c>
      <c r="D160" s="270" t="s">
        <v>500</v>
      </c>
      <c r="E160" s="271" t="s">
        <v>805</v>
      </c>
      <c r="F160" s="272" t="s">
        <v>806</v>
      </c>
      <c r="G160" s="273" t="s">
        <v>152</v>
      </c>
      <c r="H160" s="274">
        <v>55.223999999999997</v>
      </c>
      <c r="I160" s="275"/>
      <c r="J160" s="276">
        <f>ROUND(I160*H160,2)</f>
        <v>0</v>
      </c>
      <c r="K160" s="272" t="s">
        <v>135</v>
      </c>
      <c r="L160" s="277"/>
      <c r="M160" s="278" t="s">
        <v>19</v>
      </c>
      <c r="N160" s="279" t="s">
        <v>44</v>
      </c>
      <c r="O160" s="87"/>
      <c r="P160" s="216">
        <f>O160*H160</f>
        <v>0</v>
      </c>
      <c r="Q160" s="216">
        <v>0.00029999999999999997</v>
      </c>
      <c r="R160" s="216">
        <f>Q160*H160</f>
        <v>0.016567199999999997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180</v>
      </c>
      <c r="AT160" s="218" t="s">
        <v>500</v>
      </c>
      <c r="AU160" s="218" t="s">
        <v>83</v>
      </c>
      <c r="AY160" s="20" t="s">
        <v>129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81</v>
      </c>
      <c r="BK160" s="219">
        <f>ROUND(I160*H160,2)</f>
        <v>0</v>
      </c>
      <c r="BL160" s="20" t="s">
        <v>136</v>
      </c>
      <c r="BM160" s="218" t="s">
        <v>807</v>
      </c>
    </row>
    <row r="161" s="13" customFormat="1">
      <c r="A161" s="13"/>
      <c r="B161" s="227"/>
      <c r="C161" s="228"/>
      <c r="D161" s="225" t="s">
        <v>155</v>
      </c>
      <c r="E161" s="229" t="s">
        <v>19</v>
      </c>
      <c r="F161" s="230" t="s">
        <v>808</v>
      </c>
      <c r="G161" s="228"/>
      <c r="H161" s="231">
        <v>55.223999999999997</v>
      </c>
      <c r="I161" s="232"/>
      <c r="J161" s="228"/>
      <c r="K161" s="228"/>
      <c r="L161" s="233"/>
      <c r="M161" s="234"/>
      <c r="N161" s="235"/>
      <c r="O161" s="235"/>
      <c r="P161" s="235"/>
      <c r="Q161" s="235"/>
      <c r="R161" s="235"/>
      <c r="S161" s="235"/>
      <c r="T161" s="23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7" t="s">
        <v>155</v>
      </c>
      <c r="AU161" s="237" t="s">
        <v>83</v>
      </c>
      <c r="AV161" s="13" t="s">
        <v>83</v>
      </c>
      <c r="AW161" s="13" t="s">
        <v>34</v>
      </c>
      <c r="AX161" s="13" t="s">
        <v>73</v>
      </c>
      <c r="AY161" s="237" t="s">
        <v>129</v>
      </c>
    </row>
    <row r="162" s="14" customFormat="1">
      <c r="A162" s="14"/>
      <c r="B162" s="238"/>
      <c r="C162" s="239"/>
      <c r="D162" s="225" t="s">
        <v>155</v>
      </c>
      <c r="E162" s="240" t="s">
        <v>19</v>
      </c>
      <c r="F162" s="241" t="s">
        <v>179</v>
      </c>
      <c r="G162" s="239"/>
      <c r="H162" s="242">
        <v>55.223999999999997</v>
      </c>
      <c r="I162" s="243"/>
      <c r="J162" s="239"/>
      <c r="K162" s="239"/>
      <c r="L162" s="244"/>
      <c r="M162" s="245"/>
      <c r="N162" s="246"/>
      <c r="O162" s="246"/>
      <c r="P162" s="246"/>
      <c r="Q162" s="246"/>
      <c r="R162" s="246"/>
      <c r="S162" s="246"/>
      <c r="T162" s="247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8" t="s">
        <v>155</v>
      </c>
      <c r="AU162" s="248" t="s">
        <v>83</v>
      </c>
      <c r="AV162" s="14" t="s">
        <v>136</v>
      </c>
      <c r="AW162" s="14" t="s">
        <v>34</v>
      </c>
      <c r="AX162" s="14" t="s">
        <v>81</v>
      </c>
      <c r="AY162" s="248" t="s">
        <v>129</v>
      </c>
    </row>
    <row r="163" s="2" customFormat="1" ht="16.5" customHeight="1">
      <c r="A163" s="41"/>
      <c r="B163" s="42"/>
      <c r="C163" s="207" t="s">
        <v>201</v>
      </c>
      <c r="D163" s="207" t="s">
        <v>131</v>
      </c>
      <c r="E163" s="208" t="s">
        <v>809</v>
      </c>
      <c r="F163" s="209" t="s">
        <v>810</v>
      </c>
      <c r="G163" s="210" t="s">
        <v>189</v>
      </c>
      <c r="H163" s="211">
        <v>1.5</v>
      </c>
      <c r="I163" s="212"/>
      <c r="J163" s="213">
        <f>ROUND(I163*H163,2)</f>
        <v>0</v>
      </c>
      <c r="K163" s="209" t="s">
        <v>135</v>
      </c>
      <c r="L163" s="47"/>
      <c r="M163" s="214" t="s">
        <v>19</v>
      </c>
      <c r="N163" s="215" t="s">
        <v>44</v>
      </c>
      <c r="O163" s="87"/>
      <c r="P163" s="216">
        <f>O163*H163</f>
        <v>0</v>
      </c>
      <c r="Q163" s="216">
        <v>0</v>
      </c>
      <c r="R163" s="216">
        <f>Q163*H163</f>
        <v>0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136</v>
      </c>
      <c r="AT163" s="218" t="s">
        <v>131</v>
      </c>
      <c r="AU163" s="218" t="s">
        <v>83</v>
      </c>
      <c r="AY163" s="20" t="s">
        <v>129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20" t="s">
        <v>81</v>
      </c>
      <c r="BK163" s="219">
        <f>ROUND(I163*H163,2)</f>
        <v>0</v>
      </c>
      <c r="BL163" s="20" t="s">
        <v>136</v>
      </c>
      <c r="BM163" s="218" t="s">
        <v>811</v>
      </c>
    </row>
    <row r="164" s="2" customFormat="1">
      <c r="A164" s="41"/>
      <c r="B164" s="42"/>
      <c r="C164" s="43"/>
      <c r="D164" s="220" t="s">
        <v>138</v>
      </c>
      <c r="E164" s="43"/>
      <c r="F164" s="221" t="s">
        <v>812</v>
      </c>
      <c r="G164" s="43"/>
      <c r="H164" s="43"/>
      <c r="I164" s="222"/>
      <c r="J164" s="43"/>
      <c r="K164" s="43"/>
      <c r="L164" s="47"/>
      <c r="M164" s="223"/>
      <c r="N164" s="224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138</v>
      </c>
      <c r="AU164" s="20" t="s">
        <v>83</v>
      </c>
    </row>
    <row r="165" s="15" customFormat="1">
      <c r="A165" s="15"/>
      <c r="B165" s="249"/>
      <c r="C165" s="250"/>
      <c r="D165" s="225" t="s">
        <v>155</v>
      </c>
      <c r="E165" s="251" t="s">
        <v>19</v>
      </c>
      <c r="F165" s="252" t="s">
        <v>813</v>
      </c>
      <c r="G165" s="250"/>
      <c r="H165" s="251" t="s">
        <v>19</v>
      </c>
      <c r="I165" s="253"/>
      <c r="J165" s="250"/>
      <c r="K165" s="250"/>
      <c r="L165" s="254"/>
      <c r="M165" s="255"/>
      <c r="N165" s="256"/>
      <c r="O165" s="256"/>
      <c r="P165" s="256"/>
      <c r="Q165" s="256"/>
      <c r="R165" s="256"/>
      <c r="S165" s="256"/>
      <c r="T165" s="257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58" t="s">
        <v>155</v>
      </c>
      <c r="AU165" s="258" t="s">
        <v>83</v>
      </c>
      <c r="AV165" s="15" t="s">
        <v>81</v>
      </c>
      <c r="AW165" s="15" t="s">
        <v>34</v>
      </c>
      <c r="AX165" s="15" t="s">
        <v>73</v>
      </c>
      <c r="AY165" s="258" t="s">
        <v>129</v>
      </c>
    </row>
    <row r="166" s="13" customFormat="1">
      <c r="A166" s="13"/>
      <c r="B166" s="227"/>
      <c r="C166" s="228"/>
      <c r="D166" s="225" t="s">
        <v>155</v>
      </c>
      <c r="E166" s="229" t="s">
        <v>19</v>
      </c>
      <c r="F166" s="230" t="s">
        <v>814</v>
      </c>
      <c r="G166" s="228"/>
      <c r="H166" s="231">
        <v>1.5</v>
      </c>
      <c r="I166" s="232"/>
      <c r="J166" s="228"/>
      <c r="K166" s="228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155</v>
      </c>
      <c r="AU166" s="237" t="s">
        <v>83</v>
      </c>
      <c r="AV166" s="13" t="s">
        <v>83</v>
      </c>
      <c r="AW166" s="13" t="s">
        <v>34</v>
      </c>
      <c r="AX166" s="13" t="s">
        <v>73</v>
      </c>
      <c r="AY166" s="237" t="s">
        <v>129</v>
      </c>
    </row>
    <row r="167" s="16" customFormat="1">
      <c r="A167" s="16"/>
      <c r="B167" s="259"/>
      <c r="C167" s="260"/>
      <c r="D167" s="225" t="s">
        <v>155</v>
      </c>
      <c r="E167" s="261" t="s">
        <v>731</v>
      </c>
      <c r="F167" s="262" t="s">
        <v>223</v>
      </c>
      <c r="G167" s="260"/>
      <c r="H167" s="263">
        <v>1.5</v>
      </c>
      <c r="I167" s="264"/>
      <c r="J167" s="260"/>
      <c r="K167" s="260"/>
      <c r="L167" s="265"/>
      <c r="M167" s="266"/>
      <c r="N167" s="267"/>
      <c r="O167" s="267"/>
      <c r="P167" s="267"/>
      <c r="Q167" s="267"/>
      <c r="R167" s="267"/>
      <c r="S167" s="267"/>
      <c r="T167" s="268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T167" s="269" t="s">
        <v>155</v>
      </c>
      <c r="AU167" s="269" t="s">
        <v>83</v>
      </c>
      <c r="AV167" s="16" t="s">
        <v>145</v>
      </c>
      <c r="AW167" s="16" t="s">
        <v>34</v>
      </c>
      <c r="AX167" s="16" t="s">
        <v>73</v>
      </c>
      <c r="AY167" s="269" t="s">
        <v>129</v>
      </c>
    </row>
    <row r="168" s="14" customFormat="1">
      <c r="A168" s="14"/>
      <c r="B168" s="238"/>
      <c r="C168" s="239"/>
      <c r="D168" s="225" t="s">
        <v>155</v>
      </c>
      <c r="E168" s="240" t="s">
        <v>19</v>
      </c>
      <c r="F168" s="241" t="s">
        <v>179</v>
      </c>
      <c r="G168" s="239"/>
      <c r="H168" s="242">
        <v>1.5</v>
      </c>
      <c r="I168" s="243"/>
      <c r="J168" s="239"/>
      <c r="K168" s="239"/>
      <c r="L168" s="244"/>
      <c r="M168" s="245"/>
      <c r="N168" s="246"/>
      <c r="O168" s="246"/>
      <c r="P168" s="246"/>
      <c r="Q168" s="246"/>
      <c r="R168" s="246"/>
      <c r="S168" s="246"/>
      <c r="T168" s="247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8" t="s">
        <v>155</v>
      </c>
      <c r="AU168" s="248" t="s">
        <v>83</v>
      </c>
      <c r="AV168" s="14" t="s">
        <v>136</v>
      </c>
      <c r="AW168" s="14" t="s">
        <v>34</v>
      </c>
      <c r="AX168" s="14" t="s">
        <v>81</v>
      </c>
      <c r="AY168" s="248" t="s">
        <v>129</v>
      </c>
    </row>
    <row r="169" s="2" customFormat="1" ht="16.5" customHeight="1">
      <c r="A169" s="41"/>
      <c r="B169" s="42"/>
      <c r="C169" s="270" t="s">
        <v>8</v>
      </c>
      <c r="D169" s="270" t="s">
        <v>500</v>
      </c>
      <c r="E169" s="271" t="s">
        <v>815</v>
      </c>
      <c r="F169" s="272" t="s">
        <v>816</v>
      </c>
      <c r="G169" s="273" t="s">
        <v>189</v>
      </c>
      <c r="H169" s="274">
        <v>1.575</v>
      </c>
      <c r="I169" s="275"/>
      <c r="J169" s="276">
        <f>ROUND(I169*H169,2)</f>
        <v>0</v>
      </c>
      <c r="K169" s="272" t="s">
        <v>135</v>
      </c>
      <c r="L169" s="277"/>
      <c r="M169" s="278" t="s">
        <v>19</v>
      </c>
      <c r="N169" s="279" t="s">
        <v>44</v>
      </c>
      <c r="O169" s="87"/>
      <c r="P169" s="216">
        <f>O169*H169</f>
        <v>0</v>
      </c>
      <c r="Q169" s="216">
        <v>0.00025999999999999998</v>
      </c>
      <c r="R169" s="216">
        <f>Q169*H169</f>
        <v>0.00040949999999999998</v>
      </c>
      <c r="S169" s="216">
        <v>0</v>
      </c>
      <c r="T169" s="21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18" t="s">
        <v>180</v>
      </c>
      <c r="AT169" s="218" t="s">
        <v>500</v>
      </c>
      <c r="AU169" s="218" t="s">
        <v>83</v>
      </c>
      <c r="AY169" s="20" t="s">
        <v>129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20" t="s">
        <v>81</v>
      </c>
      <c r="BK169" s="219">
        <f>ROUND(I169*H169,2)</f>
        <v>0</v>
      </c>
      <c r="BL169" s="20" t="s">
        <v>136</v>
      </c>
      <c r="BM169" s="218" t="s">
        <v>817</v>
      </c>
    </row>
    <row r="170" s="13" customFormat="1">
      <c r="A170" s="13"/>
      <c r="B170" s="227"/>
      <c r="C170" s="228"/>
      <c r="D170" s="225" t="s">
        <v>155</v>
      </c>
      <c r="E170" s="229" t="s">
        <v>19</v>
      </c>
      <c r="F170" s="230" t="s">
        <v>818</v>
      </c>
      <c r="G170" s="228"/>
      <c r="H170" s="231">
        <v>1.575</v>
      </c>
      <c r="I170" s="232"/>
      <c r="J170" s="228"/>
      <c r="K170" s="228"/>
      <c r="L170" s="233"/>
      <c r="M170" s="234"/>
      <c r="N170" s="235"/>
      <c r="O170" s="235"/>
      <c r="P170" s="235"/>
      <c r="Q170" s="235"/>
      <c r="R170" s="235"/>
      <c r="S170" s="235"/>
      <c r="T170" s="23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7" t="s">
        <v>155</v>
      </c>
      <c r="AU170" s="237" t="s">
        <v>83</v>
      </c>
      <c r="AV170" s="13" t="s">
        <v>83</v>
      </c>
      <c r="AW170" s="13" t="s">
        <v>34</v>
      </c>
      <c r="AX170" s="13" t="s">
        <v>73</v>
      </c>
      <c r="AY170" s="237" t="s">
        <v>129</v>
      </c>
    </row>
    <row r="171" s="14" customFormat="1">
      <c r="A171" s="14"/>
      <c r="B171" s="238"/>
      <c r="C171" s="239"/>
      <c r="D171" s="225" t="s">
        <v>155</v>
      </c>
      <c r="E171" s="240" t="s">
        <v>19</v>
      </c>
      <c r="F171" s="241" t="s">
        <v>179</v>
      </c>
      <c r="G171" s="239"/>
      <c r="H171" s="242">
        <v>1.575</v>
      </c>
      <c r="I171" s="243"/>
      <c r="J171" s="239"/>
      <c r="K171" s="239"/>
      <c r="L171" s="244"/>
      <c r="M171" s="245"/>
      <c r="N171" s="246"/>
      <c r="O171" s="246"/>
      <c r="P171" s="246"/>
      <c r="Q171" s="246"/>
      <c r="R171" s="246"/>
      <c r="S171" s="246"/>
      <c r="T171" s="247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48" t="s">
        <v>155</v>
      </c>
      <c r="AU171" s="248" t="s">
        <v>83</v>
      </c>
      <c r="AV171" s="14" t="s">
        <v>136</v>
      </c>
      <c r="AW171" s="14" t="s">
        <v>34</v>
      </c>
      <c r="AX171" s="14" t="s">
        <v>81</v>
      </c>
      <c r="AY171" s="248" t="s">
        <v>129</v>
      </c>
    </row>
    <row r="172" s="2" customFormat="1" ht="21.75" customHeight="1">
      <c r="A172" s="41"/>
      <c r="B172" s="42"/>
      <c r="C172" s="207" t="s">
        <v>216</v>
      </c>
      <c r="D172" s="207" t="s">
        <v>131</v>
      </c>
      <c r="E172" s="208" t="s">
        <v>819</v>
      </c>
      <c r="F172" s="209" t="s">
        <v>820</v>
      </c>
      <c r="G172" s="210" t="s">
        <v>204</v>
      </c>
      <c r="H172" s="211">
        <v>5.2300000000000004</v>
      </c>
      <c r="I172" s="212"/>
      <c r="J172" s="213">
        <f>ROUND(I172*H172,2)</f>
        <v>0</v>
      </c>
      <c r="K172" s="209" t="s">
        <v>135</v>
      </c>
      <c r="L172" s="47"/>
      <c r="M172" s="214" t="s">
        <v>19</v>
      </c>
      <c r="N172" s="215" t="s">
        <v>44</v>
      </c>
      <c r="O172" s="87"/>
      <c r="P172" s="216">
        <f>O172*H172</f>
        <v>0</v>
      </c>
      <c r="Q172" s="216">
        <v>2.1600000000000001</v>
      </c>
      <c r="R172" s="216">
        <f>Q172*H172</f>
        <v>11.296800000000001</v>
      </c>
      <c r="S172" s="216">
        <v>0</v>
      </c>
      <c r="T172" s="21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8" t="s">
        <v>136</v>
      </c>
      <c r="AT172" s="218" t="s">
        <v>131</v>
      </c>
      <c r="AU172" s="218" t="s">
        <v>83</v>
      </c>
      <c r="AY172" s="20" t="s">
        <v>129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20" t="s">
        <v>81</v>
      </c>
      <c r="BK172" s="219">
        <f>ROUND(I172*H172,2)</f>
        <v>0</v>
      </c>
      <c r="BL172" s="20" t="s">
        <v>136</v>
      </c>
      <c r="BM172" s="218" t="s">
        <v>821</v>
      </c>
    </row>
    <row r="173" s="2" customFormat="1">
      <c r="A173" s="41"/>
      <c r="B173" s="42"/>
      <c r="C173" s="43"/>
      <c r="D173" s="220" t="s">
        <v>138</v>
      </c>
      <c r="E173" s="43"/>
      <c r="F173" s="221" t="s">
        <v>822</v>
      </c>
      <c r="G173" s="43"/>
      <c r="H173" s="43"/>
      <c r="I173" s="222"/>
      <c r="J173" s="43"/>
      <c r="K173" s="43"/>
      <c r="L173" s="47"/>
      <c r="M173" s="223"/>
      <c r="N173" s="224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138</v>
      </c>
      <c r="AU173" s="20" t="s">
        <v>83</v>
      </c>
    </row>
    <row r="174" s="15" customFormat="1">
      <c r="A174" s="15"/>
      <c r="B174" s="249"/>
      <c r="C174" s="250"/>
      <c r="D174" s="225" t="s">
        <v>155</v>
      </c>
      <c r="E174" s="251" t="s">
        <v>19</v>
      </c>
      <c r="F174" s="252" t="s">
        <v>803</v>
      </c>
      <c r="G174" s="250"/>
      <c r="H174" s="251" t="s">
        <v>19</v>
      </c>
      <c r="I174" s="253"/>
      <c r="J174" s="250"/>
      <c r="K174" s="250"/>
      <c r="L174" s="254"/>
      <c r="M174" s="255"/>
      <c r="N174" s="256"/>
      <c r="O174" s="256"/>
      <c r="P174" s="256"/>
      <c r="Q174" s="256"/>
      <c r="R174" s="256"/>
      <c r="S174" s="256"/>
      <c r="T174" s="257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8" t="s">
        <v>155</v>
      </c>
      <c r="AU174" s="258" t="s">
        <v>83</v>
      </c>
      <c r="AV174" s="15" t="s">
        <v>81</v>
      </c>
      <c r="AW174" s="15" t="s">
        <v>34</v>
      </c>
      <c r="AX174" s="15" t="s">
        <v>73</v>
      </c>
      <c r="AY174" s="258" t="s">
        <v>129</v>
      </c>
    </row>
    <row r="175" s="15" customFormat="1">
      <c r="A175" s="15"/>
      <c r="B175" s="249"/>
      <c r="C175" s="250"/>
      <c r="D175" s="225" t="s">
        <v>155</v>
      </c>
      <c r="E175" s="251" t="s">
        <v>19</v>
      </c>
      <c r="F175" s="252" t="s">
        <v>823</v>
      </c>
      <c r="G175" s="250"/>
      <c r="H175" s="251" t="s">
        <v>19</v>
      </c>
      <c r="I175" s="253"/>
      <c r="J175" s="250"/>
      <c r="K175" s="250"/>
      <c r="L175" s="254"/>
      <c r="M175" s="255"/>
      <c r="N175" s="256"/>
      <c r="O175" s="256"/>
      <c r="P175" s="256"/>
      <c r="Q175" s="256"/>
      <c r="R175" s="256"/>
      <c r="S175" s="256"/>
      <c r="T175" s="257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58" t="s">
        <v>155</v>
      </c>
      <c r="AU175" s="258" t="s">
        <v>83</v>
      </c>
      <c r="AV175" s="15" t="s">
        <v>81</v>
      </c>
      <c r="AW175" s="15" t="s">
        <v>34</v>
      </c>
      <c r="AX175" s="15" t="s">
        <v>73</v>
      </c>
      <c r="AY175" s="258" t="s">
        <v>129</v>
      </c>
    </row>
    <row r="176" s="15" customFormat="1">
      <c r="A176" s="15"/>
      <c r="B176" s="249"/>
      <c r="C176" s="250"/>
      <c r="D176" s="225" t="s">
        <v>155</v>
      </c>
      <c r="E176" s="251" t="s">
        <v>19</v>
      </c>
      <c r="F176" s="252" t="s">
        <v>824</v>
      </c>
      <c r="G176" s="250"/>
      <c r="H176" s="251" t="s">
        <v>19</v>
      </c>
      <c r="I176" s="253"/>
      <c r="J176" s="250"/>
      <c r="K176" s="250"/>
      <c r="L176" s="254"/>
      <c r="M176" s="255"/>
      <c r="N176" s="256"/>
      <c r="O176" s="256"/>
      <c r="P176" s="256"/>
      <c r="Q176" s="256"/>
      <c r="R176" s="256"/>
      <c r="S176" s="256"/>
      <c r="T176" s="257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58" t="s">
        <v>155</v>
      </c>
      <c r="AU176" s="258" t="s">
        <v>83</v>
      </c>
      <c r="AV176" s="15" t="s">
        <v>81</v>
      </c>
      <c r="AW176" s="15" t="s">
        <v>34</v>
      </c>
      <c r="AX176" s="15" t="s">
        <v>73</v>
      </c>
      <c r="AY176" s="258" t="s">
        <v>129</v>
      </c>
    </row>
    <row r="177" s="13" customFormat="1">
      <c r="A177" s="13"/>
      <c r="B177" s="227"/>
      <c r="C177" s="228"/>
      <c r="D177" s="225" t="s">
        <v>155</v>
      </c>
      <c r="E177" s="229" t="s">
        <v>19</v>
      </c>
      <c r="F177" s="230" t="s">
        <v>825</v>
      </c>
      <c r="G177" s="228"/>
      <c r="H177" s="231">
        <v>5.2300000000000004</v>
      </c>
      <c r="I177" s="232"/>
      <c r="J177" s="228"/>
      <c r="K177" s="228"/>
      <c r="L177" s="233"/>
      <c r="M177" s="234"/>
      <c r="N177" s="235"/>
      <c r="O177" s="235"/>
      <c r="P177" s="235"/>
      <c r="Q177" s="235"/>
      <c r="R177" s="235"/>
      <c r="S177" s="235"/>
      <c r="T177" s="23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7" t="s">
        <v>155</v>
      </c>
      <c r="AU177" s="237" t="s">
        <v>83</v>
      </c>
      <c r="AV177" s="13" t="s">
        <v>83</v>
      </c>
      <c r="AW177" s="13" t="s">
        <v>34</v>
      </c>
      <c r="AX177" s="13" t="s">
        <v>73</v>
      </c>
      <c r="AY177" s="237" t="s">
        <v>129</v>
      </c>
    </row>
    <row r="178" s="14" customFormat="1">
      <c r="A178" s="14"/>
      <c r="B178" s="238"/>
      <c r="C178" s="239"/>
      <c r="D178" s="225" t="s">
        <v>155</v>
      </c>
      <c r="E178" s="240" t="s">
        <v>19</v>
      </c>
      <c r="F178" s="241" t="s">
        <v>179</v>
      </c>
      <c r="G178" s="239"/>
      <c r="H178" s="242">
        <v>5.2300000000000004</v>
      </c>
      <c r="I178" s="243"/>
      <c r="J178" s="239"/>
      <c r="K178" s="239"/>
      <c r="L178" s="244"/>
      <c r="M178" s="245"/>
      <c r="N178" s="246"/>
      <c r="O178" s="246"/>
      <c r="P178" s="246"/>
      <c r="Q178" s="246"/>
      <c r="R178" s="246"/>
      <c r="S178" s="246"/>
      <c r="T178" s="247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8" t="s">
        <v>155</v>
      </c>
      <c r="AU178" s="248" t="s">
        <v>83</v>
      </c>
      <c r="AV178" s="14" t="s">
        <v>136</v>
      </c>
      <c r="AW178" s="14" t="s">
        <v>34</v>
      </c>
      <c r="AX178" s="14" t="s">
        <v>81</v>
      </c>
      <c r="AY178" s="248" t="s">
        <v>129</v>
      </c>
    </row>
    <row r="179" s="2" customFormat="1" ht="21.75" customHeight="1">
      <c r="A179" s="41"/>
      <c r="B179" s="42"/>
      <c r="C179" s="207" t="s">
        <v>225</v>
      </c>
      <c r="D179" s="207" t="s">
        <v>131</v>
      </c>
      <c r="E179" s="208" t="s">
        <v>826</v>
      </c>
      <c r="F179" s="209" t="s">
        <v>827</v>
      </c>
      <c r="G179" s="210" t="s">
        <v>204</v>
      </c>
      <c r="H179" s="211">
        <v>6.4199999999999999</v>
      </c>
      <c r="I179" s="212"/>
      <c r="J179" s="213">
        <f>ROUND(I179*H179,2)</f>
        <v>0</v>
      </c>
      <c r="K179" s="209" t="s">
        <v>135</v>
      </c>
      <c r="L179" s="47"/>
      <c r="M179" s="214" t="s">
        <v>19</v>
      </c>
      <c r="N179" s="215" t="s">
        <v>44</v>
      </c>
      <c r="O179" s="87"/>
      <c r="P179" s="216">
        <f>O179*H179</f>
        <v>0</v>
      </c>
      <c r="Q179" s="216">
        <v>2.5018699999999998</v>
      </c>
      <c r="R179" s="216">
        <f>Q179*H179</f>
        <v>16.0620054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136</v>
      </c>
      <c r="AT179" s="218" t="s">
        <v>131</v>
      </c>
      <c r="AU179" s="218" t="s">
        <v>83</v>
      </c>
      <c r="AY179" s="20" t="s">
        <v>129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20" t="s">
        <v>81</v>
      </c>
      <c r="BK179" s="219">
        <f>ROUND(I179*H179,2)</f>
        <v>0</v>
      </c>
      <c r="BL179" s="20" t="s">
        <v>136</v>
      </c>
      <c r="BM179" s="218" t="s">
        <v>828</v>
      </c>
    </row>
    <row r="180" s="2" customFormat="1">
      <c r="A180" s="41"/>
      <c r="B180" s="42"/>
      <c r="C180" s="43"/>
      <c r="D180" s="220" t="s">
        <v>138</v>
      </c>
      <c r="E180" s="43"/>
      <c r="F180" s="221" t="s">
        <v>829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138</v>
      </c>
      <c r="AU180" s="20" t="s">
        <v>83</v>
      </c>
    </row>
    <row r="181" s="15" customFormat="1">
      <c r="A181" s="15"/>
      <c r="B181" s="249"/>
      <c r="C181" s="250"/>
      <c r="D181" s="225" t="s">
        <v>155</v>
      </c>
      <c r="E181" s="251" t="s">
        <v>19</v>
      </c>
      <c r="F181" s="252" t="s">
        <v>803</v>
      </c>
      <c r="G181" s="250"/>
      <c r="H181" s="251" t="s">
        <v>19</v>
      </c>
      <c r="I181" s="253"/>
      <c r="J181" s="250"/>
      <c r="K181" s="250"/>
      <c r="L181" s="254"/>
      <c r="M181" s="255"/>
      <c r="N181" s="256"/>
      <c r="O181" s="256"/>
      <c r="P181" s="256"/>
      <c r="Q181" s="256"/>
      <c r="R181" s="256"/>
      <c r="S181" s="256"/>
      <c r="T181" s="257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58" t="s">
        <v>155</v>
      </c>
      <c r="AU181" s="258" t="s">
        <v>83</v>
      </c>
      <c r="AV181" s="15" t="s">
        <v>81</v>
      </c>
      <c r="AW181" s="15" t="s">
        <v>34</v>
      </c>
      <c r="AX181" s="15" t="s">
        <v>73</v>
      </c>
      <c r="AY181" s="258" t="s">
        <v>129</v>
      </c>
    </row>
    <row r="182" s="15" customFormat="1">
      <c r="A182" s="15"/>
      <c r="B182" s="249"/>
      <c r="C182" s="250"/>
      <c r="D182" s="225" t="s">
        <v>155</v>
      </c>
      <c r="E182" s="251" t="s">
        <v>19</v>
      </c>
      <c r="F182" s="252" t="s">
        <v>830</v>
      </c>
      <c r="G182" s="250"/>
      <c r="H182" s="251" t="s">
        <v>19</v>
      </c>
      <c r="I182" s="253"/>
      <c r="J182" s="250"/>
      <c r="K182" s="250"/>
      <c r="L182" s="254"/>
      <c r="M182" s="255"/>
      <c r="N182" s="256"/>
      <c r="O182" s="256"/>
      <c r="P182" s="256"/>
      <c r="Q182" s="256"/>
      <c r="R182" s="256"/>
      <c r="S182" s="256"/>
      <c r="T182" s="257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58" t="s">
        <v>155</v>
      </c>
      <c r="AU182" s="258" t="s">
        <v>83</v>
      </c>
      <c r="AV182" s="15" t="s">
        <v>81</v>
      </c>
      <c r="AW182" s="15" t="s">
        <v>34</v>
      </c>
      <c r="AX182" s="15" t="s">
        <v>73</v>
      </c>
      <c r="AY182" s="258" t="s">
        <v>129</v>
      </c>
    </row>
    <row r="183" s="15" customFormat="1">
      <c r="A183" s="15"/>
      <c r="B183" s="249"/>
      <c r="C183" s="250"/>
      <c r="D183" s="225" t="s">
        <v>155</v>
      </c>
      <c r="E183" s="251" t="s">
        <v>19</v>
      </c>
      <c r="F183" s="252" t="s">
        <v>831</v>
      </c>
      <c r="G183" s="250"/>
      <c r="H183" s="251" t="s">
        <v>19</v>
      </c>
      <c r="I183" s="253"/>
      <c r="J183" s="250"/>
      <c r="K183" s="250"/>
      <c r="L183" s="254"/>
      <c r="M183" s="255"/>
      <c r="N183" s="256"/>
      <c r="O183" s="256"/>
      <c r="P183" s="256"/>
      <c r="Q183" s="256"/>
      <c r="R183" s="256"/>
      <c r="S183" s="256"/>
      <c r="T183" s="257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58" t="s">
        <v>155</v>
      </c>
      <c r="AU183" s="258" t="s">
        <v>83</v>
      </c>
      <c r="AV183" s="15" t="s">
        <v>81</v>
      </c>
      <c r="AW183" s="15" t="s">
        <v>34</v>
      </c>
      <c r="AX183" s="15" t="s">
        <v>73</v>
      </c>
      <c r="AY183" s="258" t="s">
        <v>129</v>
      </c>
    </row>
    <row r="184" s="13" customFormat="1">
      <c r="A184" s="13"/>
      <c r="B184" s="227"/>
      <c r="C184" s="228"/>
      <c r="D184" s="225" t="s">
        <v>155</v>
      </c>
      <c r="E184" s="229" t="s">
        <v>19</v>
      </c>
      <c r="F184" s="230" t="s">
        <v>832</v>
      </c>
      <c r="G184" s="228"/>
      <c r="H184" s="231">
        <v>6.4199999999999999</v>
      </c>
      <c r="I184" s="232"/>
      <c r="J184" s="228"/>
      <c r="K184" s="228"/>
      <c r="L184" s="233"/>
      <c r="M184" s="234"/>
      <c r="N184" s="235"/>
      <c r="O184" s="235"/>
      <c r="P184" s="235"/>
      <c r="Q184" s="235"/>
      <c r="R184" s="235"/>
      <c r="S184" s="235"/>
      <c r="T184" s="23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7" t="s">
        <v>155</v>
      </c>
      <c r="AU184" s="237" t="s">
        <v>83</v>
      </c>
      <c r="AV184" s="13" t="s">
        <v>83</v>
      </c>
      <c r="AW184" s="13" t="s">
        <v>34</v>
      </c>
      <c r="AX184" s="13" t="s">
        <v>73</v>
      </c>
      <c r="AY184" s="237" t="s">
        <v>129</v>
      </c>
    </row>
    <row r="185" s="14" customFormat="1">
      <c r="A185" s="14"/>
      <c r="B185" s="238"/>
      <c r="C185" s="239"/>
      <c r="D185" s="225" t="s">
        <v>155</v>
      </c>
      <c r="E185" s="240" t="s">
        <v>19</v>
      </c>
      <c r="F185" s="241" t="s">
        <v>179</v>
      </c>
      <c r="G185" s="239"/>
      <c r="H185" s="242">
        <v>6.4199999999999999</v>
      </c>
      <c r="I185" s="243"/>
      <c r="J185" s="239"/>
      <c r="K185" s="239"/>
      <c r="L185" s="244"/>
      <c r="M185" s="245"/>
      <c r="N185" s="246"/>
      <c r="O185" s="246"/>
      <c r="P185" s="246"/>
      <c r="Q185" s="246"/>
      <c r="R185" s="246"/>
      <c r="S185" s="246"/>
      <c r="T185" s="247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8" t="s">
        <v>155</v>
      </c>
      <c r="AU185" s="248" t="s">
        <v>83</v>
      </c>
      <c r="AV185" s="14" t="s">
        <v>136</v>
      </c>
      <c r="AW185" s="14" t="s">
        <v>34</v>
      </c>
      <c r="AX185" s="14" t="s">
        <v>81</v>
      </c>
      <c r="AY185" s="248" t="s">
        <v>129</v>
      </c>
    </row>
    <row r="186" s="2" customFormat="1" ht="16.5" customHeight="1">
      <c r="A186" s="41"/>
      <c r="B186" s="42"/>
      <c r="C186" s="207" t="s">
        <v>230</v>
      </c>
      <c r="D186" s="207" t="s">
        <v>131</v>
      </c>
      <c r="E186" s="208" t="s">
        <v>833</v>
      </c>
      <c r="F186" s="209" t="s">
        <v>834</v>
      </c>
      <c r="G186" s="210" t="s">
        <v>152</v>
      </c>
      <c r="H186" s="211">
        <v>5.5940000000000003</v>
      </c>
      <c r="I186" s="212"/>
      <c r="J186" s="213">
        <f>ROUND(I186*H186,2)</f>
        <v>0</v>
      </c>
      <c r="K186" s="209" t="s">
        <v>135</v>
      </c>
      <c r="L186" s="47"/>
      <c r="M186" s="214" t="s">
        <v>19</v>
      </c>
      <c r="N186" s="215" t="s">
        <v>44</v>
      </c>
      <c r="O186" s="87"/>
      <c r="P186" s="216">
        <f>O186*H186</f>
        <v>0</v>
      </c>
      <c r="Q186" s="216">
        <v>0.0029399999999999999</v>
      </c>
      <c r="R186" s="216">
        <f>Q186*H186</f>
        <v>0.01644636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136</v>
      </c>
      <c r="AT186" s="218" t="s">
        <v>131</v>
      </c>
      <c r="AU186" s="218" t="s">
        <v>83</v>
      </c>
      <c r="AY186" s="20" t="s">
        <v>129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81</v>
      </c>
      <c r="BK186" s="219">
        <f>ROUND(I186*H186,2)</f>
        <v>0</v>
      </c>
      <c r="BL186" s="20" t="s">
        <v>136</v>
      </c>
      <c r="BM186" s="218" t="s">
        <v>835</v>
      </c>
    </row>
    <row r="187" s="2" customFormat="1">
      <c r="A187" s="41"/>
      <c r="B187" s="42"/>
      <c r="C187" s="43"/>
      <c r="D187" s="220" t="s">
        <v>138</v>
      </c>
      <c r="E187" s="43"/>
      <c r="F187" s="221" t="s">
        <v>836</v>
      </c>
      <c r="G187" s="43"/>
      <c r="H187" s="43"/>
      <c r="I187" s="222"/>
      <c r="J187" s="43"/>
      <c r="K187" s="43"/>
      <c r="L187" s="47"/>
      <c r="M187" s="223"/>
      <c r="N187" s="224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138</v>
      </c>
      <c r="AU187" s="20" t="s">
        <v>83</v>
      </c>
    </row>
    <row r="188" s="13" customFormat="1">
      <c r="A188" s="13"/>
      <c r="B188" s="227"/>
      <c r="C188" s="228"/>
      <c r="D188" s="225" t="s">
        <v>155</v>
      </c>
      <c r="E188" s="229" t="s">
        <v>19</v>
      </c>
      <c r="F188" s="230" t="s">
        <v>837</v>
      </c>
      <c r="G188" s="228"/>
      <c r="H188" s="231">
        <v>5.5940000000000003</v>
      </c>
      <c r="I188" s="232"/>
      <c r="J188" s="228"/>
      <c r="K188" s="228"/>
      <c r="L188" s="233"/>
      <c r="M188" s="234"/>
      <c r="N188" s="235"/>
      <c r="O188" s="235"/>
      <c r="P188" s="235"/>
      <c r="Q188" s="235"/>
      <c r="R188" s="235"/>
      <c r="S188" s="235"/>
      <c r="T188" s="23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155</v>
      </c>
      <c r="AU188" s="237" t="s">
        <v>83</v>
      </c>
      <c r="AV188" s="13" t="s">
        <v>83</v>
      </c>
      <c r="AW188" s="13" t="s">
        <v>34</v>
      </c>
      <c r="AX188" s="13" t="s">
        <v>73</v>
      </c>
      <c r="AY188" s="237" t="s">
        <v>129</v>
      </c>
    </row>
    <row r="189" s="14" customFormat="1">
      <c r="A189" s="14"/>
      <c r="B189" s="238"/>
      <c r="C189" s="239"/>
      <c r="D189" s="225" t="s">
        <v>155</v>
      </c>
      <c r="E189" s="240" t="s">
        <v>19</v>
      </c>
      <c r="F189" s="241" t="s">
        <v>179</v>
      </c>
      <c r="G189" s="239"/>
      <c r="H189" s="242">
        <v>5.5940000000000003</v>
      </c>
      <c r="I189" s="243"/>
      <c r="J189" s="239"/>
      <c r="K189" s="239"/>
      <c r="L189" s="244"/>
      <c r="M189" s="245"/>
      <c r="N189" s="246"/>
      <c r="O189" s="246"/>
      <c r="P189" s="246"/>
      <c r="Q189" s="246"/>
      <c r="R189" s="246"/>
      <c r="S189" s="246"/>
      <c r="T189" s="247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8" t="s">
        <v>155</v>
      </c>
      <c r="AU189" s="248" t="s">
        <v>83</v>
      </c>
      <c r="AV189" s="14" t="s">
        <v>136</v>
      </c>
      <c r="AW189" s="14" t="s">
        <v>34</v>
      </c>
      <c r="AX189" s="14" t="s">
        <v>81</v>
      </c>
      <c r="AY189" s="248" t="s">
        <v>129</v>
      </c>
    </row>
    <row r="190" s="2" customFormat="1" ht="16.5" customHeight="1">
      <c r="A190" s="41"/>
      <c r="B190" s="42"/>
      <c r="C190" s="207" t="s">
        <v>236</v>
      </c>
      <c r="D190" s="207" t="s">
        <v>131</v>
      </c>
      <c r="E190" s="208" t="s">
        <v>838</v>
      </c>
      <c r="F190" s="209" t="s">
        <v>839</v>
      </c>
      <c r="G190" s="210" t="s">
        <v>152</v>
      </c>
      <c r="H190" s="211">
        <v>5.5940000000000003</v>
      </c>
      <c r="I190" s="212"/>
      <c r="J190" s="213">
        <f>ROUND(I190*H190,2)</f>
        <v>0</v>
      </c>
      <c r="K190" s="209" t="s">
        <v>135</v>
      </c>
      <c r="L190" s="47"/>
      <c r="M190" s="214" t="s">
        <v>19</v>
      </c>
      <c r="N190" s="215" t="s">
        <v>44</v>
      </c>
      <c r="O190" s="87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8" t="s">
        <v>136</v>
      </c>
      <c r="AT190" s="218" t="s">
        <v>131</v>
      </c>
      <c r="AU190" s="218" t="s">
        <v>83</v>
      </c>
      <c r="AY190" s="20" t="s">
        <v>129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20" t="s">
        <v>81</v>
      </c>
      <c r="BK190" s="219">
        <f>ROUND(I190*H190,2)</f>
        <v>0</v>
      </c>
      <c r="BL190" s="20" t="s">
        <v>136</v>
      </c>
      <c r="BM190" s="218" t="s">
        <v>840</v>
      </c>
    </row>
    <row r="191" s="2" customFormat="1">
      <c r="A191" s="41"/>
      <c r="B191" s="42"/>
      <c r="C191" s="43"/>
      <c r="D191" s="220" t="s">
        <v>138</v>
      </c>
      <c r="E191" s="43"/>
      <c r="F191" s="221" t="s">
        <v>841</v>
      </c>
      <c r="G191" s="43"/>
      <c r="H191" s="43"/>
      <c r="I191" s="222"/>
      <c r="J191" s="43"/>
      <c r="K191" s="43"/>
      <c r="L191" s="47"/>
      <c r="M191" s="223"/>
      <c r="N191" s="224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138</v>
      </c>
      <c r="AU191" s="20" t="s">
        <v>83</v>
      </c>
    </row>
    <row r="192" s="2" customFormat="1" ht="16.5" customHeight="1">
      <c r="A192" s="41"/>
      <c r="B192" s="42"/>
      <c r="C192" s="207" t="s">
        <v>242</v>
      </c>
      <c r="D192" s="207" t="s">
        <v>131</v>
      </c>
      <c r="E192" s="208" t="s">
        <v>842</v>
      </c>
      <c r="F192" s="209" t="s">
        <v>843</v>
      </c>
      <c r="G192" s="210" t="s">
        <v>332</v>
      </c>
      <c r="H192" s="211">
        <v>0.26300000000000001</v>
      </c>
      <c r="I192" s="212"/>
      <c r="J192" s="213">
        <f>ROUND(I192*H192,2)</f>
        <v>0</v>
      </c>
      <c r="K192" s="209" t="s">
        <v>135</v>
      </c>
      <c r="L192" s="47"/>
      <c r="M192" s="214" t="s">
        <v>19</v>
      </c>
      <c r="N192" s="215" t="s">
        <v>44</v>
      </c>
      <c r="O192" s="87"/>
      <c r="P192" s="216">
        <f>O192*H192</f>
        <v>0</v>
      </c>
      <c r="Q192" s="216">
        <v>1.0606199999999999</v>
      </c>
      <c r="R192" s="216">
        <f>Q192*H192</f>
        <v>0.27894305999999996</v>
      </c>
      <c r="S192" s="216">
        <v>0</v>
      </c>
      <c r="T192" s="217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18" t="s">
        <v>136</v>
      </c>
      <c r="AT192" s="218" t="s">
        <v>131</v>
      </c>
      <c r="AU192" s="218" t="s">
        <v>83</v>
      </c>
      <c r="AY192" s="20" t="s">
        <v>129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20" t="s">
        <v>81</v>
      </c>
      <c r="BK192" s="219">
        <f>ROUND(I192*H192,2)</f>
        <v>0</v>
      </c>
      <c r="BL192" s="20" t="s">
        <v>136</v>
      </c>
      <c r="BM192" s="218" t="s">
        <v>844</v>
      </c>
    </row>
    <row r="193" s="2" customFormat="1">
      <c r="A193" s="41"/>
      <c r="B193" s="42"/>
      <c r="C193" s="43"/>
      <c r="D193" s="220" t="s">
        <v>138</v>
      </c>
      <c r="E193" s="43"/>
      <c r="F193" s="221" t="s">
        <v>845</v>
      </c>
      <c r="G193" s="43"/>
      <c r="H193" s="43"/>
      <c r="I193" s="222"/>
      <c r="J193" s="43"/>
      <c r="K193" s="43"/>
      <c r="L193" s="47"/>
      <c r="M193" s="223"/>
      <c r="N193" s="224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138</v>
      </c>
      <c r="AU193" s="20" t="s">
        <v>83</v>
      </c>
    </row>
    <row r="194" s="13" customFormat="1">
      <c r="A194" s="13"/>
      <c r="B194" s="227"/>
      <c r="C194" s="228"/>
      <c r="D194" s="225" t="s">
        <v>155</v>
      </c>
      <c r="E194" s="229" t="s">
        <v>19</v>
      </c>
      <c r="F194" s="230" t="s">
        <v>846</v>
      </c>
      <c r="G194" s="228"/>
      <c r="H194" s="231">
        <v>0.26300000000000001</v>
      </c>
      <c r="I194" s="232"/>
      <c r="J194" s="228"/>
      <c r="K194" s="228"/>
      <c r="L194" s="233"/>
      <c r="M194" s="234"/>
      <c r="N194" s="235"/>
      <c r="O194" s="235"/>
      <c r="P194" s="235"/>
      <c r="Q194" s="235"/>
      <c r="R194" s="235"/>
      <c r="S194" s="235"/>
      <c r="T194" s="23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7" t="s">
        <v>155</v>
      </c>
      <c r="AU194" s="237" t="s">
        <v>83</v>
      </c>
      <c r="AV194" s="13" t="s">
        <v>83</v>
      </c>
      <c r="AW194" s="13" t="s">
        <v>34</v>
      </c>
      <c r="AX194" s="13" t="s">
        <v>73</v>
      </c>
      <c r="AY194" s="237" t="s">
        <v>129</v>
      </c>
    </row>
    <row r="195" s="14" customFormat="1">
      <c r="A195" s="14"/>
      <c r="B195" s="238"/>
      <c r="C195" s="239"/>
      <c r="D195" s="225" t="s">
        <v>155</v>
      </c>
      <c r="E195" s="240" t="s">
        <v>19</v>
      </c>
      <c r="F195" s="241" t="s">
        <v>179</v>
      </c>
      <c r="G195" s="239"/>
      <c r="H195" s="242">
        <v>0.26300000000000001</v>
      </c>
      <c r="I195" s="243"/>
      <c r="J195" s="239"/>
      <c r="K195" s="239"/>
      <c r="L195" s="244"/>
      <c r="M195" s="245"/>
      <c r="N195" s="246"/>
      <c r="O195" s="246"/>
      <c r="P195" s="246"/>
      <c r="Q195" s="246"/>
      <c r="R195" s="246"/>
      <c r="S195" s="246"/>
      <c r="T195" s="247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8" t="s">
        <v>155</v>
      </c>
      <c r="AU195" s="248" t="s">
        <v>83</v>
      </c>
      <c r="AV195" s="14" t="s">
        <v>136</v>
      </c>
      <c r="AW195" s="14" t="s">
        <v>34</v>
      </c>
      <c r="AX195" s="14" t="s">
        <v>81</v>
      </c>
      <c r="AY195" s="248" t="s">
        <v>129</v>
      </c>
    </row>
    <row r="196" s="2" customFormat="1" ht="16.5" customHeight="1">
      <c r="A196" s="41"/>
      <c r="B196" s="42"/>
      <c r="C196" s="207" t="s">
        <v>247</v>
      </c>
      <c r="D196" s="207" t="s">
        <v>131</v>
      </c>
      <c r="E196" s="208" t="s">
        <v>847</v>
      </c>
      <c r="F196" s="209" t="s">
        <v>848</v>
      </c>
      <c r="G196" s="210" t="s">
        <v>204</v>
      </c>
      <c r="H196" s="211">
        <v>14.127000000000001</v>
      </c>
      <c r="I196" s="212"/>
      <c r="J196" s="213">
        <f>ROUND(I196*H196,2)</f>
        <v>0</v>
      </c>
      <c r="K196" s="209" t="s">
        <v>135</v>
      </c>
      <c r="L196" s="47"/>
      <c r="M196" s="214" t="s">
        <v>19</v>
      </c>
      <c r="N196" s="215" t="s">
        <v>44</v>
      </c>
      <c r="O196" s="87"/>
      <c r="P196" s="216">
        <f>O196*H196</f>
        <v>0</v>
      </c>
      <c r="Q196" s="216">
        <v>2.47214</v>
      </c>
      <c r="R196" s="216">
        <f>Q196*H196</f>
        <v>34.923921780000001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136</v>
      </c>
      <c r="AT196" s="218" t="s">
        <v>131</v>
      </c>
      <c r="AU196" s="218" t="s">
        <v>83</v>
      </c>
      <c r="AY196" s="20" t="s">
        <v>129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20" t="s">
        <v>81</v>
      </c>
      <c r="BK196" s="219">
        <f>ROUND(I196*H196,2)</f>
        <v>0</v>
      </c>
      <c r="BL196" s="20" t="s">
        <v>136</v>
      </c>
      <c r="BM196" s="218" t="s">
        <v>849</v>
      </c>
    </row>
    <row r="197" s="2" customFormat="1">
      <c r="A197" s="41"/>
      <c r="B197" s="42"/>
      <c r="C197" s="43"/>
      <c r="D197" s="220" t="s">
        <v>138</v>
      </c>
      <c r="E197" s="43"/>
      <c r="F197" s="221" t="s">
        <v>850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138</v>
      </c>
      <c r="AU197" s="20" t="s">
        <v>83</v>
      </c>
    </row>
    <row r="198" s="13" customFormat="1">
      <c r="A198" s="13"/>
      <c r="B198" s="227"/>
      <c r="C198" s="228"/>
      <c r="D198" s="225" t="s">
        <v>155</v>
      </c>
      <c r="E198" s="229" t="s">
        <v>19</v>
      </c>
      <c r="F198" s="230" t="s">
        <v>851</v>
      </c>
      <c r="G198" s="228"/>
      <c r="H198" s="231">
        <v>14.127000000000001</v>
      </c>
      <c r="I198" s="232"/>
      <c r="J198" s="228"/>
      <c r="K198" s="228"/>
      <c r="L198" s="233"/>
      <c r="M198" s="234"/>
      <c r="N198" s="235"/>
      <c r="O198" s="235"/>
      <c r="P198" s="235"/>
      <c r="Q198" s="235"/>
      <c r="R198" s="235"/>
      <c r="S198" s="235"/>
      <c r="T198" s="23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7" t="s">
        <v>155</v>
      </c>
      <c r="AU198" s="237" t="s">
        <v>83</v>
      </c>
      <c r="AV198" s="13" t="s">
        <v>83</v>
      </c>
      <c r="AW198" s="13" t="s">
        <v>34</v>
      </c>
      <c r="AX198" s="13" t="s">
        <v>73</v>
      </c>
      <c r="AY198" s="237" t="s">
        <v>129</v>
      </c>
    </row>
    <row r="199" s="14" customFormat="1">
      <c r="A199" s="14"/>
      <c r="B199" s="238"/>
      <c r="C199" s="239"/>
      <c r="D199" s="225" t="s">
        <v>155</v>
      </c>
      <c r="E199" s="240" t="s">
        <v>19</v>
      </c>
      <c r="F199" s="241" t="s">
        <v>179</v>
      </c>
      <c r="G199" s="239"/>
      <c r="H199" s="242">
        <v>14.127000000000001</v>
      </c>
      <c r="I199" s="243"/>
      <c r="J199" s="239"/>
      <c r="K199" s="239"/>
      <c r="L199" s="244"/>
      <c r="M199" s="245"/>
      <c r="N199" s="246"/>
      <c r="O199" s="246"/>
      <c r="P199" s="246"/>
      <c r="Q199" s="246"/>
      <c r="R199" s="246"/>
      <c r="S199" s="246"/>
      <c r="T199" s="247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8" t="s">
        <v>155</v>
      </c>
      <c r="AU199" s="248" t="s">
        <v>83</v>
      </c>
      <c r="AV199" s="14" t="s">
        <v>136</v>
      </c>
      <c r="AW199" s="14" t="s">
        <v>34</v>
      </c>
      <c r="AX199" s="14" t="s">
        <v>81</v>
      </c>
      <c r="AY199" s="248" t="s">
        <v>129</v>
      </c>
    </row>
    <row r="200" s="2" customFormat="1" ht="16.5" customHeight="1">
      <c r="A200" s="41"/>
      <c r="B200" s="42"/>
      <c r="C200" s="207" t="s">
        <v>253</v>
      </c>
      <c r="D200" s="207" t="s">
        <v>131</v>
      </c>
      <c r="E200" s="208" t="s">
        <v>852</v>
      </c>
      <c r="F200" s="209" t="s">
        <v>853</v>
      </c>
      <c r="G200" s="210" t="s">
        <v>152</v>
      </c>
      <c r="H200" s="211">
        <v>6.6479999999999997</v>
      </c>
      <c r="I200" s="212"/>
      <c r="J200" s="213">
        <f>ROUND(I200*H200,2)</f>
        <v>0</v>
      </c>
      <c r="K200" s="209" t="s">
        <v>135</v>
      </c>
      <c r="L200" s="47"/>
      <c r="M200" s="214" t="s">
        <v>19</v>
      </c>
      <c r="N200" s="215" t="s">
        <v>44</v>
      </c>
      <c r="O200" s="87"/>
      <c r="P200" s="216">
        <f>O200*H200</f>
        <v>0</v>
      </c>
      <c r="Q200" s="216">
        <v>0.0026900000000000001</v>
      </c>
      <c r="R200" s="216">
        <f>Q200*H200</f>
        <v>0.017883119999999999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136</v>
      </c>
      <c r="AT200" s="218" t="s">
        <v>131</v>
      </c>
      <c r="AU200" s="218" t="s">
        <v>83</v>
      </c>
      <c r="AY200" s="20" t="s">
        <v>129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81</v>
      </c>
      <c r="BK200" s="219">
        <f>ROUND(I200*H200,2)</f>
        <v>0</v>
      </c>
      <c r="BL200" s="20" t="s">
        <v>136</v>
      </c>
      <c r="BM200" s="218" t="s">
        <v>854</v>
      </c>
    </row>
    <row r="201" s="2" customFormat="1">
      <c r="A201" s="41"/>
      <c r="B201" s="42"/>
      <c r="C201" s="43"/>
      <c r="D201" s="220" t="s">
        <v>138</v>
      </c>
      <c r="E201" s="43"/>
      <c r="F201" s="221" t="s">
        <v>855</v>
      </c>
      <c r="G201" s="43"/>
      <c r="H201" s="43"/>
      <c r="I201" s="222"/>
      <c r="J201" s="43"/>
      <c r="K201" s="43"/>
      <c r="L201" s="47"/>
      <c r="M201" s="223"/>
      <c r="N201" s="224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138</v>
      </c>
      <c r="AU201" s="20" t="s">
        <v>83</v>
      </c>
    </row>
    <row r="202" s="15" customFormat="1">
      <c r="A202" s="15"/>
      <c r="B202" s="249"/>
      <c r="C202" s="250"/>
      <c r="D202" s="225" t="s">
        <v>155</v>
      </c>
      <c r="E202" s="251" t="s">
        <v>19</v>
      </c>
      <c r="F202" s="252" t="s">
        <v>856</v>
      </c>
      <c r="G202" s="250"/>
      <c r="H202" s="251" t="s">
        <v>19</v>
      </c>
      <c r="I202" s="253"/>
      <c r="J202" s="250"/>
      <c r="K202" s="250"/>
      <c r="L202" s="254"/>
      <c r="M202" s="255"/>
      <c r="N202" s="256"/>
      <c r="O202" s="256"/>
      <c r="P202" s="256"/>
      <c r="Q202" s="256"/>
      <c r="R202" s="256"/>
      <c r="S202" s="256"/>
      <c r="T202" s="257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58" t="s">
        <v>155</v>
      </c>
      <c r="AU202" s="258" t="s">
        <v>83</v>
      </c>
      <c r="AV202" s="15" t="s">
        <v>81</v>
      </c>
      <c r="AW202" s="15" t="s">
        <v>34</v>
      </c>
      <c r="AX202" s="15" t="s">
        <v>73</v>
      </c>
      <c r="AY202" s="258" t="s">
        <v>129</v>
      </c>
    </row>
    <row r="203" s="15" customFormat="1">
      <c r="A203" s="15"/>
      <c r="B203" s="249"/>
      <c r="C203" s="250"/>
      <c r="D203" s="225" t="s">
        <v>155</v>
      </c>
      <c r="E203" s="251" t="s">
        <v>19</v>
      </c>
      <c r="F203" s="252" t="s">
        <v>857</v>
      </c>
      <c r="G203" s="250"/>
      <c r="H203" s="251" t="s">
        <v>19</v>
      </c>
      <c r="I203" s="253"/>
      <c r="J203" s="250"/>
      <c r="K203" s="250"/>
      <c r="L203" s="254"/>
      <c r="M203" s="255"/>
      <c r="N203" s="256"/>
      <c r="O203" s="256"/>
      <c r="P203" s="256"/>
      <c r="Q203" s="256"/>
      <c r="R203" s="256"/>
      <c r="S203" s="256"/>
      <c r="T203" s="257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58" t="s">
        <v>155</v>
      </c>
      <c r="AU203" s="258" t="s">
        <v>83</v>
      </c>
      <c r="AV203" s="15" t="s">
        <v>81</v>
      </c>
      <c r="AW203" s="15" t="s">
        <v>34</v>
      </c>
      <c r="AX203" s="15" t="s">
        <v>73</v>
      </c>
      <c r="AY203" s="258" t="s">
        <v>129</v>
      </c>
    </row>
    <row r="204" s="13" customFormat="1">
      <c r="A204" s="13"/>
      <c r="B204" s="227"/>
      <c r="C204" s="228"/>
      <c r="D204" s="225" t="s">
        <v>155</v>
      </c>
      <c r="E204" s="229" t="s">
        <v>19</v>
      </c>
      <c r="F204" s="230" t="s">
        <v>858</v>
      </c>
      <c r="G204" s="228"/>
      <c r="H204" s="231">
        <v>6.6479999999999997</v>
      </c>
      <c r="I204" s="232"/>
      <c r="J204" s="228"/>
      <c r="K204" s="228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155</v>
      </c>
      <c r="AU204" s="237" t="s">
        <v>83</v>
      </c>
      <c r="AV204" s="13" t="s">
        <v>83</v>
      </c>
      <c r="AW204" s="13" t="s">
        <v>34</v>
      </c>
      <c r="AX204" s="13" t="s">
        <v>73</v>
      </c>
      <c r="AY204" s="237" t="s">
        <v>129</v>
      </c>
    </row>
    <row r="205" s="14" customFormat="1">
      <c r="A205" s="14"/>
      <c r="B205" s="238"/>
      <c r="C205" s="239"/>
      <c r="D205" s="225" t="s">
        <v>155</v>
      </c>
      <c r="E205" s="240" t="s">
        <v>19</v>
      </c>
      <c r="F205" s="241" t="s">
        <v>179</v>
      </c>
      <c r="G205" s="239"/>
      <c r="H205" s="242">
        <v>6.6479999999999997</v>
      </c>
      <c r="I205" s="243"/>
      <c r="J205" s="239"/>
      <c r="K205" s="239"/>
      <c r="L205" s="244"/>
      <c r="M205" s="245"/>
      <c r="N205" s="246"/>
      <c r="O205" s="246"/>
      <c r="P205" s="246"/>
      <c r="Q205" s="246"/>
      <c r="R205" s="246"/>
      <c r="S205" s="246"/>
      <c r="T205" s="247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8" t="s">
        <v>155</v>
      </c>
      <c r="AU205" s="248" t="s">
        <v>83</v>
      </c>
      <c r="AV205" s="14" t="s">
        <v>136</v>
      </c>
      <c r="AW205" s="14" t="s">
        <v>34</v>
      </c>
      <c r="AX205" s="14" t="s">
        <v>81</v>
      </c>
      <c r="AY205" s="248" t="s">
        <v>129</v>
      </c>
    </row>
    <row r="206" s="2" customFormat="1" ht="16.5" customHeight="1">
      <c r="A206" s="41"/>
      <c r="B206" s="42"/>
      <c r="C206" s="207" t="s">
        <v>259</v>
      </c>
      <c r="D206" s="207" t="s">
        <v>131</v>
      </c>
      <c r="E206" s="208" t="s">
        <v>859</v>
      </c>
      <c r="F206" s="209" t="s">
        <v>860</v>
      </c>
      <c r="G206" s="210" t="s">
        <v>152</v>
      </c>
      <c r="H206" s="211">
        <v>6.6479999999999997</v>
      </c>
      <c r="I206" s="212"/>
      <c r="J206" s="213">
        <f>ROUND(I206*H206,2)</f>
        <v>0</v>
      </c>
      <c r="K206" s="209" t="s">
        <v>135</v>
      </c>
      <c r="L206" s="47"/>
      <c r="M206" s="214" t="s">
        <v>19</v>
      </c>
      <c r="N206" s="215" t="s">
        <v>44</v>
      </c>
      <c r="O206" s="87"/>
      <c r="P206" s="216">
        <f>O206*H206</f>
        <v>0</v>
      </c>
      <c r="Q206" s="216">
        <v>0</v>
      </c>
      <c r="R206" s="216">
        <f>Q206*H206</f>
        <v>0</v>
      </c>
      <c r="S206" s="216">
        <v>0</v>
      </c>
      <c r="T206" s="21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18" t="s">
        <v>136</v>
      </c>
      <c r="AT206" s="218" t="s">
        <v>131</v>
      </c>
      <c r="AU206" s="218" t="s">
        <v>83</v>
      </c>
      <c r="AY206" s="20" t="s">
        <v>129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20" t="s">
        <v>81</v>
      </c>
      <c r="BK206" s="219">
        <f>ROUND(I206*H206,2)</f>
        <v>0</v>
      </c>
      <c r="BL206" s="20" t="s">
        <v>136</v>
      </c>
      <c r="BM206" s="218" t="s">
        <v>861</v>
      </c>
    </row>
    <row r="207" s="2" customFormat="1">
      <c r="A207" s="41"/>
      <c r="B207" s="42"/>
      <c r="C207" s="43"/>
      <c r="D207" s="220" t="s">
        <v>138</v>
      </c>
      <c r="E207" s="43"/>
      <c r="F207" s="221" t="s">
        <v>862</v>
      </c>
      <c r="G207" s="43"/>
      <c r="H207" s="43"/>
      <c r="I207" s="222"/>
      <c r="J207" s="43"/>
      <c r="K207" s="43"/>
      <c r="L207" s="47"/>
      <c r="M207" s="223"/>
      <c r="N207" s="224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138</v>
      </c>
      <c r="AU207" s="20" t="s">
        <v>83</v>
      </c>
    </row>
    <row r="208" s="12" customFormat="1" ht="22.8" customHeight="1">
      <c r="A208" s="12"/>
      <c r="B208" s="191"/>
      <c r="C208" s="192"/>
      <c r="D208" s="193" t="s">
        <v>72</v>
      </c>
      <c r="E208" s="205" t="s">
        <v>145</v>
      </c>
      <c r="F208" s="205" t="s">
        <v>301</v>
      </c>
      <c r="G208" s="192"/>
      <c r="H208" s="192"/>
      <c r="I208" s="195"/>
      <c r="J208" s="206">
        <f>BK208</f>
        <v>0</v>
      </c>
      <c r="K208" s="192"/>
      <c r="L208" s="197"/>
      <c r="M208" s="198"/>
      <c r="N208" s="199"/>
      <c r="O208" s="199"/>
      <c r="P208" s="200">
        <f>SUM(P209:P247)</f>
        <v>0</v>
      </c>
      <c r="Q208" s="199"/>
      <c r="R208" s="200">
        <f>SUM(R209:R247)</f>
        <v>39.928524519999996</v>
      </c>
      <c r="S208" s="199"/>
      <c r="T208" s="201">
        <f>SUM(T209:T247)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02" t="s">
        <v>81</v>
      </c>
      <c r="AT208" s="203" t="s">
        <v>72</v>
      </c>
      <c r="AU208" s="203" t="s">
        <v>81</v>
      </c>
      <c r="AY208" s="202" t="s">
        <v>129</v>
      </c>
      <c r="BK208" s="204">
        <f>SUM(BK209:BK247)</f>
        <v>0</v>
      </c>
    </row>
    <row r="209" s="2" customFormat="1" ht="33" customHeight="1">
      <c r="A209" s="41"/>
      <c r="B209" s="42"/>
      <c r="C209" s="207" t="s">
        <v>7</v>
      </c>
      <c r="D209" s="207" t="s">
        <v>131</v>
      </c>
      <c r="E209" s="208" t="s">
        <v>863</v>
      </c>
      <c r="F209" s="209" t="s">
        <v>864</v>
      </c>
      <c r="G209" s="210" t="s">
        <v>134</v>
      </c>
      <c r="H209" s="211">
        <v>1</v>
      </c>
      <c r="I209" s="212"/>
      <c r="J209" s="213">
        <f>ROUND(I209*H209,2)</f>
        <v>0</v>
      </c>
      <c r="K209" s="209" t="s">
        <v>135</v>
      </c>
      <c r="L209" s="47"/>
      <c r="M209" s="214" t="s">
        <v>19</v>
      </c>
      <c r="N209" s="215" t="s">
        <v>44</v>
      </c>
      <c r="O209" s="87"/>
      <c r="P209" s="216">
        <f>O209*H209</f>
        <v>0</v>
      </c>
      <c r="Q209" s="216">
        <v>0</v>
      </c>
      <c r="R209" s="216">
        <f>Q209*H209</f>
        <v>0</v>
      </c>
      <c r="S209" s="216">
        <v>0</v>
      </c>
      <c r="T209" s="217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18" t="s">
        <v>136</v>
      </c>
      <c r="AT209" s="218" t="s">
        <v>131</v>
      </c>
      <c r="AU209" s="218" t="s">
        <v>83</v>
      </c>
      <c r="AY209" s="20" t="s">
        <v>129</v>
      </c>
      <c r="BE209" s="219">
        <f>IF(N209="základní",J209,0)</f>
        <v>0</v>
      </c>
      <c r="BF209" s="219">
        <f>IF(N209="snížená",J209,0)</f>
        <v>0</v>
      </c>
      <c r="BG209" s="219">
        <f>IF(N209="zákl. přenesená",J209,0)</f>
        <v>0</v>
      </c>
      <c r="BH209" s="219">
        <f>IF(N209="sníž. přenesená",J209,0)</f>
        <v>0</v>
      </c>
      <c r="BI209" s="219">
        <f>IF(N209="nulová",J209,0)</f>
        <v>0</v>
      </c>
      <c r="BJ209" s="20" t="s">
        <v>81</v>
      </c>
      <c r="BK209" s="219">
        <f>ROUND(I209*H209,2)</f>
        <v>0</v>
      </c>
      <c r="BL209" s="20" t="s">
        <v>136</v>
      </c>
      <c r="BM209" s="218" t="s">
        <v>865</v>
      </c>
    </row>
    <row r="210" s="2" customFormat="1">
      <c r="A210" s="41"/>
      <c r="B210" s="42"/>
      <c r="C210" s="43"/>
      <c r="D210" s="220" t="s">
        <v>138</v>
      </c>
      <c r="E210" s="43"/>
      <c r="F210" s="221" t="s">
        <v>866</v>
      </c>
      <c r="G210" s="43"/>
      <c r="H210" s="43"/>
      <c r="I210" s="222"/>
      <c r="J210" s="43"/>
      <c r="K210" s="43"/>
      <c r="L210" s="47"/>
      <c r="M210" s="223"/>
      <c r="N210" s="224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138</v>
      </c>
      <c r="AU210" s="20" t="s">
        <v>83</v>
      </c>
    </row>
    <row r="211" s="13" customFormat="1">
      <c r="A211" s="13"/>
      <c r="B211" s="227"/>
      <c r="C211" s="228"/>
      <c r="D211" s="225" t="s">
        <v>155</v>
      </c>
      <c r="E211" s="229" t="s">
        <v>19</v>
      </c>
      <c r="F211" s="230" t="s">
        <v>867</v>
      </c>
      <c r="G211" s="228"/>
      <c r="H211" s="231">
        <v>1</v>
      </c>
      <c r="I211" s="232"/>
      <c r="J211" s="228"/>
      <c r="K211" s="228"/>
      <c r="L211" s="233"/>
      <c r="M211" s="234"/>
      <c r="N211" s="235"/>
      <c r="O211" s="235"/>
      <c r="P211" s="235"/>
      <c r="Q211" s="235"/>
      <c r="R211" s="235"/>
      <c r="S211" s="235"/>
      <c r="T211" s="23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7" t="s">
        <v>155</v>
      </c>
      <c r="AU211" s="237" t="s">
        <v>83</v>
      </c>
      <c r="AV211" s="13" t="s">
        <v>83</v>
      </c>
      <c r="AW211" s="13" t="s">
        <v>34</v>
      </c>
      <c r="AX211" s="13" t="s">
        <v>73</v>
      </c>
      <c r="AY211" s="237" t="s">
        <v>129</v>
      </c>
    </row>
    <row r="212" s="14" customFormat="1">
      <c r="A212" s="14"/>
      <c r="B212" s="238"/>
      <c r="C212" s="239"/>
      <c r="D212" s="225" t="s">
        <v>155</v>
      </c>
      <c r="E212" s="240" t="s">
        <v>19</v>
      </c>
      <c r="F212" s="241" t="s">
        <v>179</v>
      </c>
      <c r="G212" s="239"/>
      <c r="H212" s="242">
        <v>1</v>
      </c>
      <c r="I212" s="243"/>
      <c r="J212" s="239"/>
      <c r="K212" s="239"/>
      <c r="L212" s="244"/>
      <c r="M212" s="245"/>
      <c r="N212" s="246"/>
      <c r="O212" s="246"/>
      <c r="P212" s="246"/>
      <c r="Q212" s="246"/>
      <c r="R212" s="246"/>
      <c r="S212" s="246"/>
      <c r="T212" s="247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8" t="s">
        <v>155</v>
      </c>
      <c r="AU212" s="248" t="s">
        <v>83</v>
      </c>
      <c r="AV212" s="14" t="s">
        <v>136</v>
      </c>
      <c r="AW212" s="14" t="s">
        <v>34</v>
      </c>
      <c r="AX212" s="14" t="s">
        <v>81</v>
      </c>
      <c r="AY212" s="248" t="s">
        <v>129</v>
      </c>
    </row>
    <row r="213" s="2" customFormat="1" ht="16.5" customHeight="1">
      <c r="A213" s="41"/>
      <c r="B213" s="42"/>
      <c r="C213" s="270" t="s">
        <v>276</v>
      </c>
      <c r="D213" s="270" t="s">
        <v>500</v>
      </c>
      <c r="E213" s="271" t="s">
        <v>868</v>
      </c>
      <c r="F213" s="272" t="s">
        <v>869</v>
      </c>
      <c r="G213" s="273" t="s">
        <v>189</v>
      </c>
      <c r="H213" s="274">
        <v>0.25</v>
      </c>
      <c r="I213" s="275"/>
      <c r="J213" s="276">
        <f>ROUND(I213*H213,2)</f>
        <v>0</v>
      </c>
      <c r="K213" s="272" t="s">
        <v>135</v>
      </c>
      <c r="L213" s="277"/>
      <c r="M213" s="278" t="s">
        <v>19</v>
      </c>
      <c r="N213" s="279" t="s">
        <v>44</v>
      </c>
      <c r="O213" s="87"/>
      <c r="P213" s="216">
        <f>O213*H213</f>
        <v>0</v>
      </c>
      <c r="Q213" s="216">
        <v>0.0067299999999999999</v>
      </c>
      <c r="R213" s="216">
        <f>Q213*H213</f>
        <v>0.0016825</v>
      </c>
      <c r="S213" s="216">
        <v>0</v>
      </c>
      <c r="T213" s="217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18" t="s">
        <v>180</v>
      </c>
      <c r="AT213" s="218" t="s">
        <v>500</v>
      </c>
      <c r="AU213" s="218" t="s">
        <v>83</v>
      </c>
      <c r="AY213" s="20" t="s">
        <v>129</v>
      </c>
      <c r="BE213" s="219">
        <f>IF(N213="základní",J213,0)</f>
        <v>0</v>
      </c>
      <c r="BF213" s="219">
        <f>IF(N213="snížená",J213,0)</f>
        <v>0</v>
      </c>
      <c r="BG213" s="219">
        <f>IF(N213="zákl. přenesená",J213,0)</f>
        <v>0</v>
      </c>
      <c r="BH213" s="219">
        <f>IF(N213="sníž. přenesená",J213,0)</f>
        <v>0</v>
      </c>
      <c r="BI213" s="219">
        <f>IF(N213="nulová",J213,0)</f>
        <v>0</v>
      </c>
      <c r="BJ213" s="20" t="s">
        <v>81</v>
      </c>
      <c r="BK213" s="219">
        <f>ROUND(I213*H213,2)</f>
        <v>0</v>
      </c>
      <c r="BL213" s="20" t="s">
        <v>136</v>
      </c>
      <c r="BM213" s="218" t="s">
        <v>870</v>
      </c>
    </row>
    <row r="214" s="13" customFormat="1">
      <c r="A214" s="13"/>
      <c r="B214" s="227"/>
      <c r="C214" s="228"/>
      <c r="D214" s="225" t="s">
        <v>155</v>
      </c>
      <c r="E214" s="229" t="s">
        <v>19</v>
      </c>
      <c r="F214" s="230" t="s">
        <v>871</v>
      </c>
      <c r="G214" s="228"/>
      <c r="H214" s="231">
        <v>0.25</v>
      </c>
      <c r="I214" s="232"/>
      <c r="J214" s="228"/>
      <c r="K214" s="228"/>
      <c r="L214" s="233"/>
      <c r="M214" s="234"/>
      <c r="N214" s="235"/>
      <c r="O214" s="235"/>
      <c r="P214" s="235"/>
      <c r="Q214" s="235"/>
      <c r="R214" s="235"/>
      <c r="S214" s="235"/>
      <c r="T214" s="23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7" t="s">
        <v>155</v>
      </c>
      <c r="AU214" s="237" t="s">
        <v>83</v>
      </c>
      <c r="AV214" s="13" t="s">
        <v>83</v>
      </c>
      <c r="AW214" s="13" t="s">
        <v>34</v>
      </c>
      <c r="AX214" s="13" t="s">
        <v>73</v>
      </c>
      <c r="AY214" s="237" t="s">
        <v>129</v>
      </c>
    </row>
    <row r="215" s="14" customFormat="1">
      <c r="A215" s="14"/>
      <c r="B215" s="238"/>
      <c r="C215" s="239"/>
      <c r="D215" s="225" t="s">
        <v>155</v>
      </c>
      <c r="E215" s="240" t="s">
        <v>19</v>
      </c>
      <c r="F215" s="241" t="s">
        <v>179</v>
      </c>
      <c r="G215" s="239"/>
      <c r="H215" s="242">
        <v>0.25</v>
      </c>
      <c r="I215" s="243"/>
      <c r="J215" s="239"/>
      <c r="K215" s="239"/>
      <c r="L215" s="244"/>
      <c r="M215" s="245"/>
      <c r="N215" s="246"/>
      <c r="O215" s="246"/>
      <c r="P215" s="246"/>
      <c r="Q215" s="246"/>
      <c r="R215" s="246"/>
      <c r="S215" s="246"/>
      <c r="T215" s="247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8" t="s">
        <v>155</v>
      </c>
      <c r="AU215" s="248" t="s">
        <v>83</v>
      </c>
      <c r="AV215" s="14" t="s">
        <v>136</v>
      </c>
      <c r="AW215" s="14" t="s">
        <v>34</v>
      </c>
      <c r="AX215" s="14" t="s">
        <v>81</v>
      </c>
      <c r="AY215" s="248" t="s">
        <v>129</v>
      </c>
    </row>
    <row r="216" s="2" customFormat="1" ht="24.15" customHeight="1">
      <c r="A216" s="41"/>
      <c r="B216" s="42"/>
      <c r="C216" s="207" t="s">
        <v>290</v>
      </c>
      <c r="D216" s="207" t="s">
        <v>131</v>
      </c>
      <c r="E216" s="208" t="s">
        <v>872</v>
      </c>
      <c r="F216" s="209" t="s">
        <v>873</v>
      </c>
      <c r="G216" s="210" t="s">
        <v>204</v>
      </c>
      <c r="H216" s="211">
        <v>15.214</v>
      </c>
      <c r="I216" s="212"/>
      <c r="J216" s="213">
        <f>ROUND(I216*H216,2)</f>
        <v>0</v>
      </c>
      <c r="K216" s="209" t="s">
        <v>135</v>
      </c>
      <c r="L216" s="47"/>
      <c r="M216" s="214" t="s">
        <v>19</v>
      </c>
      <c r="N216" s="215" t="s">
        <v>44</v>
      </c>
      <c r="O216" s="87"/>
      <c r="P216" s="216">
        <f>O216*H216</f>
        <v>0</v>
      </c>
      <c r="Q216" s="216">
        <v>2.5018699999999998</v>
      </c>
      <c r="R216" s="216">
        <f>Q216*H216</f>
        <v>38.063450179999997</v>
      </c>
      <c r="S216" s="216">
        <v>0</v>
      </c>
      <c r="T216" s="21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8" t="s">
        <v>136</v>
      </c>
      <c r="AT216" s="218" t="s">
        <v>131</v>
      </c>
      <c r="AU216" s="218" t="s">
        <v>83</v>
      </c>
      <c r="AY216" s="20" t="s">
        <v>129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20" t="s">
        <v>81</v>
      </c>
      <c r="BK216" s="219">
        <f>ROUND(I216*H216,2)</f>
        <v>0</v>
      </c>
      <c r="BL216" s="20" t="s">
        <v>136</v>
      </c>
      <c r="BM216" s="218" t="s">
        <v>874</v>
      </c>
    </row>
    <row r="217" s="2" customFormat="1">
      <c r="A217" s="41"/>
      <c r="B217" s="42"/>
      <c r="C217" s="43"/>
      <c r="D217" s="220" t="s">
        <v>138</v>
      </c>
      <c r="E217" s="43"/>
      <c r="F217" s="221" t="s">
        <v>875</v>
      </c>
      <c r="G217" s="43"/>
      <c r="H217" s="43"/>
      <c r="I217" s="222"/>
      <c r="J217" s="43"/>
      <c r="K217" s="43"/>
      <c r="L217" s="47"/>
      <c r="M217" s="223"/>
      <c r="N217" s="224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138</v>
      </c>
      <c r="AU217" s="20" t="s">
        <v>83</v>
      </c>
    </row>
    <row r="218" s="15" customFormat="1">
      <c r="A218" s="15"/>
      <c r="B218" s="249"/>
      <c r="C218" s="250"/>
      <c r="D218" s="225" t="s">
        <v>155</v>
      </c>
      <c r="E218" s="251" t="s">
        <v>19</v>
      </c>
      <c r="F218" s="252" t="s">
        <v>876</v>
      </c>
      <c r="G218" s="250"/>
      <c r="H218" s="251" t="s">
        <v>19</v>
      </c>
      <c r="I218" s="253"/>
      <c r="J218" s="250"/>
      <c r="K218" s="250"/>
      <c r="L218" s="254"/>
      <c r="M218" s="255"/>
      <c r="N218" s="256"/>
      <c r="O218" s="256"/>
      <c r="P218" s="256"/>
      <c r="Q218" s="256"/>
      <c r="R218" s="256"/>
      <c r="S218" s="256"/>
      <c r="T218" s="257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58" t="s">
        <v>155</v>
      </c>
      <c r="AU218" s="258" t="s">
        <v>83</v>
      </c>
      <c r="AV218" s="15" t="s">
        <v>81</v>
      </c>
      <c r="AW218" s="15" t="s">
        <v>34</v>
      </c>
      <c r="AX218" s="15" t="s">
        <v>73</v>
      </c>
      <c r="AY218" s="258" t="s">
        <v>129</v>
      </c>
    </row>
    <row r="219" s="13" customFormat="1">
      <c r="A219" s="13"/>
      <c r="B219" s="227"/>
      <c r="C219" s="228"/>
      <c r="D219" s="225" t="s">
        <v>155</v>
      </c>
      <c r="E219" s="229" t="s">
        <v>19</v>
      </c>
      <c r="F219" s="230" t="s">
        <v>877</v>
      </c>
      <c r="G219" s="228"/>
      <c r="H219" s="231">
        <v>7.532</v>
      </c>
      <c r="I219" s="232"/>
      <c r="J219" s="228"/>
      <c r="K219" s="228"/>
      <c r="L219" s="233"/>
      <c r="M219" s="234"/>
      <c r="N219" s="235"/>
      <c r="O219" s="235"/>
      <c r="P219" s="235"/>
      <c r="Q219" s="235"/>
      <c r="R219" s="235"/>
      <c r="S219" s="235"/>
      <c r="T219" s="23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7" t="s">
        <v>155</v>
      </c>
      <c r="AU219" s="237" t="s">
        <v>83</v>
      </c>
      <c r="AV219" s="13" t="s">
        <v>83</v>
      </c>
      <c r="AW219" s="13" t="s">
        <v>34</v>
      </c>
      <c r="AX219" s="13" t="s">
        <v>73</v>
      </c>
      <c r="AY219" s="237" t="s">
        <v>129</v>
      </c>
    </row>
    <row r="220" s="13" customFormat="1">
      <c r="A220" s="13"/>
      <c r="B220" s="227"/>
      <c r="C220" s="228"/>
      <c r="D220" s="225" t="s">
        <v>155</v>
      </c>
      <c r="E220" s="229" t="s">
        <v>19</v>
      </c>
      <c r="F220" s="230" t="s">
        <v>878</v>
      </c>
      <c r="G220" s="228"/>
      <c r="H220" s="231">
        <v>-0.17399999999999999</v>
      </c>
      <c r="I220" s="232"/>
      <c r="J220" s="228"/>
      <c r="K220" s="228"/>
      <c r="L220" s="233"/>
      <c r="M220" s="234"/>
      <c r="N220" s="235"/>
      <c r="O220" s="235"/>
      <c r="P220" s="235"/>
      <c r="Q220" s="235"/>
      <c r="R220" s="235"/>
      <c r="S220" s="235"/>
      <c r="T220" s="23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7" t="s">
        <v>155</v>
      </c>
      <c r="AU220" s="237" t="s">
        <v>83</v>
      </c>
      <c r="AV220" s="13" t="s">
        <v>83</v>
      </c>
      <c r="AW220" s="13" t="s">
        <v>34</v>
      </c>
      <c r="AX220" s="13" t="s">
        <v>73</v>
      </c>
      <c r="AY220" s="237" t="s">
        <v>129</v>
      </c>
    </row>
    <row r="221" s="13" customFormat="1">
      <c r="A221" s="13"/>
      <c r="B221" s="227"/>
      <c r="C221" s="228"/>
      <c r="D221" s="225" t="s">
        <v>155</v>
      </c>
      <c r="E221" s="229" t="s">
        <v>19</v>
      </c>
      <c r="F221" s="230" t="s">
        <v>879</v>
      </c>
      <c r="G221" s="228"/>
      <c r="H221" s="231">
        <v>1.323</v>
      </c>
      <c r="I221" s="232"/>
      <c r="J221" s="228"/>
      <c r="K221" s="228"/>
      <c r="L221" s="233"/>
      <c r="M221" s="234"/>
      <c r="N221" s="235"/>
      <c r="O221" s="235"/>
      <c r="P221" s="235"/>
      <c r="Q221" s="235"/>
      <c r="R221" s="235"/>
      <c r="S221" s="235"/>
      <c r="T221" s="23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7" t="s">
        <v>155</v>
      </c>
      <c r="AU221" s="237" t="s">
        <v>83</v>
      </c>
      <c r="AV221" s="13" t="s">
        <v>83</v>
      </c>
      <c r="AW221" s="13" t="s">
        <v>34</v>
      </c>
      <c r="AX221" s="13" t="s">
        <v>73</v>
      </c>
      <c r="AY221" s="237" t="s">
        <v>129</v>
      </c>
    </row>
    <row r="222" s="13" customFormat="1">
      <c r="A222" s="13"/>
      <c r="B222" s="227"/>
      <c r="C222" s="228"/>
      <c r="D222" s="225" t="s">
        <v>155</v>
      </c>
      <c r="E222" s="229" t="s">
        <v>19</v>
      </c>
      <c r="F222" s="230" t="s">
        <v>880</v>
      </c>
      <c r="G222" s="228"/>
      <c r="H222" s="231">
        <v>-0.59999999999999998</v>
      </c>
      <c r="I222" s="232"/>
      <c r="J222" s="228"/>
      <c r="K222" s="228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155</v>
      </c>
      <c r="AU222" s="237" t="s">
        <v>83</v>
      </c>
      <c r="AV222" s="13" t="s">
        <v>83</v>
      </c>
      <c r="AW222" s="13" t="s">
        <v>34</v>
      </c>
      <c r="AX222" s="13" t="s">
        <v>73</v>
      </c>
      <c r="AY222" s="237" t="s">
        <v>129</v>
      </c>
    </row>
    <row r="223" s="13" customFormat="1">
      <c r="A223" s="13"/>
      <c r="B223" s="227"/>
      <c r="C223" s="228"/>
      <c r="D223" s="225" t="s">
        <v>155</v>
      </c>
      <c r="E223" s="229" t="s">
        <v>19</v>
      </c>
      <c r="F223" s="230" t="s">
        <v>881</v>
      </c>
      <c r="G223" s="228"/>
      <c r="H223" s="231">
        <v>5.7530000000000001</v>
      </c>
      <c r="I223" s="232"/>
      <c r="J223" s="228"/>
      <c r="K223" s="228"/>
      <c r="L223" s="233"/>
      <c r="M223" s="234"/>
      <c r="N223" s="235"/>
      <c r="O223" s="235"/>
      <c r="P223" s="235"/>
      <c r="Q223" s="235"/>
      <c r="R223" s="235"/>
      <c r="S223" s="235"/>
      <c r="T223" s="23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7" t="s">
        <v>155</v>
      </c>
      <c r="AU223" s="237" t="s">
        <v>83</v>
      </c>
      <c r="AV223" s="13" t="s">
        <v>83</v>
      </c>
      <c r="AW223" s="13" t="s">
        <v>34</v>
      </c>
      <c r="AX223" s="13" t="s">
        <v>73</v>
      </c>
      <c r="AY223" s="237" t="s">
        <v>129</v>
      </c>
    </row>
    <row r="224" s="13" customFormat="1">
      <c r="A224" s="13"/>
      <c r="B224" s="227"/>
      <c r="C224" s="228"/>
      <c r="D224" s="225" t="s">
        <v>155</v>
      </c>
      <c r="E224" s="229" t="s">
        <v>19</v>
      </c>
      <c r="F224" s="230" t="s">
        <v>882</v>
      </c>
      <c r="G224" s="228"/>
      <c r="H224" s="231">
        <v>1.3799999999999999</v>
      </c>
      <c r="I224" s="232"/>
      <c r="J224" s="228"/>
      <c r="K224" s="228"/>
      <c r="L224" s="233"/>
      <c r="M224" s="234"/>
      <c r="N224" s="235"/>
      <c r="O224" s="235"/>
      <c r="P224" s="235"/>
      <c r="Q224" s="235"/>
      <c r="R224" s="235"/>
      <c r="S224" s="235"/>
      <c r="T224" s="23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7" t="s">
        <v>155</v>
      </c>
      <c r="AU224" s="237" t="s">
        <v>83</v>
      </c>
      <c r="AV224" s="13" t="s">
        <v>83</v>
      </c>
      <c r="AW224" s="13" t="s">
        <v>34</v>
      </c>
      <c r="AX224" s="13" t="s">
        <v>73</v>
      </c>
      <c r="AY224" s="237" t="s">
        <v>129</v>
      </c>
    </row>
    <row r="225" s="14" customFormat="1">
      <c r="A225" s="14"/>
      <c r="B225" s="238"/>
      <c r="C225" s="239"/>
      <c r="D225" s="225" t="s">
        <v>155</v>
      </c>
      <c r="E225" s="240" t="s">
        <v>19</v>
      </c>
      <c r="F225" s="241" t="s">
        <v>179</v>
      </c>
      <c r="G225" s="239"/>
      <c r="H225" s="242">
        <v>15.214</v>
      </c>
      <c r="I225" s="243"/>
      <c r="J225" s="239"/>
      <c r="K225" s="239"/>
      <c r="L225" s="244"/>
      <c r="M225" s="245"/>
      <c r="N225" s="246"/>
      <c r="O225" s="246"/>
      <c r="P225" s="246"/>
      <c r="Q225" s="246"/>
      <c r="R225" s="246"/>
      <c r="S225" s="246"/>
      <c r="T225" s="247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8" t="s">
        <v>155</v>
      </c>
      <c r="AU225" s="248" t="s">
        <v>83</v>
      </c>
      <c r="AV225" s="14" t="s">
        <v>136</v>
      </c>
      <c r="AW225" s="14" t="s">
        <v>34</v>
      </c>
      <c r="AX225" s="14" t="s">
        <v>81</v>
      </c>
      <c r="AY225" s="248" t="s">
        <v>129</v>
      </c>
    </row>
    <row r="226" s="2" customFormat="1" ht="16.5" customHeight="1">
      <c r="A226" s="41"/>
      <c r="B226" s="42"/>
      <c r="C226" s="207" t="s">
        <v>295</v>
      </c>
      <c r="D226" s="207" t="s">
        <v>131</v>
      </c>
      <c r="E226" s="208" t="s">
        <v>308</v>
      </c>
      <c r="F226" s="209" t="s">
        <v>309</v>
      </c>
      <c r="G226" s="210" t="s">
        <v>152</v>
      </c>
      <c r="H226" s="211">
        <v>203.738</v>
      </c>
      <c r="I226" s="212"/>
      <c r="J226" s="213">
        <f>ROUND(I226*H226,2)</f>
        <v>0</v>
      </c>
      <c r="K226" s="209" t="s">
        <v>135</v>
      </c>
      <c r="L226" s="47"/>
      <c r="M226" s="214" t="s">
        <v>19</v>
      </c>
      <c r="N226" s="215" t="s">
        <v>44</v>
      </c>
      <c r="O226" s="87"/>
      <c r="P226" s="216">
        <f>O226*H226</f>
        <v>0</v>
      </c>
      <c r="Q226" s="216">
        <v>0.0027499999999999998</v>
      </c>
      <c r="R226" s="216">
        <f>Q226*H226</f>
        <v>0.56027949999999993</v>
      </c>
      <c r="S226" s="216">
        <v>0</v>
      </c>
      <c r="T226" s="217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18" t="s">
        <v>136</v>
      </c>
      <c r="AT226" s="218" t="s">
        <v>131</v>
      </c>
      <c r="AU226" s="218" t="s">
        <v>83</v>
      </c>
      <c r="AY226" s="20" t="s">
        <v>129</v>
      </c>
      <c r="BE226" s="219">
        <f>IF(N226="základní",J226,0)</f>
        <v>0</v>
      </c>
      <c r="BF226" s="219">
        <f>IF(N226="snížená",J226,0)</f>
        <v>0</v>
      </c>
      <c r="BG226" s="219">
        <f>IF(N226="zákl. přenesená",J226,0)</f>
        <v>0</v>
      </c>
      <c r="BH226" s="219">
        <f>IF(N226="sníž. přenesená",J226,0)</f>
        <v>0</v>
      </c>
      <c r="BI226" s="219">
        <f>IF(N226="nulová",J226,0)</f>
        <v>0</v>
      </c>
      <c r="BJ226" s="20" t="s">
        <v>81</v>
      </c>
      <c r="BK226" s="219">
        <f>ROUND(I226*H226,2)</f>
        <v>0</v>
      </c>
      <c r="BL226" s="20" t="s">
        <v>136</v>
      </c>
      <c r="BM226" s="218" t="s">
        <v>883</v>
      </c>
    </row>
    <row r="227" s="2" customFormat="1">
      <c r="A227" s="41"/>
      <c r="B227" s="42"/>
      <c r="C227" s="43"/>
      <c r="D227" s="220" t="s">
        <v>138</v>
      </c>
      <c r="E227" s="43"/>
      <c r="F227" s="221" t="s">
        <v>311</v>
      </c>
      <c r="G227" s="43"/>
      <c r="H227" s="43"/>
      <c r="I227" s="222"/>
      <c r="J227" s="43"/>
      <c r="K227" s="43"/>
      <c r="L227" s="47"/>
      <c r="M227" s="223"/>
      <c r="N227" s="224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20" t="s">
        <v>138</v>
      </c>
      <c r="AU227" s="20" t="s">
        <v>83</v>
      </c>
    </row>
    <row r="228" s="15" customFormat="1">
      <c r="A228" s="15"/>
      <c r="B228" s="249"/>
      <c r="C228" s="250"/>
      <c r="D228" s="225" t="s">
        <v>155</v>
      </c>
      <c r="E228" s="251" t="s">
        <v>19</v>
      </c>
      <c r="F228" s="252" t="s">
        <v>876</v>
      </c>
      <c r="G228" s="250"/>
      <c r="H228" s="251" t="s">
        <v>19</v>
      </c>
      <c r="I228" s="253"/>
      <c r="J228" s="250"/>
      <c r="K228" s="250"/>
      <c r="L228" s="254"/>
      <c r="M228" s="255"/>
      <c r="N228" s="256"/>
      <c r="O228" s="256"/>
      <c r="P228" s="256"/>
      <c r="Q228" s="256"/>
      <c r="R228" s="256"/>
      <c r="S228" s="256"/>
      <c r="T228" s="257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58" t="s">
        <v>155</v>
      </c>
      <c r="AU228" s="258" t="s">
        <v>83</v>
      </c>
      <c r="AV228" s="15" t="s">
        <v>81</v>
      </c>
      <c r="AW228" s="15" t="s">
        <v>34</v>
      </c>
      <c r="AX228" s="15" t="s">
        <v>73</v>
      </c>
      <c r="AY228" s="258" t="s">
        <v>129</v>
      </c>
    </row>
    <row r="229" s="13" customFormat="1">
      <c r="A229" s="13"/>
      <c r="B229" s="227"/>
      <c r="C229" s="228"/>
      <c r="D229" s="225" t="s">
        <v>155</v>
      </c>
      <c r="E229" s="229" t="s">
        <v>19</v>
      </c>
      <c r="F229" s="230" t="s">
        <v>884</v>
      </c>
      <c r="G229" s="228"/>
      <c r="H229" s="231">
        <v>100.422</v>
      </c>
      <c r="I229" s="232"/>
      <c r="J229" s="228"/>
      <c r="K229" s="228"/>
      <c r="L229" s="233"/>
      <c r="M229" s="234"/>
      <c r="N229" s="235"/>
      <c r="O229" s="235"/>
      <c r="P229" s="235"/>
      <c r="Q229" s="235"/>
      <c r="R229" s="235"/>
      <c r="S229" s="235"/>
      <c r="T229" s="236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7" t="s">
        <v>155</v>
      </c>
      <c r="AU229" s="237" t="s">
        <v>83</v>
      </c>
      <c r="AV229" s="13" t="s">
        <v>83</v>
      </c>
      <c r="AW229" s="13" t="s">
        <v>34</v>
      </c>
      <c r="AX229" s="13" t="s">
        <v>73</v>
      </c>
      <c r="AY229" s="237" t="s">
        <v>129</v>
      </c>
    </row>
    <row r="230" s="13" customFormat="1">
      <c r="A230" s="13"/>
      <c r="B230" s="227"/>
      <c r="C230" s="228"/>
      <c r="D230" s="225" t="s">
        <v>155</v>
      </c>
      <c r="E230" s="229" t="s">
        <v>19</v>
      </c>
      <c r="F230" s="230" t="s">
        <v>885</v>
      </c>
      <c r="G230" s="228"/>
      <c r="H230" s="231">
        <v>-2.3199999999999998</v>
      </c>
      <c r="I230" s="232"/>
      <c r="J230" s="228"/>
      <c r="K230" s="228"/>
      <c r="L230" s="233"/>
      <c r="M230" s="234"/>
      <c r="N230" s="235"/>
      <c r="O230" s="235"/>
      <c r="P230" s="235"/>
      <c r="Q230" s="235"/>
      <c r="R230" s="235"/>
      <c r="S230" s="235"/>
      <c r="T230" s="23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7" t="s">
        <v>155</v>
      </c>
      <c r="AU230" s="237" t="s">
        <v>83</v>
      </c>
      <c r="AV230" s="13" t="s">
        <v>83</v>
      </c>
      <c r="AW230" s="13" t="s">
        <v>34</v>
      </c>
      <c r="AX230" s="13" t="s">
        <v>73</v>
      </c>
      <c r="AY230" s="237" t="s">
        <v>129</v>
      </c>
    </row>
    <row r="231" s="13" customFormat="1">
      <c r="A231" s="13"/>
      <c r="B231" s="227"/>
      <c r="C231" s="228"/>
      <c r="D231" s="225" t="s">
        <v>155</v>
      </c>
      <c r="E231" s="229" t="s">
        <v>19</v>
      </c>
      <c r="F231" s="230" t="s">
        <v>886</v>
      </c>
      <c r="G231" s="228"/>
      <c r="H231" s="231">
        <v>17.640000000000001</v>
      </c>
      <c r="I231" s="232"/>
      <c r="J231" s="228"/>
      <c r="K231" s="228"/>
      <c r="L231" s="233"/>
      <c r="M231" s="234"/>
      <c r="N231" s="235"/>
      <c r="O231" s="235"/>
      <c r="P231" s="235"/>
      <c r="Q231" s="235"/>
      <c r="R231" s="235"/>
      <c r="S231" s="235"/>
      <c r="T231" s="236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7" t="s">
        <v>155</v>
      </c>
      <c r="AU231" s="237" t="s">
        <v>83</v>
      </c>
      <c r="AV231" s="13" t="s">
        <v>83</v>
      </c>
      <c r="AW231" s="13" t="s">
        <v>34</v>
      </c>
      <c r="AX231" s="13" t="s">
        <v>73</v>
      </c>
      <c r="AY231" s="237" t="s">
        <v>129</v>
      </c>
    </row>
    <row r="232" s="13" customFormat="1">
      <c r="A232" s="13"/>
      <c r="B232" s="227"/>
      <c r="C232" s="228"/>
      <c r="D232" s="225" t="s">
        <v>155</v>
      </c>
      <c r="E232" s="229" t="s">
        <v>19</v>
      </c>
      <c r="F232" s="230" t="s">
        <v>887</v>
      </c>
      <c r="G232" s="228"/>
      <c r="H232" s="231">
        <v>-8</v>
      </c>
      <c r="I232" s="232"/>
      <c r="J232" s="228"/>
      <c r="K232" s="228"/>
      <c r="L232" s="233"/>
      <c r="M232" s="234"/>
      <c r="N232" s="235"/>
      <c r="O232" s="235"/>
      <c r="P232" s="235"/>
      <c r="Q232" s="235"/>
      <c r="R232" s="235"/>
      <c r="S232" s="235"/>
      <c r="T232" s="23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7" t="s">
        <v>155</v>
      </c>
      <c r="AU232" s="237" t="s">
        <v>83</v>
      </c>
      <c r="AV232" s="13" t="s">
        <v>83</v>
      </c>
      <c r="AW232" s="13" t="s">
        <v>34</v>
      </c>
      <c r="AX232" s="13" t="s">
        <v>73</v>
      </c>
      <c r="AY232" s="237" t="s">
        <v>129</v>
      </c>
    </row>
    <row r="233" s="13" customFormat="1">
      <c r="A233" s="13"/>
      <c r="B233" s="227"/>
      <c r="C233" s="228"/>
      <c r="D233" s="225" t="s">
        <v>155</v>
      </c>
      <c r="E233" s="229" t="s">
        <v>19</v>
      </c>
      <c r="F233" s="230" t="s">
        <v>888</v>
      </c>
      <c r="G233" s="228"/>
      <c r="H233" s="231">
        <v>0.90000000000000002</v>
      </c>
      <c r="I233" s="232"/>
      <c r="J233" s="228"/>
      <c r="K233" s="228"/>
      <c r="L233" s="233"/>
      <c r="M233" s="234"/>
      <c r="N233" s="235"/>
      <c r="O233" s="235"/>
      <c r="P233" s="235"/>
      <c r="Q233" s="235"/>
      <c r="R233" s="235"/>
      <c r="S233" s="235"/>
      <c r="T233" s="23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7" t="s">
        <v>155</v>
      </c>
      <c r="AU233" s="237" t="s">
        <v>83</v>
      </c>
      <c r="AV233" s="13" t="s">
        <v>83</v>
      </c>
      <c r="AW233" s="13" t="s">
        <v>34</v>
      </c>
      <c r="AX233" s="13" t="s">
        <v>73</v>
      </c>
      <c r="AY233" s="237" t="s">
        <v>129</v>
      </c>
    </row>
    <row r="234" s="13" customFormat="1">
      <c r="A234" s="13"/>
      <c r="B234" s="227"/>
      <c r="C234" s="228"/>
      <c r="D234" s="225" t="s">
        <v>155</v>
      </c>
      <c r="E234" s="229" t="s">
        <v>19</v>
      </c>
      <c r="F234" s="230" t="s">
        <v>889</v>
      </c>
      <c r="G234" s="228"/>
      <c r="H234" s="231">
        <v>76.700000000000003</v>
      </c>
      <c r="I234" s="232"/>
      <c r="J234" s="228"/>
      <c r="K234" s="228"/>
      <c r="L234" s="233"/>
      <c r="M234" s="234"/>
      <c r="N234" s="235"/>
      <c r="O234" s="235"/>
      <c r="P234" s="235"/>
      <c r="Q234" s="235"/>
      <c r="R234" s="235"/>
      <c r="S234" s="235"/>
      <c r="T234" s="23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7" t="s">
        <v>155</v>
      </c>
      <c r="AU234" s="237" t="s">
        <v>83</v>
      </c>
      <c r="AV234" s="13" t="s">
        <v>83</v>
      </c>
      <c r="AW234" s="13" t="s">
        <v>34</v>
      </c>
      <c r="AX234" s="13" t="s">
        <v>73</v>
      </c>
      <c r="AY234" s="237" t="s">
        <v>129</v>
      </c>
    </row>
    <row r="235" s="13" customFormat="1">
      <c r="A235" s="13"/>
      <c r="B235" s="227"/>
      <c r="C235" s="228"/>
      <c r="D235" s="225" t="s">
        <v>155</v>
      </c>
      <c r="E235" s="229" t="s">
        <v>19</v>
      </c>
      <c r="F235" s="230" t="s">
        <v>890</v>
      </c>
      <c r="G235" s="228"/>
      <c r="H235" s="231">
        <v>18.396000000000001</v>
      </c>
      <c r="I235" s="232"/>
      <c r="J235" s="228"/>
      <c r="K235" s="228"/>
      <c r="L235" s="233"/>
      <c r="M235" s="234"/>
      <c r="N235" s="235"/>
      <c r="O235" s="235"/>
      <c r="P235" s="235"/>
      <c r="Q235" s="235"/>
      <c r="R235" s="235"/>
      <c r="S235" s="235"/>
      <c r="T235" s="23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7" t="s">
        <v>155</v>
      </c>
      <c r="AU235" s="237" t="s">
        <v>83</v>
      </c>
      <c r="AV235" s="13" t="s">
        <v>83</v>
      </c>
      <c r="AW235" s="13" t="s">
        <v>34</v>
      </c>
      <c r="AX235" s="13" t="s">
        <v>73</v>
      </c>
      <c r="AY235" s="237" t="s">
        <v>129</v>
      </c>
    </row>
    <row r="236" s="14" customFormat="1">
      <c r="A236" s="14"/>
      <c r="B236" s="238"/>
      <c r="C236" s="239"/>
      <c r="D236" s="225" t="s">
        <v>155</v>
      </c>
      <c r="E236" s="240" t="s">
        <v>19</v>
      </c>
      <c r="F236" s="241" t="s">
        <v>179</v>
      </c>
      <c r="G236" s="239"/>
      <c r="H236" s="242">
        <v>203.738</v>
      </c>
      <c r="I236" s="243"/>
      <c r="J236" s="239"/>
      <c r="K236" s="239"/>
      <c r="L236" s="244"/>
      <c r="M236" s="245"/>
      <c r="N236" s="246"/>
      <c r="O236" s="246"/>
      <c r="P236" s="246"/>
      <c r="Q236" s="246"/>
      <c r="R236" s="246"/>
      <c r="S236" s="246"/>
      <c r="T236" s="247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8" t="s">
        <v>155</v>
      </c>
      <c r="AU236" s="248" t="s">
        <v>83</v>
      </c>
      <c r="AV236" s="14" t="s">
        <v>136</v>
      </c>
      <c r="AW236" s="14" t="s">
        <v>34</v>
      </c>
      <c r="AX236" s="14" t="s">
        <v>81</v>
      </c>
      <c r="AY236" s="248" t="s">
        <v>129</v>
      </c>
    </row>
    <row r="237" s="2" customFormat="1" ht="16.5" customHeight="1">
      <c r="A237" s="41"/>
      <c r="B237" s="42"/>
      <c r="C237" s="207" t="s">
        <v>302</v>
      </c>
      <c r="D237" s="207" t="s">
        <v>131</v>
      </c>
      <c r="E237" s="208" t="s">
        <v>314</v>
      </c>
      <c r="F237" s="209" t="s">
        <v>315</v>
      </c>
      <c r="G237" s="210" t="s">
        <v>152</v>
      </c>
      <c r="H237" s="211">
        <v>203.738</v>
      </c>
      <c r="I237" s="212"/>
      <c r="J237" s="213">
        <f>ROUND(I237*H237,2)</f>
        <v>0</v>
      </c>
      <c r="K237" s="209" t="s">
        <v>135</v>
      </c>
      <c r="L237" s="47"/>
      <c r="M237" s="214" t="s">
        <v>19</v>
      </c>
      <c r="N237" s="215" t="s">
        <v>44</v>
      </c>
      <c r="O237" s="87"/>
      <c r="P237" s="216">
        <f>O237*H237</f>
        <v>0</v>
      </c>
      <c r="Q237" s="216">
        <v>0</v>
      </c>
      <c r="R237" s="216">
        <f>Q237*H237</f>
        <v>0</v>
      </c>
      <c r="S237" s="216">
        <v>0</v>
      </c>
      <c r="T237" s="217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18" t="s">
        <v>136</v>
      </c>
      <c r="AT237" s="218" t="s">
        <v>131</v>
      </c>
      <c r="AU237" s="218" t="s">
        <v>83</v>
      </c>
      <c r="AY237" s="20" t="s">
        <v>129</v>
      </c>
      <c r="BE237" s="219">
        <f>IF(N237="základní",J237,0)</f>
        <v>0</v>
      </c>
      <c r="BF237" s="219">
        <f>IF(N237="snížená",J237,0)</f>
        <v>0</v>
      </c>
      <c r="BG237" s="219">
        <f>IF(N237="zákl. přenesená",J237,0)</f>
        <v>0</v>
      </c>
      <c r="BH237" s="219">
        <f>IF(N237="sníž. přenesená",J237,0)</f>
        <v>0</v>
      </c>
      <c r="BI237" s="219">
        <f>IF(N237="nulová",J237,0)</f>
        <v>0</v>
      </c>
      <c r="BJ237" s="20" t="s">
        <v>81</v>
      </c>
      <c r="BK237" s="219">
        <f>ROUND(I237*H237,2)</f>
        <v>0</v>
      </c>
      <c r="BL237" s="20" t="s">
        <v>136</v>
      </c>
      <c r="BM237" s="218" t="s">
        <v>891</v>
      </c>
    </row>
    <row r="238" s="2" customFormat="1">
      <c r="A238" s="41"/>
      <c r="B238" s="42"/>
      <c r="C238" s="43"/>
      <c r="D238" s="220" t="s">
        <v>138</v>
      </c>
      <c r="E238" s="43"/>
      <c r="F238" s="221" t="s">
        <v>317</v>
      </c>
      <c r="G238" s="43"/>
      <c r="H238" s="43"/>
      <c r="I238" s="222"/>
      <c r="J238" s="43"/>
      <c r="K238" s="43"/>
      <c r="L238" s="47"/>
      <c r="M238" s="223"/>
      <c r="N238" s="224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T238" s="20" t="s">
        <v>138</v>
      </c>
      <c r="AU238" s="20" t="s">
        <v>83</v>
      </c>
    </row>
    <row r="239" s="2" customFormat="1" ht="16.5" customHeight="1">
      <c r="A239" s="41"/>
      <c r="B239" s="42"/>
      <c r="C239" s="207" t="s">
        <v>307</v>
      </c>
      <c r="D239" s="207" t="s">
        <v>131</v>
      </c>
      <c r="E239" s="208" t="s">
        <v>319</v>
      </c>
      <c r="F239" s="209" t="s">
        <v>320</v>
      </c>
      <c r="G239" s="210" t="s">
        <v>152</v>
      </c>
      <c r="H239" s="211">
        <v>203.738</v>
      </c>
      <c r="I239" s="212"/>
      <c r="J239" s="213">
        <f>ROUND(I239*H239,2)</f>
        <v>0</v>
      </c>
      <c r="K239" s="209" t="s">
        <v>135</v>
      </c>
      <c r="L239" s="47"/>
      <c r="M239" s="214" t="s">
        <v>19</v>
      </c>
      <c r="N239" s="215" t="s">
        <v>44</v>
      </c>
      <c r="O239" s="87"/>
      <c r="P239" s="216">
        <f>O239*H239</f>
        <v>0</v>
      </c>
      <c r="Q239" s="216">
        <v>0.0025000000000000001</v>
      </c>
      <c r="R239" s="216">
        <f>Q239*H239</f>
        <v>0.50934500000000005</v>
      </c>
      <c r="S239" s="216">
        <v>0</v>
      </c>
      <c r="T239" s="217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18" t="s">
        <v>136</v>
      </c>
      <c r="AT239" s="218" t="s">
        <v>131</v>
      </c>
      <c r="AU239" s="218" t="s">
        <v>83</v>
      </c>
      <c r="AY239" s="20" t="s">
        <v>129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20" t="s">
        <v>81</v>
      </c>
      <c r="BK239" s="219">
        <f>ROUND(I239*H239,2)</f>
        <v>0</v>
      </c>
      <c r="BL239" s="20" t="s">
        <v>136</v>
      </c>
      <c r="BM239" s="218" t="s">
        <v>892</v>
      </c>
    </row>
    <row r="240" s="2" customFormat="1">
      <c r="A240" s="41"/>
      <c r="B240" s="42"/>
      <c r="C240" s="43"/>
      <c r="D240" s="220" t="s">
        <v>138</v>
      </c>
      <c r="E240" s="43"/>
      <c r="F240" s="221" t="s">
        <v>322</v>
      </c>
      <c r="G240" s="43"/>
      <c r="H240" s="43"/>
      <c r="I240" s="222"/>
      <c r="J240" s="43"/>
      <c r="K240" s="43"/>
      <c r="L240" s="47"/>
      <c r="M240" s="223"/>
      <c r="N240" s="224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20" t="s">
        <v>138</v>
      </c>
      <c r="AU240" s="20" t="s">
        <v>83</v>
      </c>
    </row>
    <row r="241" s="2" customFormat="1" ht="24.15" customHeight="1">
      <c r="A241" s="41"/>
      <c r="B241" s="42"/>
      <c r="C241" s="207" t="s">
        <v>313</v>
      </c>
      <c r="D241" s="207" t="s">
        <v>131</v>
      </c>
      <c r="E241" s="208" t="s">
        <v>893</v>
      </c>
      <c r="F241" s="209" t="s">
        <v>894</v>
      </c>
      <c r="G241" s="210" t="s">
        <v>332</v>
      </c>
      <c r="H241" s="211">
        <v>0.747</v>
      </c>
      <c r="I241" s="212"/>
      <c r="J241" s="213">
        <f>ROUND(I241*H241,2)</f>
        <v>0</v>
      </c>
      <c r="K241" s="209" t="s">
        <v>135</v>
      </c>
      <c r="L241" s="47"/>
      <c r="M241" s="214" t="s">
        <v>19</v>
      </c>
      <c r="N241" s="215" t="s">
        <v>44</v>
      </c>
      <c r="O241" s="87"/>
      <c r="P241" s="216">
        <f>O241*H241</f>
        <v>0</v>
      </c>
      <c r="Q241" s="216">
        <v>1.04922</v>
      </c>
      <c r="R241" s="216">
        <f>Q241*H241</f>
        <v>0.78376734000000003</v>
      </c>
      <c r="S241" s="216">
        <v>0</v>
      </c>
      <c r="T241" s="217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18" t="s">
        <v>136</v>
      </c>
      <c r="AT241" s="218" t="s">
        <v>131</v>
      </c>
      <c r="AU241" s="218" t="s">
        <v>83</v>
      </c>
      <c r="AY241" s="20" t="s">
        <v>129</v>
      </c>
      <c r="BE241" s="219">
        <f>IF(N241="základní",J241,0)</f>
        <v>0</v>
      </c>
      <c r="BF241" s="219">
        <f>IF(N241="snížená",J241,0)</f>
        <v>0</v>
      </c>
      <c r="BG241" s="219">
        <f>IF(N241="zákl. přenesená",J241,0)</f>
        <v>0</v>
      </c>
      <c r="BH241" s="219">
        <f>IF(N241="sníž. přenesená",J241,0)</f>
        <v>0</v>
      </c>
      <c r="BI241" s="219">
        <f>IF(N241="nulová",J241,0)</f>
        <v>0</v>
      </c>
      <c r="BJ241" s="20" t="s">
        <v>81</v>
      </c>
      <c r="BK241" s="219">
        <f>ROUND(I241*H241,2)</f>
        <v>0</v>
      </c>
      <c r="BL241" s="20" t="s">
        <v>136</v>
      </c>
      <c r="BM241" s="218" t="s">
        <v>895</v>
      </c>
    </row>
    <row r="242" s="2" customFormat="1">
      <c r="A242" s="41"/>
      <c r="B242" s="42"/>
      <c r="C242" s="43"/>
      <c r="D242" s="220" t="s">
        <v>138</v>
      </c>
      <c r="E242" s="43"/>
      <c r="F242" s="221" t="s">
        <v>896</v>
      </c>
      <c r="G242" s="43"/>
      <c r="H242" s="43"/>
      <c r="I242" s="222"/>
      <c r="J242" s="43"/>
      <c r="K242" s="43"/>
      <c r="L242" s="47"/>
      <c r="M242" s="223"/>
      <c r="N242" s="224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138</v>
      </c>
      <c r="AU242" s="20" t="s">
        <v>83</v>
      </c>
    </row>
    <row r="243" s="13" customFormat="1">
      <c r="A243" s="13"/>
      <c r="B243" s="227"/>
      <c r="C243" s="228"/>
      <c r="D243" s="225" t="s">
        <v>155</v>
      </c>
      <c r="E243" s="229" t="s">
        <v>19</v>
      </c>
      <c r="F243" s="230" t="s">
        <v>897</v>
      </c>
      <c r="G243" s="228"/>
      <c r="H243" s="231">
        <v>0.747</v>
      </c>
      <c r="I243" s="232"/>
      <c r="J243" s="228"/>
      <c r="K243" s="228"/>
      <c r="L243" s="233"/>
      <c r="M243" s="234"/>
      <c r="N243" s="235"/>
      <c r="O243" s="235"/>
      <c r="P243" s="235"/>
      <c r="Q243" s="235"/>
      <c r="R243" s="235"/>
      <c r="S243" s="235"/>
      <c r="T243" s="23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7" t="s">
        <v>155</v>
      </c>
      <c r="AU243" s="237" t="s">
        <v>83</v>
      </c>
      <c r="AV243" s="13" t="s">
        <v>83</v>
      </c>
      <c r="AW243" s="13" t="s">
        <v>34</v>
      </c>
      <c r="AX243" s="13" t="s">
        <v>73</v>
      </c>
      <c r="AY243" s="237" t="s">
        <v>129</v>
      </c>
    </row>
    <row r="244" s="14" customFormat="1">
      <c r="A244" s="14"/>
      <c r="B244" s="238"/>
      <c r="C244" s="239"/>
      <c r="D244" s="225" t="s">
        <v>155</v>
      </c>
      <c r="E244" s="240" t="s">
        <v>19</v>
      </c>
      <c r="F244" s="241" t="s">
        <v>179</v>
      </c>
      <c r="G244" s="239"/>
      <c r="H244" s="242">
        <v>0.747</v>
      </c>
      <c r="I244" s="243"/>
      <c r="J244" s="239"/>
      <c r="K244" s="239"/>
      <c r="L244" s="244"/>
      <c r="M244" s="245"/>
      <c r="N244" s="246"/>
      <c r="O244" s="246"/>
      <c r="P244" s="246"/>
      <c r="Q244" s="246"/>
      <c r="R244" s="246"/>
      <c r="S244" s="246"/>
      <c r="T244" s="247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8" t="s">
        <v>155</v>
      </c>
      <c r="AU244" s="248" t="s">
        <v>83</v>
      </c>
      <c r="AV244" s="14" t="s">
        <v>136</v>
      </c>
      <c r="AW244" s="14" t="s">
        <v>34</v>
      </c>
      <c r="AX244" s="14" t="s">
        <v>81</v>
      </c>
      <c r="AY244" s="248" t="s">
        <v>129</v>
      </c>
    </row>
    <row r="245" s="2" customFormat="1" ht="16.5" customHeight="1">
      <c r="A245" s="41"/>
      <c r="B245" s="42"/>
      <c r="C245" s="207" t="s">
        <v>318</v>
      </c>
      <c r="D245" s="207" t="s">
        <v>131</v>
      </c>
      <c r="E245" s="208" t="s">
        <v>898</v>
      </c>
      <c r="F245" s="209" t="s">
        <v>899</v>
      </c>
      <c r="G245" s="210" t="s">
        <v>134</v>
      </c>
      <c r="H245" s="211">
        <v>1</v>
      </c>
      <c r="I245" s="212"/>
      <c r="J245" s="213">
        <f>ROUND(I245*H245,2)</f>
        <v>0</v>
      </c>
      <c r="K245" s="209" t="s">
        <v>19</v>
      </c>
      <c r="L245" s="47"/>
      <c r="M245" s="214" t="s">
        <v>19</v>
      </c>
      <c r="N245" s="215" t="s">
        <v>44</v>
      </c>
      <c r="O245" s="87"/>
      <c r="P245" s="216">
        <f>O245*H245</f>
        <v>0</v>
      </c>
      <c r="Q245" s="216">
        <v>0.01</v>
      </c>
      <c r="R245" s="216">
        <f>Q245*H245</f>
        <v>0.01</v>
      </c>
      <c r="S245" s="216">
        <v>0</v>
      </c>
      <c r="T245" s="217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18" t="s">
        <v>136</v>
      </c>
      <c r="AT245" s="218" t="s">
        <v>131</v>
      </c>
      <c r="AU245" s="218" t="s">
        <v>83</v>
      </c>
      <c r="AY245" s="20" t="s">
        <v>129</v>
      </c>
      <c r="BE245" s="219">
        <f>IF(N245="základní",J245,0)</f>
        <v>0</v>
      </c>
      <c r="BF245" s="219">
        <f>IF(N245="snížená",J245,0)</f>
        <v>0</v>
      </c>
      <c r="BG245" s="219">
        <f>IF(N245="zákl. přenesená",J245,0)</f>
        <v>0</v>
      </c>
      <c r="BH245" s="219">
        <f>IF(N245="sníž. přenesená",J245,0)</f>
        <v>0</v>
      </c>
      <c r="BI245" s="219">
        <f>IF(N245="nulová",J245,0)</f>
        <v>0</v>
      </c>
      <c r="BJ245" s="20" t="s">
        <v>81</v>
      </c>
      <c r="BK245" s="219">
        <f>ROUND(I245*H245,2)</f>
        <v>0</v>
      </c>
      <c r="BL245" s="20" t="s">
        <v>136</v>
      </c>
      <c r="BM245" s="218" t="s">
        <v>900</v>
      </c>
    </row>
    <row r="246" s="13" customFormat="1">
      <c r="A246" s="13"/>
      <c r="B246" s="227"/>
      <c r="C246" s="228"/>
      <c r="D246" s="225" t="s">
        <v>155</v>
      </c>
      <c r="E246" s="229" t="s">
        <v>19</v>
      </c>
      <c r="F246" s="230" t="s">
        <v>867</v>
      </c>
      <c r="G246" s="228"/>
      <c r="H246" s="231">
        <v>1</v>
      </c>
      <c r="I246" s="232"/>
      <c r="J246" s="228"/>
      <c r="K246" s="228"/>
      <c r="L246" s="233"/>
      <c r="M246" s="234"/>
      <c r="N246" s="235"/>
      <c r="O246" s="235"/>
      <c r="P246" s="235"/>
      <c r="Q246" s="235"/>
      <c r="R246" s="235"/>
      <c r="S246" s="235"/>
      <c r="T246" s="23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7" t="s">
        <v>155</v>
      </c>
      <c r="AU246" s="237" t="s">
        <v>83</v>
      </c>
      <c r="AV246" s="13" t="s">
        <v>83</v>
      </c>
      <c r="AW246" s="13" t="s">
        <v>34</v>
      </c>
      <c r="AX246" s="13" t="s">
        <v>73</v>
      </c>
      <c r="AY246" s="237" t="s">
        <v>129</v>
      </c>
    </row>
    <row r="247" s="14" customFormat="1">
      <c r="A247" s="14"/>
      <c r="B247" s="238"/>
      <c r="C247" s="239"/>
      <c r="D247" s="225" t="s">
        <v>155</v>
      </c>
      <c r="E247" s="240" t="s">
        <v>19</v>
      </c>
      <c r="F247" s="241" t="s">
        <v>179</v>
      </c>
      <c r="G247" s="239"/>
      <c r="H247" s="242">
        <v>1</v>
      </c>
      <c r="I247" s="243"/>
      <c r="J247" s="239"/>
      <c r="K247" s="239"/>
      <c r="L247" s="244"/>
      <c r="M247" s="245"/>
      <c r="N247" s="246"/>
      <c r="O247" s="246"/>
      <c r="P247" s="246"/>
      <c r="Q247" s="246"/>
      <c r="R247" s="246"/>
      <c r="S247" s="246"/>
      <c r="T247" s="247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48" t="s">
        <v>155</v>
      </c>
      <c r="AU247" s="248" t="s">
        <v>83</v>
      </c>
      <c r="AV247" s="14" t="s">
        <v>136</v>
      </c>
      <c r="AW247" s="14" t="s">
        <v>34</v>
      </c>
      <c r="AX247" s="14" t="s">
        <v>81</v>
      </c>
      <c r="AY247" s="248" t="s">
        <v>129</v>
      </c>
    </row>
    <row r="248" s="12" customFormat="1" ht="22.8" customHeight="1">
      <c r="A248" s="12"/>
      <c r="B248" s="191"/>
      <c r="C248" s="192"/>
      <c r="D248" s="193" t="s">
        <v>72</v>
      </c>
      <c r="E248" s="205" t="s">
        <v>136</v>
      </c>
      <c r="F248" s="205" t="s">
        <v>323</v>
      </c>
      <c r="G248" s="192"/>
      <c r="H248" s="192"/>
      <c r="I248" s="195"/>
      <c r="J248" s="206">
        <f>BK248</f>
        <v>0</v>
      </c>
      <c r="K248" s="192"/>
      <c r="L248" s="197"/>
      <c r="M248" s="198"/>
      <c r="N248" s="199"/>
      <c r="O248" s="199"/>
      <c r="P248" s="200">
        <f>SUM(P249:P280)</f>
        <v>0</v>
      </c>
      <c r="Q248" s="199"/>
      <c r="R248" s="200">
        <f>SUM(R249:R280)</f>
        <v>12.270960529999998</v>
      </c>
      <c r="S248" s="199"/>
      <c r="T248" s="201">
        <f>SUM(T249:T280)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02" t="s">
        <v>81</v>
      </c>
      <c r="AT248" s="203" t="s">
        <v>72</v>
      </c>
      <c r="AU248" s="203" t="s">
        <v>81</v>
      </c>
      <c r="AY248" s="202" t="s">
        <v>129</v>
      </c>
      <c r="BK248" s="204">
        <f>SUM(BK249:BK280)</f>
        <v>0</v>
      </c>
    </row>
    <row r="249" s="2" customFormat="1" ht="24.15" customHeight="1">
      <c r="A249" s="41"/>
      <c r="B249" s="42"/>
      <c r="C249" s="207" t="s">
        <v>324</v>
      </c>
      <c r="D249" s="207" t="s">
        <v>131</v>
      </c>
      <c r="E249" s="208" t="s">
        <v>901</v>
      </c>
      <c r="F249" s="209" t="s">
        <v>902</v>
      </c>
      <c r="G249" s="210" t="s">
        <v>204</v>
      </c>
      <c r="H249" s="211">
        <v>4.423</v>
      </c>
      <c r="I249" s="212"/>
      <c r="J249" s="213">
        <f>ROUND(I249*H249,2)</f>
        <v>0</v>
      </c>
      <c r="K249" s="209" t="s">
        <v>135</v>
      </c>
      <c r="L249" s="47"/>
      <c r="M249" s="214" t="s">
        <v>19</v>
      </c>
      <c r="N249" s="215" t="s">
        <v>44</v>
      </c>
      <c r="O249" s="87"/>
      <c r="P249" s="216">
        <f>O249*H249</f>
        <v>0</v>
      </c>
      <c r="Q249" s="216">
        <v>2.5020099999999998</v>
      </c>
      <c r="R249" s="216">
        <f>Q249*H249</f>
        <v>11.06639023</v>
      </c>
      <c r="S249" s="216">
        <v>0</v>
      </c>
      <c r="T249" s="217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18" t="s">
        <v>136</v>
      </c>
      <c r="AT249" s="218" t="s">
        <v>131</v>
      </c>
      <c r="AU249" s="218" t="s">
        <v>83</v>
      </c>
      <c r="AY249" s="20" t="s">
        <v>129</v>
      </c>
      <c r="BE249" s="219">
        <f>IF(N249="základní",J249,0)</f>
        <v>0</v>
      </c>
      <c r="BF249" s="219">
        <f>IF(N249="snížená",J249,0)</f>
        <v>0</v>
      </c>
      <c r="BG249" s="219">
        <f>IF(N249="zákl. přenesená",J249,0)</f>
        <v>0</v>
      </c>
      <c r="BH249" s="219">
        <f>IF(N249="sníž. přenesená",J249,0)</f>
        <v>0</v>
      </c>
      <c r="BI249" s="219">
        <f>IF(N249="nulová",J249,0)</f>
        <v>0</v>
      </c>
      <c r="BJ249" s="20" t="s">
        <v>81</v>
      </c>
      <c r="BK249" s="219">
        <f>ROUND(I249*H249,2)</f>
        <v>0</v>
      </c>
      <c r="BL249" s="20" t="s">
        <v>136</v>
      </c>
      <c r="BM249" s="218" t="s">
        <v>903</v>
      </c>
    </row>
    <row r="250" s="2" customFormat="1">
      <c r="A250" s="41"/>
      <c r="B250" s="42"/>
      <c r="C250" s="43"/>
      <c r="D250" s="220" t="s">
        <v>138</v>
      </c>
      <c r="E250" s="43"/>
      <c r="F250" s="221" t="s">
        <v>904</v>
      </c>
      <c r="G250" s="43"/>
      <c r="H250" s="43"/>
      <c r="I250" s="222"/>
      <c r="J250" s="43"/>
      <c r="K250" s="43"/>
      <c r="L250" s="47"/>
      <c r="M250" s="223"/>
      <c r="N250" s="224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138</v>
      </c>
      <c r="AU250" s="20" t="s">
        <v>83</v>
      </c>
    </row>
    <row r="251" s="15" customFormat="1">
      <c r="A251" s="15"/>
      <c r="B251" s="249"/>
      <c r="C251" s="250"/>
      <c r="D251" s="225" t="s">
        <v>155</v>
      </c>
      <c r="E251" s="251" t="s">
        <v>19</v>
      </c>
      <c r="F251" s="252" t="s">
        <v>905</v>
      </c>
      <c r="G251" s="250"/>
      <c r="H251" s="251" t="s">
        <v>19</v>
      </c>
      <c r="I251" s="253"/>
      <c r="J251" s="250"/>
      <c r="K251" s="250"/>
      <c r="L251" s="254"/>
      <c r="M251" s="255"/>
      <c r="N251" s="256"/>
      <c r="O251" s="256"/>
      <c r="P251" s="256"/>
      <c r="Q251" s="256"/>
      <c r="R251" s="256"/>
      <c r="S251" s="256"/>
      <c r="T251" s="257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58" t="s">
        <v>155</v>
      </c>
      <c r="AU251" s="258" t="s">
        <v>83</v>
      </c>
      <c r="AV251" s="15" t="s">
        <v>81</v>
      </c>
      <c r="AW251" s="15" t="s">
        <v>34</v>
      </c>
      <c r="AX251" s="15" t="s">
        <v>73</v>
      </c>
      <c r="AY251" s="258" t="s">
        <v>129</v>
      </c>
    </row>
    <row r="252" s="15" customFormat="1">
      <c r="A252" s="15"/>
      <c r="B252" s="249"/>
      <c r="C252" s="250"/>
      <c r="D252" s="225" t="s">
        <v>155</v>
      </c>
      <c r="E252" s="251" t="s">
        <v>19</v>
      </c>
      <c r="F252" s="252" t="s">
        <v>831</v>
      </c>
      <c r="G252" s="250"/>
      <c r="H252" s="251" t="s">
        <v>19</v>
      </c>
      <c r="I252" s="253"/>
      <c r="J252" s="250"/>
      <c r="K252" s="250"/>
      <c r="L252" s="254"/>
      <c r="M252" s="255"/>
      <c r="N252" s="256"/>
      <c r="O252" s="256"/>
      <c r="P252" s="256"/>
      <c r="Q252" s="256"/>
      <c r="R252" s="256"/>
      <c r="S252" s="256"/>
      <c r="T252" s="257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58" t="s">
        <v>155</v>
      </c>
      <c r="AU252" s="258" t="s">
        <v>83</v>
      </c>
      <c r="AV252" s="15" t="s">
        <v>81</v>
      </c>
      <c r="AW252" s="15" t="s">
        <v>34</v>
      </c>
      <c r="AX252" s="15" t="s">
        <v>73</v>
      </c>
      <c r="AY252" s="258" t="s">
        <v>129</v>
      </c>
    </row>
    <row r="253" s="13" customFormat="1">
      <c r="A253" s="13"/>
      <c r="B253" s="227"/>
      <c r="C253" s="228"/>
      <c r="D253" s="225" t="s">
        <v>155</v>
      </c>
      <c r="E253" s="229" t="s">
        <v>19</v>
      </c>
      <c r="F253" s="230" t="s">
        <v>906</v>
      </c>
      <c r="G253" s="228"/>
      <c r="H253" s="231">
        <v>4.423</v>
      </c>
      <c r="I253" s="232"/>
      <c r="J253" s="228"/>
      <c r="K253" s="228"/>
      <c r="L253" s="233"/>
      <c r="M253" s="234"/>
      <c r="N253" s="235"/>
      <c r="O253" s="235"/>
      <c r="P253" s="235"/>
      <c r="Q253" s="235"/>
      <c r="R253" s="235"/>
      <c r="S253" s="235"/>
      <c r="T253" s="23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7" t="s">
        <v>155</v>
      </c>
      <c r="AU253" s="237" t="s">
        <v>83</v>
      </c>
      <c r="AV253" s="13" t="s">
        <v>83</v>
      </c>
      <c r="AW253" s="13" t="s">
        <v>34</v>
      </c>
      <c r="AX253" s="13" t="s">
        <v>73</v>
      </c>
      <c r="AY253" s="237" t="s">
        <v>129</v>
      </c>
    </row>
    <row r="254" s="14" customFormat="1">
      <c r="A254" s="14"/>
      <c r="B254" s="238"/>
      <c r="C254" s="239"/>
      <c r="D254" s="225" t="s">
        <v>155</v>
      </c>
      <c r="E254" s="240" t="s">
        <v>19</v>
      </c>
      <c r="F254" s="241" t="s">
        <v>179</v>
      </c>
      <c r="G254" s="239"/>
      <c r="H254" s="242">
        <v>4.423</v>
      </c>
      <c r="I254" s="243"/>
      <c r="J254" s="239"/>
      <c r="K254" s="239"/>
      <c r="L254" s="244"/>
      <c r="M254" s="245"/>
      <c r="N254" s="246"/>
      <c r="O254" s="246"/>
      <c r="P254" s="246"/>
      <c r="Q254" s="246"/>
      <c r="R254" s="246"/>
      <c r="S254" s="246"/>
      <c r="T254" s="247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48" t="s">
        <v>155</v>
      </c>
      <c r="AU254" s="248" t="s">
        <v>83</v>
      </c>
      <c r="AV254" s="14" t="s">
        <v>136</v>
      </c>
      <c r="AW254" s="14" t="s">
        <v>34</v>
      </c>
      <c r="AX254" s="14" t="s">
        <v>81</v>
      </c>
      <c r="AY254" s="248" t="s">
        <v>129</v>
      </c>
    </row>
    <row r="255" s="2" customFormat="1" ht="21.75" customHeight="1">
      <c r="A255" s="41"/>
      <c r="B255" s="42"/>
      <c r="C255" s="207" t="s">
        <v>329</v>
      </c>
      <c r="D255" s="207" t="s">
        <v>131</v>
      </c>
      <c r="E255" s="208" t="s">
        <v>907</v>
      </c>
      <c r="F255" s="209" t="s">
        <v>908</v>
      </c>
      <c r="G255" s="210" t="s">
        <v>152</v>
      </c>
      <c r="H255" s="211">
        <v>36.869999999999997</v>
      </c>
      <c r="I255" s="212"/>
      <c r="J255" s="213">
        <f>ROUND(I255*H255,2)</f>
        <v>0</v>
      </c>
      <c r="K255" s="209" t="s">
        <v>135</v>
      </c>
      <c r="L255" s="47"/>
      <c r="M255" s="214" t="s">
        <v>19</v>
      </c>
      <c r="N255" s="215" t="s">
        <v>44</v>
      </c>
      <c r="O255" s="87"/>
      <c r="P255" s="216">
        <f>O255*H255</f>
        <v>0</v>
      </c>
      <c r="Q255" s="216">
        <v>0.0053299999999999997</v>
      </c>
      <c r="R255" s="216">
        <f>Q255*H255</f>
        <v>0.19651709999999997</v>
      </c>
      <c r="S255" s="216">
        <v>0</v>
      </c>
      <c r="T255" s="217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18" t="s">
        <v>136</v>
      </c>
      <c r="AT255" s="218" t="s">
        <v>131</v>
      </c>
      <c r="AU255" s="218" t="s">
        <v>83</v>
      </c>
      <c r="AY255" s="20" t="s">
        <v>129</v>
      </c>
      <c r="BE255" s="219">
        <f>IF(N255="základní",J255,0)</f>
        <v>0</v>
      </c>
      <c r="BF255" s="219">
        <f>IF(N255="snížená",J255,0)</f>
        <v>0</v>
      </c>
      <c r="BG255" s="219">
        <f>IF(N255="zákl. přenesená",J255,0)</f>
        <v>0</v>
      </c>
      <c r="BH255" s="219">
        <f>IF(N255="sníž. přenesená",J255,0)</f>
        <v>0</v>
      </c>
      <c r="BI255" s="219">
        <f>IF(N255="nulová",J255,0)</f>
        <v>0</v>
      </c>
      <c r="BJ255" s="20" t="s">
        <v>81</v>
      </c>
      <c r="BK255" s="219">
        <f>ROUND(I255*H255,2)</f>
        <v>0</v>
      </c>
      <c r="BL255" s="20" t="s">
        <v>136</v>
      </c>
      <c r="BM255" s="218" t="s">
        <v>909</v>
      </c>
    </row>
    <row r="256" s="2" customFormat="1">
      <c r="A256" s="41"/>
      <c r="B256" s="42"/>
      <c r="C256" s="43"/>
      <c r="D256" s="220" t="s">
        <v>138</v>
      </c>
      <c r="E256" s="43"/>
      <c r="F256" s="221" t="s">
        <v>910</v>
      </c>
      <c r="G256" s="43"/>
      <c r="H256" s="43"/>
      <c r="I256" s="222"/>
      <c r="J256" s="43"/>
      <c r="K256" s="43"/>
      <c r="L256" s="47"/>
      <c r="M256" s="223"/>
      <c r="N256" s="224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138</v>
      </c>
      <c r="AU256" s="20" t="s">
        <v>83</v>
      </c>
    </row>
    <row r="257" s="15" customFormat="1">
      <c r="A257" s="15"/>
      <c r="B257" s="249"/>
      <c r="C257" s="250"/>
      <c r="D257" s="225" t="s">
        <v>155</v>
      </c>
      <c r="E257" s="251" t="s">
        <v>19</v>
      </c>
      <c r="F257" s="252" t="s">
        <v>911</v>
      </c>
      <c r="G257" s="250"/>
      <c r="H257" s="251" t="s">
        <v>19</v>
      </c>
      <c r="I257" s="253"/>
      <c r="J257" s="250"/>
      <c r="K257" s="250"/>
      <c r="L257" s="254"/>
      <c r="M257" s="255"/>
      <c r="N257" s="256"/>
      <c r="O257" s="256"/>
      <c r="P257" s="256"/>
      <c r="Q257" s="256"/>
      <c r="R257" s="256"/>
      <c r="S257" s="256"/>
      <c r="T257" s="257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58" t="s">
        <v>155</v>
      </c>
      <c r="AU257" s="258" t="s">
        <v>83</v>
      </c>
      <c r="AV257" s="15" t="s">
        <v>81</v>
      </c>
      <c r="AW257" s="15" t="s">
        <v>34</v>
      </c>
      <c r="AX257" s="15" t="s">
        <v>73</v>
      </c>
      <c r="AY257" s="258" t="s">
        <v>129</v>
      </c>
    </row>
    <row r="258" s="15" customFormat="1">
      <c r="A258" s="15"/>
      <c r="B258" s="249"/>
      <c r="C258" s="250"/>
      <c r="D258" s="225" t="s">
        <v>155</v>
      </c>
      <c r="E258" s="251" t="s">
        <v>19</v>
      </c>
      <c r="F258" s="252" t="s">
        <v>912</v>
      </c>
      <c r="G258" s="250"/>
      <c r="H258" s="251" t="s">
        <v>19</v>
      </c>
      <c r="I258" s="253"/>
      <c r="J258" s="250"/>
      <c r="K258" s="250"/>
      <c r="L258" s="254"/>
      <c r="M258" s="255"/>
      <c r="N258" s="256"/>
      <c r="O258" s="256"/>
      <c r="P258" s="256"/>
      <c r="Q258" s="256"/>
      <c r="R258" s="256"/>
      <c r="S258" s="256"/>
      <c r="T258" s="257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58" t="s">
        <v>155</v>
      </c>
      <c r="AU258" s="258" t="s">
        <v>83</v>
      </c>
      <c r="AV258" s="15" t="s">
        <v>81</v>
      </c>
      <c r="AW258" s="15" t="s">
        <v>34</v>
      </c>
      <c r="AX258" s="15" t="s">
        <v>73</v>
      </c>
      <c r="AY258" s="258" t="s">
        <v>129</v>
      </c>
    </row>
    <row r="259" s="13" customFormat="1">
      <c r="A259" s="13"/>
      <c r="B259" s="227"/>
      <c r="C259" s="228"/>
      <c r="D259" s="225" t="s">
        <v>155</v>
      </c>
      <c r="E259" s="229" t="s">
        <v>19</v>
      </c>
      <c r="F259" s="230" t="s">
        <v>913</v>
      </c>
      <c r="G259" s="228"/>
      <c r="H259" s="231">
        <v>36.869999999999997</v>
      </c>
      <c r="I259" s="232"/>
      <c r="J259" s="228"/>
      <c r="K259" s="228"/>
      <c r="L259" s="233"/>
      <c r="M259" s="234"/>
      <c r="N259" s="235"/>
      <c r="O259" s="235"/>
      <c r="P259" s="235"/>
      <c r="Q259" s="235"/>
      <c r="R259" s="235"/>
      <c r="S259" s="235"/>
      <c r="T259" s="23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7" t="s">
        <v>155</v>
      </c>
      <c r="AU259" s="237" t="s">
        <v>83</v>
      </c>
      <c r="AV259" s="13" t="s">
        <v>83</v>
      </c>
      <c r="AW259" s="13" t="s">
        <v>34</v>
      </c>
      <c r="AX259" s="13" t="s">
        <v>73</v>
      </c>
      <c r="AY259" s="237" t="s">
        <v>129</v>
      </c>
    </row>
    <row r="260" s="14" customFormat="1">
      <c r="A260" s="14"/>
      <c r="B260" s="238"/>
      <c r="C260" s="239"/>
      <c r="D260" s="225" t="s">
        <v>155</v>
      </c>
      <c r="E260" s="240" t="s">
        <v>19</v>
      </c>
      <c r="F260" s="241" t="s">
        <v>179</v>
      </c>
      <c r="G260" s="239"/>
      <c r="H260" s="242">
        <v>36.869999999999997</v>
      </c>
      <c r="I260" s="243"/>
      <c r="J260" s="239"/>
      <c r="K260" s="239"/>
      <c r="L260" s="244"/>
      <c r="M260" s="245"/>
      <c r="N260" s="246"/>
      <c r="O260" s="246"/>
      <c r="P260" s="246"/>
      <c r="Q260" s="246"/>
      <c r="R260" s="246"/>
      <c r="S260" s="246"/>
      <c r="T260" s="247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8" t="s">
        <v>155</v>
      </c>
      <c r="AU260" s="248" t="s">
        <v>83</v>
      </c>
      <c r="AV260" s="14" t="s">
        <v>136</v>
      </c>
      <c r="AW260" s="14" t="s">
        <v>34</v>
      </c>
      <c r="AX260" s="14" t="s">
        <v>81</v>
      </c>
      <c r="AY260" s="248" t="s">
        <v>129</v>
      </c>
    </row>
    <row r="261" s="2" customFormat="1" ht="24.15" customHeight="1">
      <c r="A261" s="41"/>
      <c r="B261" s="42"/>
      <c r="C261" s="207" t="s">
        <v>336</v>
      </c>
      <c r="D261" s="207" t="s">
        <v>131</v>
      </c>
      <c r="E261" s="208" t="s">
        <v>914</v>
      </c>
      <c r="F261" s="209" t="s">
        <v>915</v>
      </c>
      <c r="G261" s="210" t="s">
        <v>152</v>
      </c>
      <c r="H261" s="211">
        <v>36.869999999999997</v>
      </c>
      <c r="I261" s="212"/>
      <c r="J261" s="213">
        <f>ROUND(I261*H261,2)</f>
        <v>0</v>
      </c>
      <c r="K261" s="209" t="s">
        <v>135</v>
      </c>
      <c r="L261" s="47"/>
      <c r="M261" s="214" t="s">
        <v>19</v>
      </c>
      <c r="N261" s="215" t="s">
        <v>44</v>
      </c>
      <c r="O261" s="87"/>
      <c r="P261" s="216">
        <f>O261*H261</f>
        <v>0</v>
      </c>
      <c r="Q261" s="216">
        <v>0</v>
      </c>
      <c r="R261" s="216">
        <f>Q261*H261</f>
        <v>0</v>
      </c>
      <c r="S261" s="216">
        <v>0</v>
      </c>
      <c r="T261" s="21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8" t="s">
        <v>136</v>
      </c>
      <c r="AT261" s="218" t="s">
        <v>131</v>
      </c>
      <c r="AU261" s="218" t="s">
        <v>83</v>
      </c>
      <c r="AY261" s="20" t="s">
        <v>129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20" t="s">
        <v>81</v>
      </c>
      <c r="BK261" s="219">
        <f>ROUND(I261*H261,2)</f>
        <v>0</v>
      </c>
      <c r="BL261" s="20" t="s">
        <v>136</v>
      </c>
      <c r="BM261" s="218" t="s">
        <v>916</v>
      </c>
    </row>
    <row r="262" s="2" customFormat="1">
      <c r="A262" s="41"/>
      <c r="B262" s="42"/>
      <c r="C262" s="43"/>
      <c r="D262" s="220" t="s">
        <v>138</v>
      </c>
      <c r="E262" s="43"/>
      <c r="F262" s="221" t="s">
        <v>917</v>
      </c>
      <c r="G262" s="43"/>
      <c r="H262" s="43"/>
      <c r="I262" s="222"/>
      <c r="J262" s="43"/>
      <c r="K262" s="43"/>
      <c r="L262" s="47"/>
      <c r="M262" s="223"/>
      <c r="N262" s="224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138</v>
      </c>
      <c r="AU262" s="20" t="s">
        <v>83</v>
      </c>
    </row>
    <row r="263" s="2" customFormat="1" ht="24.15" customHeight="1">
      <c r="A263" s="41"/>
      <c r="B263" s="42"/>
      <c r="C263" s="207" t="s">
        <v>342</v>
      </c>
      <c r="D263" s="207" t="s">
        <v>131</v>
      </c>
      <c r="E263" s="208" t="s">
        <v>918</v>
      </c>
      <c r="F263" s="209" t="s">
        <v>919</v>
      </c>
      <c r="G263" s="210" t="s">
        <v>152</v>
      </c>
      <c r="H263" s="211">
        <v>36.869999999999997</v>
      </c>
      <c r="I263" s="212"/>
      <c r="J263" s="213">
        <f>ROUND(I263*H263,2)</f>
        <v>0</v>
      </c>
      <c r="K263" s="209" t="s">
        <v>135</v>
      </c>
      <c r="L263" s="47"/>
      <c r="M263" s="214" t="s">
        <v>19</v>
      </c>
      <c r="N263" s="215" t="s">
        <v>44</v>
      </c>
      <c r="O263" s="87"/>
      <c r="P263" s="216">
        <f>O263*H263</f>
        <v>0</v>
      </c>
      <c r="Q263" s="216">
        <v>0.00080999999999999996</v>
      </c>
      <c r="R263" s="216">
        <f>Q263*H263</f>
        <v>0.029864699999999997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136</v>
      </c>
      <c r="AT263" s="218" t="s">
        <v>131</v>
      </c>
      <c r="AU263" s="218" t="s">
        <v>83</v>
      </c>
      <c r="AY263" s="20" t="s">
        <v>129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20" t="s">
        <v>81</v>
      </c>
      <c r="BK263" s="219">
        <f>ROUND(I263*H263,2)</f>
        <v>0</v>
      </c>
      <c r="BL263" s="20" t="s">
        <v>136</v>
      </c>
      <c r="BM263" s="218" t="s">
        <v>920</v>
      </c>
    </row>
    <row r="264" s="2" customFormat="1">
      <c r="A264" s="41"/>
      <c r="B264" s="42"/>
      <c r="C264" s="43"/>
      <c r="D264" s="220" t="s">
        <v>138</v>
      </c>
      <c r="E264" s="43"/>
      <c r="F264" s="221" t="s">
        <v>921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138</v>
      </c>
      <c r="AU264" s="20" t="s">
        <v>83</v>
      </c>
    </row>
    <row r="265" s="2" customFormat="1" ht="24.15" customHeight="1">
      <c r="A265" s="41"/>
      <c r="B265" s="42"/>
      <c r="C265" s="207" t="s">
        <v>347</v>
      </c>
      <c r="D265" s="207" t="s">
        <v>131</v>
      </c>
      <c r="E265" s="208" t="s">
        <v>922</v>
      </c>
      <c r="F265" s="209" t="s">
        <v>923</v>
      </c>
      <c r="G265" s="210" t="s">
        <v>152</v>
      </c>
      <c r="H265" s="211">
        <v>36.869999999999997</v>
      </c>
      <c r="I265" s="212"/>
      <c r="J265" s="213">
        <f>ROUND(I265*H265,2)</f>
        <v>0</v>
      </c>
      <c r="K265" s="209" t="s">
        <v>135</v>
      </c>
      <c r="L265" s="47"/>
      <c r="M265" s="214" t="s">
        <v>19</v>
      </c>
      <c r="N265" s="215" t="s">
        <v>44</v>
      </c>
      <c r="O265" s="87"/>
      <c r="P265" s="216">
        <f>O265*H265</f>
        <v>0</v>
      </c>
      <c r="Q265" s="216">
        <v>0</v>
      </c>
      <c r="R265" s="216">
        <f>Q265*H265</f>
        <v>0</v>
      </c>
      <c r="S265" s="216">
        <v>0</v>
      </c>
      <c r="T265" s="217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18" t="s">
        <v>136</v>
      </c>
      <c r="AT265" s="218" t="s">
        <v>131</v>
      </c>
      <c r="AU265" s="218" t="s">
        <v>83</v>
      </c>
      <c r="AY265" s="20" t="s">
        <v>129</v>
      </c>
      <c r="BE265" s="219">
        <f>IF(N265="základní",J265,0)</f>
        <v>0</v>
      </c>
      <c r="BF265" s="219">
        <f>IF(N265="snížená",J265,0)</f>
        <v>0</v>
      </c>
      <c r="BG265" s="219">
        <f>IF(N265="zákl. přenesená",J265,0)</f>
        <v>0</v>
      </c>
      <c r="BH265" s="219">
        <f>IF(N265="sníž. přenesená",J265,0)</f>
        <v>0</v>
      </c>
      <c r="BI265" s="219">
        <f>IF(N265="nulová",J265,0)</f>
        <v>0</v>
      </c>
      <c r="BJ265" s="20" t="s">
        <v>81</v>
      </c>
      <c r="BK265" s="219">
        <f>ROUND(I265*H265,2)</f>
        <v>0</v>
      </c>
      <c r="BL265" s="20" t="s">
        <v>136</v>
      </c>
      <c r="BM265" s="218" t="s">
        <v>924</v>
      </c>
    </row>
    <row r="266" s="2" customFormat="1">
      <c r="A266" s="41"/>
      <c r="B266" s="42"/>
      <c r="C266" s="43"/>
      <c r="D266" s="220" t="s">
        <v>138</v>
      </c>
      <c r="E266" s="43"/>
      <c r="F266" s="221" t="s">
        <v>925</v>
      </c>
      <c r="G266" s="43"/>
      <c r="H266" s="43"/>
      <c r="I266" s="222"/>
      <c r="J266" s="43"/>
      <c r="K266" s="43"/>
      <c r="L266" s="47"/>
      <c r="M266" s="223"/>
      <c r="N266" s="224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20" t="s">
        <v>138</v>
      </c>
      <c r="AU266" s="20" t="s">
        <v>83</v>
      </c>
    </row>
    <row r="267" s="2" customFormat="1" ht="16.5" customHeight="1">
      <c r="A267" s="41"/>
      <c r="B267" s="42"/>
      <c r="C267" s="207" t="s">
        <v>350</v>
      </c>
      <c r="D267" s="207" t="s">
        <v>131</v>
      </c>
      <c r="E267" s="208" t="s">
        <v>926</v>
      </c>
      <c r="F267" s="209" t="s">
        <v>927</v>
      </c>
      <c r="G267" s="210" t="s">
        <v>152</v>
      </c>
      <c r="H267" s="211">
        <v>36.869999999999997</v>
      </c>
      <c r="I267" s="212"/>
      <c r="J267" s="213">
        <f>ROUND(I267*H267,2)</f>
        <v>0</v>
      </c>
      <c r="K267" s="209" t="s">
        <v>135</v>
      </c>
      <c r="L267" s="47"/>
      <c r="M267" s="214" t="s">
        <v>19</v>
      </c>
      <c r="N267" s="215" t="s">
        <v>44</v>
      </c>
      <c r="O267" s="87"/>
      <c r="P267" s="216">
        <f>O267*H267</f>
        <v>0</v>
      </c>
      <c r="Q267" s="216">
        <v>0.0032000000000000002</v>
      </c>
      <c r="R267" s="216">
        <f>Q267*H267</f>
        <v>0.11798399999999999</v>
      </c>
      <c r="S267" s="216">
        <v>0</v>
      </c>
      <c r="T267" s="217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18" t="s">
        <v>136</v>
      </c>
      <c r="AT267" s="218" t="s">
        <v>131</v>
      </c>
      <c r="AU267" s="218" t="s">
        <v>83</v>
      </c>
      <c r="AY267" s="20" t="s">
        <v>129</v>
      </c>
      <c r="BE267" s="219">
        <f>IF(N267="základní",J267,0)</f>
        <v>0</v>
      </c>
      <c r="BF267" s="219">
        <f>IF(N267="snížená",J267,0)</f>
        <v>0</v>
      </c>
      <c r="BG267" s="219">
        <f>IF(N267="zákl. přenesená",J267,0)</f>
        <v>0</v>
      </c>
      <c r="BH267" s="219">
        <f>IF(N267="sníž. přenesená",J267,0)</f>
        <v>0</v>
      </c>
      <c r="BI267" s="219">
        <f>IF(N267="nulová",J267,0)</f>
        <v>0</v>
      </c>
      <c r="BJ267" s="20" t="s">
        <v>81</v>
      </c>
      <c r="BK267" s="219">
        <f>ROUND(I267*H267,2)</f>
        <v>0</v>
      </c>
      <c r="BL267" s="20" t="s">
        <v>136</v>
      </c>
      <c r="BM267" s="218" t="s">
        <v>928</v>
      </c>
    </row>
    <row r="268" s="2" customFormat="1">
      <c r="A268" s="41"/>
      <c r="B268" s="42"/>
      <c r="C268" s="43"/>
      <c r="D268" s="220" t="s">
        <v>138</v>
      </c>
      <c r="E268" s="43"/>
      <c r="F268" s="221" t="s">
        <v>929</v>
      </c>
      <c r="G268" s="43"/>
      <c r="H268" s="43"/>
      <c r="I268" s="222"/>
      <c r="J268" s="43"/>
      <c r="K268" s="43"/>
      <c r="L268" s="47"/>
      <c r="M268" s="223"/>
      <c r="N268" s="224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138</v>
      </c>
      <c r="AU268" s="20" t="s">
        <v>83</v>
      </c>
    </row>
    <row r="269" s="2" customFormat="1" ht="44.25" customHeight="1">
      <c r="A269" s="41"/>
      <c r="B269" s="42"/>
      <c r="C269" s="207" t="s">
        <v>356</v>
      </c>
      <c r="D269" s="207" t="s">
        <v>131</v>
      </c>
      <c r="E269" s="208" t="s">
        <v>930</v>
      </c>
      <c r="F269" s="209" t="s">
        <v>931</v>
      </c>
      <c r="G269" s="210" t="s">
        <v>332</v>
      </c>
      <c r="H269" s="211">
        <v>0.79000000000000004</v>
      </c>
      <c r="I269" s="212"/>
      <c r="J269" s="213">
        <f>ROUND(I269*H269,2)</f>
        <v>0</v>
      </c>
      <c r="K269" s="209" t="s">
        <v>135</v>
      </c>
      <c r="L269" s="47"/>
      <c r="M269" s="214" t="s">
        <v>19</v>
      </c>
      <c r="N269" s="215" t="s">
        <v>44</v>
      </c>
      <c r="O269" s="87"/>
      <c r="P269" s="216">
        <f>O269*H269</f>
        <v>0</v>
      </c>
      <c r="Q269" s="216">
        <v>1.05555</v>
      </c>
      <c r="R269" s="216">
        <f>Q269*H269</f>
        <v>0.83388450000000003</v>
      </c>
      <c r="S269" s="216">
        <v>0</v>
      </c>
      <c r="T269" s="217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18" t="s">
        <v>136</v>
      </c>
      <c r="AT269" s="218" t="s">
        <v>131</v>
      </c>
      <c r="AU269" s="218" t="s">
        <v>83</v>
      </c>
      <c r="AY269" s="20" t="s">
        <v>129</v>
      </c>
      <c r="BE269" s="219">
        <f>IF(N269="základní",J269,0)</f>
        <v>0</v>
      </c>
      <c r="BF269" s="219">
        <f>IF(N269="snížená",J269,0)</f>
        <v>0</v>
      </c>
      <c r="BG269" s="219">
        <f>IF(N269="zákl. přenesená",J269,0)</f>
        <v>0</v>
      </c>
      <c r="BH269" s="219">
        <f>IF(N269="sníž. přenesená",J269,0)</f>
        <v>0</v>
      </c>
      <c r="BI269" s="219">
        <f>IF(N269="nulová",J269,0)</f>
        <v>0</v>
      </c>
      <c r="BJ269" s="20" t="s">
        <v>81</v>
      </c>
      <c r="BK269" s="219">
        <f>ROUND(I269*H269,2)</f>
        <v>0</v>
      </c>
      <c r="BL269" s="20" t="s">
        <v>136</v>
      </c>
      <c r="BM269" s="218" t="s">
        <v>932</v>
      </c>
    </row>
    <row r="270" s="2" customFormat="1">
      <c r="A270" s="41"/>
      <c r="B270" s="42"/>
      <c r="C270" s="43"/>
      <c r="D270" s="220" t="s">
        <v>138</v>
      </c>
      <c r="E270" s="43"/>
      <c r="F270" s="221" t="s">
        <v>933</v>
      </c>
      <c r="G270" s="43"/>
      <c r="H270" s="43"/>
      <c r="I270" s="222"/>
      <c r="J270" s="43"/>
      <c r="K270" s="43"/>
      <c r="L270" s="47"/>
      <c r="M270" s="223"/>
      <c r="N270" s="224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T270" s="20" t="s">
        <v>138</v>
      </c>
      <c r="AU270" s="20" t="s">
        <v>83</v>
      </c>
    </row>
    <row r="271" s="13" customFormat="1">
      <c r="A271" s="13"/>
      <c r="B271" s="227"/>
      <c r="C271" s="228"/>
      <c r="D271" s="225" t="s">
        <v>155</v>
      </c>
      <c r="E271" s="229" t="s">
        <v>19</v>
      </c>
      <c r="F271" s="230" t="s">
        <v>934</v>
      </c>
      <c r="G271" s="228"/>
      <c r="H271" s="231">
        <v>0.79000000000000004</v>
      </c>
      <c r="I271" s="232"/>
      <c r="J271" s="228"/>
      <c r="K271" s="228"/>
      <c r="L271" s="233"/>
      <c r="M271" s="234"/>
      <c r="N271" s="235"/>
      <c r="O271" s="235"/>
      <c r="P271" s="235"/>
      <c r="Q271" s="235"/>
      <c r="R271" s="235"/>
      <c r="S271" s="235"/>
      <c r="T271" s="23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7" t="s">
        <v>155</v>
      </c>
      <c r="AU271" s="237" t="s">
        <v>83</v>
      </c>
      <c r="AV271" s="13" t="s">
        <v>83</v>
      </c>
      <c r="AW271" s="13" t="s">
        <v>34</v>
      </c>
      <c r="AX271" s="13" t="s">
        <v>73</v>
      </c>
      <c r="AY271" s="237" t="s">
        <v>129</v>
      </c>
    </row>
    <row r="272" s="14" customFormat="1">
      <c r="A272" s="14"/>
      <c r="B272" s="238"/>
      <c r="C272" s="239"/>
      <c r="D272" s="225" t="s">
        <v>155</v>
      </c>
      <c r="E272" s="240" t="s">
        <v>19</v>
      </c>
      <c r="F272" s="241" t="s">
        <v>179</v>
      </c>
      <c r="G272" s="239"/>
      <c r="H272" s="242">
        <v>0.79000000000000004</v>
      </c>
      <c r="I272" s="243"/>
      <c r="J272" s="239"/>
      <c r="K272" s="239"/>
      <c r="L272" s="244"/>
      <c r="M272" s="245"/>
      <c r="N272" s="246"/>
      <c r="O272" s="246"/>
      <c r="P272" s="246"/>
      <c r="Q272" s="246"/>
      <c r="R272" s="246"/>
      <c r="S272" s="246"/>
      <c r="T272" s="247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8" t="s">
        <v>155</v>
      </c>
      <c r="AU272" s="248" t="s">
        <v>83</v>
      </c>
      <c r="AV272" s="14" t="s">
        <v>136</v>
      </c>
      <c r="AW272" s="14" t="s">
        <v>34</v>
      </c>
      <c r="AX272" s="14" t="s">
        <v>81</v>
      </c>
      <c r="AY272" s="248" t="s">
        <v>129</v>
      </c>
    </row>
    <row r="273" s="2" customFormat="1" ht="16.5" customHeight="1">
      <c r="A273" s="41"/>
      <c r="B273" s="42"/>
      <c r="C273" s="207" t="s">
        <v>362</v>
      </c>
      <c r="D273" s="207" t="s">
        <v>131</v>
      </c>
      <c r="E273" s="208" t="s">
        <v>935</v>
      </c>
      <c r="F273" s="209" t="s">
        <v>936</v>
      </c>
      <c r="G273" s="210" t="s">
        <v>189</v>
      </c>
      <c r="H273" s="211">
        <v>13</v>
      </c>
      <c r="I273" s="212"/>
      <c r="J273" s="213">
        <f>ROUND(I273*H273,2)</f>
        <v>0</v>
      </c>
      <c r="K273" s="209" t="s">
        <v>19</v>
      </c>
      <c r="L273" s="47"/>
      <c r="M273" s="214" t="s">
        <v>19</v>
      </c>
      <c r="N273" s="215" t="s">
        <v>44</v>
      </c>
      <c r="O273" s="87"/>
      <c r="P273" s="216">
        <f>O273*H273</f>
        <v>0</v>
      </c>
      <c r="Q273" s="216">
        <v>0</v>
      </c>
      <c r="R273" s="216">
        <f>Q273*H273</f>
        <v>0</v>
      </c>
      <c r="S273" s="216">
        <v>0</v>
      </c>
      <c r="T273" s="217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18" t="s">
        <v>136</v>
      </c>
      <c r="AT273" s="218" t="s">
        <v>131</v>
      </c>
      <c r="AU273" s="218" t="s">
        <v>83</v>
      </c>
      <c r="AY273" s="20" t="s">
        <v>129</v>
      </c>
      <c r="BE273" s="219">
        <f>IF(N273="základní",J273,0)</f>
        <v>0</v>
      </c>
      <c r="BF273" s="219">
        <f>IF(N273="snížená",J273,0)</f>
        <v>0</v>
      </c>
      <c r="BG273" s="219">
        <f>IF(N273="zákl. přenesená",J273,0)</f>
        <v>0</v>
      </c>
      <c r="BH273" s="219">
        <f>IF(N273="sníž. přenesená",J273,0)</f>
        <v>0</v>
      </c>
      <c r="BI273" s="219">
        <f>IF(N273="nulová",J273,0)</f>
        <v>0</v>
      </c>
      <c r="BJ273" s="20" t="s">
        <v>81</v>
      </c>
      <c r="BK273" s="219">
        <f>ROUND(I273*H273,2)</f>
        <v>0</v>
      </c>
      <c r="BL273" s="20" t="s">
        <v>136</v>
      </c>
      <c r="BM273" s="218" t="s">
        <v>937</v>
      </c>
    </row>
    <row r="274" s="15" customFormat="1">
      <c r="A274" s="15"/>
      <c r="B274" s="249"/>
      <c r="C274" s="250"/>
      <c r="D274" s="225" t="s">
        <v>155</v>
      </c>
      <c r="E274" s="251" t="s">
        <v>19</v>
      </c>
      <c r="F274" s="252" t="s">
        <v>938</v>
      </c>
      <c r="G274" s="250"/>
      <c r="H274" s="251" t="s">
        <v>19</v>
      </c>
      <c r="I274" s="253"/>
      <c r="J274" s="250"/>
      <c r="K274" s="250"/>
      <c r="L274" s="254"/>
      <c r="M274" s="255"/>
      <c r="N274" s="256"/>
      <c r="O274" s="256"/>
      <c r="P274" s="256"/>
      <c r="Q274" s="256"/>
      <c r="R274" s="256"/>
      <c r="S274" s="256"/>
      <c r="T274" s="257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58" t="s">
        <v>155</v>
      </c>
      <c r="AU274" s="258" t="s">
        <v>83</v>
      </c>
      <c r="AV274" s="15" t="s">
        <v>81</v>
      </c>
      <c r="AW274" s="15" t="s">
        <v>34</v>
      </c>
      <c r="AX274" s="15" t="s">
        <v>73</v>
      </c>
      <c r="AY274" s="258" t="s">
        <v>129</v>
      </c>
    </row>
    <row r="275" s="13" customFormat="1">
      <c r="A275" s="13"/>
      <c r="B275" s="227"/>
      <c r="C275" s="228"/>
      <c r="D275" s="225" t="s">
        <v>155</v>
      </c>
      <c r="E275" s="229" t="s">
        <v>19</v>
      </c>
      <c r="F275" s="230" t="s">
        <v>939</v>
      </c>
      <c r="G275" s="228"/>
      <c r="H275" s="231">
        <v>13</v>
      </c>
      <c r="I275" s="232"/>
      <c r="J275" s="228"/>
      <c r="K275" s="228"/>
      <c r="L275" s="233"/>
      <c r="M275" s="234"/>
      <c r="N275" s="235"/>
      <c r="O275" s="235"/>
      <c r="P275" s="235"/>
      <c r="Q275" s="235"/>
      <c r="R275" s="235"/>
      <c r="S275" s="235"/>
      <c r="T275" s="23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7" t="s">
        <v>155</v>
      </c>
      <c r="AU275" s="237" t="s">
        <v>83</v>
      </c>
      <c r="AV275" s="13" t="s">
        <v>83</v>
      </c>
      <c r="AW275" s="13" t="s">
        <v>34</v>
      </c>
      <c r="AX275" s="13" t="s">
        <v>73</v>
      </c>
      <c r="AY275" s="237" t="s">
        <v>129</v>
      </c>
    </row>
    <row r="276" s="14" customFormat="1">
      <c r="A276" s="14"/>
      <c r="B276" s="238"/>
      <c r="C276" s="239"/>
      <c r="D276" s="225" t="s">
        <v>155</v>
      </c>
      <c r="E276" s="240" t="s">
        <v>19</v>
      </c>
      <c r="F276" s="241" t="s">
        <v>179</v>
      </c>
      <c r="G276" s="239"/>
      <c r="H276" s="242">
        <v>13</v>
      </c>
      <c r="I276" s="243"/>
      <c r="J276" s="239"/>
      <c r="K276" s="239"/>
      <c r="L276" s="244"/>
      <c r="M276" s="245"/>
      <c r="N276" s="246"/>
      <c r="O276" s="246"/>
      <c r="P276" s="246"/>
      <c r="Q276" s="246"/>
      <c r="R276" s="246"/>
      <c r="S276" s="246"/>
      <c r="T276" s="247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8" t="s">
        <v>155</v>
      </c>
      <c r="AU276" s="248" t="s">
        <v>83</v>
      </c>
      <c r="AV276" s="14" t="s">
        <v>136</v>
      </c>
      <c r="AW276" s="14" t="s">
        <v>34</v>
      </c>
      <c r="AX276" s="14" t="s">
        <v>81</v>
      </c>
      <c r="AY276" s="248" t="s">
        <v>129</v>
      </c>
    </row>
    <row r="277" s="2" customFormat="1" ht="16.5" customHeight="1">
      <c r="A277" s="41"/>
      <c r="B277" s="42"/>
      <c r="C277" s="207" t="s">
        <v>369</v>
      </c>
      <c r="D277" s="207" t="s">
        <v>131</v>
      </c>
      <c r="E277" s="208" t="s">
        <v>940</v>
      </c>
      <c r="F277" s="209" t="s">
        <v>941</v>
      </c>
      <c r="G277" s="210" t="s">
        <v>189</v>
      </c>
      <c r="H277" s="211">
        <v>26.32</v>
      </c>
      <c r="I277" s="212"/>
      <c r="J277" s="213">
        <f>ROUND(I277*H277,2)</f>
        <v>0</v>
      </c>
      <c r="K277" s="209" t="s">
        <v>19</v>
      </c>
      <c r="L277" s="47"/>
      <c r="M277" s="214" t="s">
        <v>19</v>
      </c>
      <c r="N277" s="215" t="s">
        <v>44</v>
      </c>
      <c r="O277" s="87"/>
      <c r="P277" s="216">
        <f>O277*H277</f>
        <v>0</v>
      </c>
      <c r="Q277" s="216">
        <v>0.001</v>
      </c>
      <c r="R277" s="216">
        <f>Q277*H277</f>
        <v>0.02632</v>
      </c>
      <c r="S277" s="216">
        <v>0</v>
      </c>
      <c r="T277" s="21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18" t="s">
        <v>136</v>
      </c>
      <c r="AT277" s="218" t="s">
        <v>131</v>
      </c>
      <c r="AU277" s="218" t="s">
        <v>83</v>
      </c>
      <c r="AY277" s="20" t="s">
        <v>129</v>
      </c>
      <c r="BE277" s="219">
        <f>IF(N277="základní",J277,0)</f>
        <v>0</v>
      </c>
      <c r="BF277" s="219">
        <f>IF(N277="snížená",J277,0)</f>
        <v>0</v>
      </c>
      <c r="BG277" s="219">
        <f>IF(N277="zákl. přenesená",J277,0)</f>
        <v>0</v>
      </c>
      <c r="BH277" s="219">
        <f>IF(N277="sníž. přenesená",J277,0)</f>
        <v>0</v>
      </c>
      <c r="BI277" s="219">
        <f>IF(N277="nulová",J277,0)</f>
        <v>0</v>
      </c>
      <c r="BJ277" s="20" t="s">
        <v>81</v>
      </c>
      <c r="BK277" s="219">
        <f>ROUND(I277*H277,2)</f>
        <v>0</v>
      </c>
      <c r="BL277" s="20" t="s">
        <v>136</v>
      </c>
      <c r="BM277" s="218" t="s">
        <v>942</v>
      </c>
    </row>
    <row r="278" s="15" customFormat="1">
      <c r="A278" s="15"/>
      <c r="B278" s="249"/>
      <c r="C278" s="250"/>
      <c r="D278" s="225" t="s">
        <v>155</v>
      </c>
      <c r="E278" s="251" t="s">
        <v>19</v>
      </c>
      <c r="F278" s="252" t="s">
        <v>938</v>
      </c>
      <c r="G278" s="250"/>
      <c r="H278" s="251" t="s">
        <v>19</v>
      </c>
      <c r="I278" s="253"/>
      <c r="J278" s="250"/>
      <c r="K278" s="250"/>
      <c r="L278" s="254"/>
      <c r="M278" s="255"/>
      <c r="N278" s="256"/>
      <c r="O278" s="256"/>
      <c r="P278" s="256"/>
      <c r="Q278" s="256"/>
      <c r="R278" s="256"/>
      <c r="S278" s="256"/>
      <c r="T278" s="257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58" t="s">
        <v>155</v>
      </c>
      <c r="AU278" s="258" t="s">
        <v>83</v>
      </c>
      <c r="AV278" s="15" t="s">
        <v>81</v>
      </c>
      <c r="AW278" s="15" t="s">
        <v>34</v>
      </c>
      <c r="AX278" s="15" t="s">
        <v>73</v>
      </c>
      <c r="AY278" s="258" t="s">
        <v>129</v>
      </c>
    </row>
    <row r="279" s="13" customFormat="1">
      <c r="A279" s="13"/>
      <c r="B279" s="227"/>
      <c r="C279" s="228"/>
      <c r="D279" s="225" t="s">
        <v>155</v>
      </c>
      <c r="E279" s="229" t="s">
        <v>19</v>
      </c>
      <c r="F279" s="230" t="s">
        <v>943</v>
      </c>
      <c r="G279" s="228"/>
      <c r="H279" s="231">
        <v>26.32</v>
      </c>
      <c r="I279" s="232"/>
      <c r="J279" s="228"/>
      <c r="K279" s="228"/>
      <c r="L279" s="233"/>
      <c r="M279" s="234"/>
      <c r="N279" s="235"/>
      <c r="O279" s="235"/>
      <c r="P279" s="235"/>
      <c r="Q279" s="235"/>
      <c r="R279" s="235"/>
      <c r="S279" s="235"/>
      <c r="T279" s="23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7" t="s">
        <v>155</v>
      </c>
      <c r="AU279" s="237" t="s">
        <v>83</v>
      </c>
      <c r="AV279" s="13" t="s">
        <v>83</v>
      </c>
      <c r="AW279" s="13" t="s">
        <v>34</v>
      </c>
      <c r="AX279" s="13" t="s">
        <v>73</v>
      </c>
      <c r="AY279" s="237" t="s">
        <v>129</v>
      </c>
    </row>
    <row r="280" s="14" customFormat="1">
      <c r="A280" s="14"/>
      <c r="B280" s="238"/>
      <c r="C280" s="239"/>
      <c r="D280" s="225" t="s">
        <v>155</v>
      </c>
      <c r="E280" s="240" t="s">
        <v>19</v>
      </c>
      <c r="F280" s="241" t="s">
        <v>179</v>
      </c>
      <c r="G280" s="239"/>
      <c r="H280" s="242">
        <v>26.32</v>
      </c>
      <c r="I280" s="243"/>
      <c r="J280" s="239"/>
      <c r="K280" s="239"/>
      <c r="L280" s="244"/>
      <c r="M280" s="245"/>
      <c r="N280" s="246"/>
      <c r="O280" s="246"/>
      <c r="P280" s="246"/>
      <c r="Q280" s="246"/>
      <c r="R280" s="246"/>
      <c r="S280" s="246"/>
      <c r="T280" s="247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48" t="s">
        <v>155</v>
      </c>
      <c r="AU280" s="248" t="s">
        <v>83</v>
      </c>
      <c r="AV280" s="14" t="s">
        <v>136</v>
      </c>
      <c r="AW280" s="14" t="s">
        <v>34</v>
      </c>
      <c r="AX280" s="14" t="s">
        <v>81</v>
      </c>
      <c r="AY280" s="248" t="s">
        <v>129</v>
      </c>
    </row>
    <row r="281" s="12" customFormat="1" ht="22.8" customHeight="1">
      <c r="A281" s="12"/>
      <c r="B281" s="191"/>
      <c r="C281" s="192"/>
      <c r="D281" s="193" t="s">
        <v>72</v>
      </c>
      <c r="E281" s="205" t="s">
        <v>163</v>
      </c>
      <c r="F281" s="205" t="s">
        <v>944</v>
      </c>
      <c r="G281" s="192"/>
      <c r="H281" s="192"/>
      <c r="I281" s="195"/>
      <c r="J281" s="206">
        <f>BK281</f>
        <v>0</v>
      </c>
      <c r="K281" s="192"/>
      <c r="L281" s="197"/>
      <c r="M281" s="198"/>
      <c r="N281" s="199"/>
      <c r="O281" s="199"/>
      <c r="P281" s="200">
        <f>SUM(P282:P310)</f>
        <v>0</v>
      </c>
      <c r="Q281" s="199"/>
      <c r="R281" s="200">
        <f>SUM(R282:R310)</f>
        <v>17.428430239999997</v>
      </c>
      <c r="S281" s="199"/>
      <c r="T281" s="201">
        <f>SUM(T282:T310)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02" t="s">
        <v>81</v>
      </c>
      <c r="AT281" s="203" t="s">
        <v>72</v>
      </c>
      <c r="AU281" s="203" t="s">
        <v>81</v>
      </c>
      <c r="AY281" s="202" t="s">
        <v>129</v>
      </c>
      <c r="BK281" s="204">
        <f>SUM(BK282:BK310)</f>
        <v>0</v>
      </c>
    </row>
    <row r="282" s="2" customFormat="1" ht="21.75" customHeight="1">
      <c r="A282" s="41"/>
      <c r="B282" s="42"/>
      <c r="C282" s="207" t="s">
        <v>374</v>
      </c>
      <c r="D282" s="207" t="s">
        <v>131</v>
      </c>
      <c r="E282" s="208" t="s">
        <v>945</v>
      </c>
      <c r="F282" s="209" t="s">
        <v>946</v>
      </c>
      <c r="G282" s="210" t="s">
        <v>204</v>
      </c>
      <c r="H282" s="211">
        <v>6.8879999999999999</v>
      </c>
      <c r="I282" s="212"/>
      <c r="J282" s="213">
        <f>ROUND(I282*H282,2)</f>
        <v>0</v>
      </c>
      <c r="K282" s="209" t="s">
        <v>135</v>
      </c>
      <c r="L282" s="47"/>
      <c r="M282" s="214" t="s">
        <v>19</v>
      </c>
      <c r="N282" s="215" t="s">
        <v>44</v>
      </c>
      <c r="O282" s="87"/>
      <c r="P282" s="216">
        <f>O282*H282</f>
        <v>0</v>
      </c>
      <c r="Q282" s="216">
        <v>2.5018699999999998</v>
      </c>
      <c r="R282" s="216">
        <f>Q282*H282</f>
        <v>17.232880559999998</v>
      </c>
      <c r="S282" s="216">
        <v>0</v>
      </c>
      <c r="T282" s="217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18" t="s">
        <v>136</v>
      </c>
      <c r="AT282" s="218" t="s">
        <v>131</v>
      </c>
      <c r="AU282" s="218" t="s">
        <v>83</v>
      </c>
      <c r="AY282" s="20" t="s">
        <v>129</v>
      </c>
      <c r="BE282" s="219">
        <f>IF(N282="základní",J282,0)</f>
        <v>0</v>
      </c>
      <c r="BF282" s="219">
        <f>IF(N282="snížená",J282,0)</f>
        <v>0</v>
      </c>
      <c r="BG282" s="219">
        <f>IF(N282="zákl. přenesená",J282,0)</f>
        <v>0</v>
      </c>
      <c r="BH282" s="219">
        <f>IF(N282="sníž. přenesená",J282,0)</f>
        <v>0</v>
      </c>
      <c r="BI282" s="219">
        <f>IF(N282="nulová",J282,0)</f>
        <v>0</v>
      </c>
      <c r="BJ282" s="20" t="s">
        <v>81</v>
      </c>
      <c r="BK282" s="219">
        <f>ROUND(I282*H282,2)</f>
        <v>0</v>
      </c>
      <c r="BL282" s="20" t="s">
        <v>136</v>
      </c>
      <c r="BM282" s="218" t="s">
        <v>947</v>
      </c>
    </row>
    <row r="283" s="2" customFormat="1">
      <c r="A283" s="41"/>
      <c r="B283" s="42"/>
      <c r="C283" s="43"/>
      <c r="D283" s="220" t="s">
        <v>138</v>
      </c>
      <c r="E283" s="43"/>
      <c r="F283" s="221" t="s">
        <v>948</v>
      </c>
      <c r="G283" s="43"/>
      <c r="H283" s="43"/>
      <c r="I283" s="222"/>
      <c r="J283" s="43"/>
      <c r="K283" s="43"/>
      <c r="L283" s="47"/>
      <c r="M283" s="223"/>
      <c r="N283" s="224"/>
      <c r="O283" s="87"/>
      <c r="P283" s="87"/>
      <c r="Q283" s="87"/>
      <c r="R283" s="87"/>
      <c r="S283" s="87"/>
      <c r="T283" s="88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T283" s="20" t="s">
        <v>138</v>
      </c>
      <c r="AU283" s="20" t="s">
        <v>83</v>
      </c>
    </row>
    <row r="284" s="15" customFormat="1">
      <c r="A284" s="15"/>
      <c r="B284" s="249"/>
      <c r="C284" s="250"/>
      <c r="D284" s="225" t="s">
        <v>155</v>
      </c>
      <c r="E284" s="251" t="s">
        <v>19</v>
      </c>
      <c r="F284" s="252" t="s">
        <v>803</v>
      </c>
      <c r="G284" s="250"/>
      <c r="H284" s="251" t="s">
        <v>19</v>
      </c>
      <c r="I284" s="253"/>
      <c r="J284" s="250"/>
      <c r="K284" s="250"/>
      <c r="L284" s="254"/>
      <c r="M284" s="255"/>
      <c r="N284" s="256"/>
      <c r="O284" s="256"/>
      <c r="P284" s="256"/>
      <c r="Q284" s="256"/>
      <c r="R284" s="256"/>
      <c r="S284" s="256"/>
      <c r="T284" s="257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58" t="s">
        <v>155</v>
      </c>
      <c r="AU284" s="258" t="s">
        <v>83</v>
      </c>
      <c r="AV284" s="15" t="s">
        <v>81</v>
      </c>
      <c r="AW284" s="15" t="s">
        <v>34</v>
      </c>
      <c r="AX284" s="15" t="s">
        <v>73</v>
      </c>
      <c r="AY284" s="258" t="s">
        <v>129</v>
      </c>
    </row>
    <row r="285" s="15" customFormat="1">
      <c r="A285" s="15"/>
      <c r="B285" s="249"/>
      <c r="C285" s="250"/>
      <c r="D285" s="225" t="s">
        <v>155</v>
      </c>
      <c r="E285" s="251" t="s">
        <v>19</v>
      </c>
      <c r="F285" s="252" t="s">
        <v>831</v>
      </c>
      <c r="G285" s="250"/>
      <c r="H285" s="251" t="s">
        <v>19</v>
      </c>
      <c r="I285" s="253"/>
      <c r="J285" s="250"/>
      <c r="K285" s="250"/>
      <c r="L285" s="254"/>
      <c r="M285" s="255"/>
      <c r="N285" s="256"/>
      <c r="O285" s="256"/>
      <c r="P285" s="256"/>
      <c r="Q285" s="256"/>
      <c r="R285" s="256"/>
      <c r="S285" s="256"/>
      <c r="T285" s="257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58" t="s">
        <v>155</v>
      </c>
      <c r="AU285" s="258" t="s">
        <v>83</v>
      </c>
      <c r="AV285" s="15" t="s">
        <v>81</v>
      </c>
      <c r="AW285" s="15" t="s">
        <v>34</v>
      </c>
      <c r="AX285" s="15" t="s">
        <v>73</v>
      </c>
      <c r="AY285" s="258" t="s">
        <v>129</v>
      </c>
    </row>
    <row r="286" s="13" customFormat="1">
      <c r="A286" s="13"/>
      <c r="B286" s="227"/>
      <c r="C286" s="228"/>
      <c r="D286" s="225" t="s">
        <v>155</v>
      </c>
      <c r="E286" s="229" t="s">
        <v>19</v>
      </c>
      <c r="F286" s="230" t="s">
        <v>949</v>
      </c>
      <c r="G286" s="228"/>
      <c r="H286" s="231">
        <v>3.6869999999999998</v>
      </c>
      <c r="I286" s="232"/>
      <c r="J286" s="228"/>
      <c r="K286" s="228"/>
      <c r="L286" s="233"/>
      <c r="M286" s="234"/>
      <c r="N286" s="235"/>
      <c r="O286" s="235"/>
      <c r="P286" s="235"/>
      <c r="Q286" s="235"/>
      <c r="R286" s="235"/>
      <c r="S286" s="235"/>
      <c r="T286" s="23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7" t="s">
        <v>155</v>
      </c>
      <c r="AU286" s="237" t="s">
        <v>83</v>
      </c>
      <c r="AV286" s="13" t="s">
        <v>83</v>
      </c>
      <c r="AW286" s="13" t="s">
        <v>34</v>
      </c>
      <c r="AX286" s="13" t="s">
        <v>73</v>
      </c>
      <c r="AY286" s="237" t="s">
        <v>129</v>
      </c>
    </row>
    <row r="287" s="15" customFormat="1">
      <c r="A287" s="15"/>
      <c r="B287" s="249"/>
      <c r="C287" s="250"/>
      <c r="D287" s="225" t="s">
        <v>155</v>
      </c>
      <c r="E287" s="251" t="s">
        <v>19</v>
      </c>
      <c r="F287" s="252" t="s">
        <v>905</v>
      </c>
      <c r="G287" s="250"/>
      <c r="H287" s="251" t="s">
        <v>19</v>
      </c>
      <c r="I287" s="253"/>
      <c r="J287" s="250"/>
      <c r="K287" s="250"/>
      <c r="L287" s="254"/>
      <c r="M287" s="255"/>
      <c r="N287" s="256"/>
      <c r="O287" s="256"/>
      <c r="P287" s="256"/>
      <c r="Q287" s="256"/>
      <c r="R287" s="256"/>
      <c r="S287" s="256"/>
      <c r="T287" s="257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58" t="s">
        <v>155</v>
      </c>
      <c r="AU287" s="258" t="s">
        <v>83</v>
      </c>
      <c r="AV287" s="15" t="s">
        <v>81</v>
      </c>
      <c r="AW287" s="15" t="s">
        <v>34</v>
      </c>
      <c r="AX287" s="15" t="s">
        <v>73</v>
      </c>
      <c r="AY287" s="258" t="s">
        <v>129</v>
      </c>
    </row>
    <row r="288" s="15" customFormat="1">
      <c r="A288" s="15"/>
      <c r="B288" s="249"/>
      <c r="C288" s="250"/>
      <c r="D288" s="225" t="s">
        <v>155</v>
      </c>
      <c r="E288" s="251" t="s">
        <v>19</v>
      </c>
      <c r="F288" s="252" t="s">
        <v>950</v>
      </c>
      <c r="G288" s="250"/>
      <c r="H288" s="251" t="s">
        <v>19</v>
      </c>
      <c r="I288" s="253"/>
      <c r="J288" s="250"/>
      <c r="K288" s="250"/>
      <c r="L288" s="254"/>
      <c r="M288" s="255"/>
      <c r="N288" s="256"/>
      <c r="O288" s="256"/>
      <c r="P288" s="256"/>
      <c r="Q288" s="256"/>
      <c r="R288" s="256"/>
      <c r="S288" s="256"/>
      <c r="T288" s="257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58" t="s">
        <v>155</v>
      </c>
      <c r="AU288" s="258" t="s">
        <v>83</v>
      </c>
      <c r="AV288" s="15" t="s">
        <v>81</v>
      </c>
      <c r="AW288" s="15" t="s">
        <v>34</v>
      </c>
      <c r="AX288" s="15" t="s">
        <v>73</v>
      </c>
      <c r="AY288" s="258" t="s">
        <v>129</v>
      </c>
    </row>
    <row r="289" s="15" customFormat="1">
      <c r="A289" s="15"/>
      <c r="B289" s="249"/>
      <c r="C289" s="250"/>
      <c r="D289" s="225" t="s">
        <v>155</v>
      </c>
      <c r="E289" s="251" t="s">
        <v>19</v>
      </c>
      <c r="F289" s="252" t="s">
        <v>951</v>
      </c>
      <c r="G289" s="250"/>
      <c r="H289" s="251" t="s">
        <v>19</v>
      </c>
      <c r="I289" s="253"/>
      <c r="J289" s="250"/>
      <c r="K289" s="250"/>
      <c r="L289" s="254"/>
      <c r="M289" s="255"/>
      <c r="N289" s="256"/>
      <c r="O289" s="256"/>
      <c r="P289" s="256"/>
      <c r="Q289" s="256"/>
      <c r="R289" s="256"/>
      <c r="S289" s="256"/>
      <c r="T289" s="257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58" t="s">
        <v>155</v>
      </c>
      <c r="AU289" s="258" t="s">
        <v>83</v>
      </c>
      <c r="AV289" s="15" t="s">
        <v>81</v>
      </c>
      <c r="AW289" s="15" t="s">
        <v>34</v>
      </c>
      <c r="AX289" s="15" t="s">
        <v>73</v>
      </c>
      <c r="AY289" s="258" t="s">
        <v>129</v>
      </c>
    </row>
    <row r="290" s="13" customFormat="1">
      <c r="A290" s="13"/>
      <c r="B290" s="227"/>
      <c r="C290" s="228"/>
      <c r="D290" s="225" t="s">
        <v>155</v>
      </c>
      <c r="E290" s="229" t="s">
        <v>19</v>
      </c>
      <c r="F290" s="230" t="s">
        <v>952</v>
      </c>
      <c r="G290" s="228"/>
      <c r="H290" s="231">
        <v>3.2010000000000001</v>
      </c>
      <c r="I290" s="232"/>
      <c r="J290" s="228"/>
      <c r="K290" s="228"/>
      <c r="L290" s="233"/>
      <c r="M290" s="234"/>
      <c r="N290" s="235"/>
      <c r="O290" s="235"/>
      <c r="P290" s="235"/>
      <c r="Q290" s="235"/>
      <c r="R290" s="235"/>
      <c r="S290" s="235"/>
      <c r="T290" s="23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7" t="s">
        <v>155</v>
      </c>
      <c r="AU290" s="237" t="s">
        <v>83</v>
      </c>
      <c r="AV290" s="13" t="s">
        <v>83</v>
      </c>
      <c r="AW290" s="13" t="s">
        <v>34</v>
      </c>
      <c r="AX290" s="13" t="s">
        <v>73</v>
      </c>
      <c r="AY290" s="237" t="s">
        <v>129</v>
      </c>
    </row>
    <row r="291" s="16" customFormat="1">
      <c r="A291" s="16"/>
      <c r="B291" s="259"/>
      <c r="C291" s="260"/>
      <c r="D291" s="225" t="s">
        <v>155</v>
      </c>
      <c r="E291" s="261" t="s">
        <v>735</v>
      </c>
      <c r="F291" s="262" t="s">
        <v>223</v>
      </c>
      <c r="G291" s="260"/>
      <c r="H291" s="263">
        <v>6.8879999999999999</v>
      </c>
      <c r="I291" s="264"/>
      <c r="J291" s="260"/>
      <c r="K291" s="260"/>
      <c r="L291" s="265"/>
      <c r="M291" s="266"/>
      <c r="N291" s="267"/>
      <c r="O291" s="267"/>
      <c r="P291" s="267"/>
      <c r="Q291" s="267"/>
      <c r="R291" s="267"/>
      <c r="S291" s="267"/>
      <c r="T291" s="268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T291" s="269" t="s">
        <v>155</v>
      </c>
      <c r="AU291" s="269" t="s">
        <v>83</v>
      </c>
      <c r="AV291" s="16" t="s">
        <v>145</v>
      </c>
      <c r="AW291" s="16" t="s">
        <v>34</v>
      </c>
      <c r="AX291" s="16" t="s">
        <v>73</v>
      </c>
      <c r="AY291" s="269" t="s">
        <v>129</v>
      </c>
    </row>
    <row r="292" s="14" customFormat="1">
      <c r="A292" s="14"/>
      <c r="B292" s="238"/>
      <c r="C292" s="239"/>
      <c r="D292" s="225" t="s">
        <v>155</v>
      </c>
      <c r="E292" s="240" t="s">
        <v>19</v>
      </c>
      <c r="F292" s="241" t="s">
        <v>179</v>
      </c>
      <c r="G292" s="239"/>
      <c r="H292" s="242">
        <v>6.8879999999999999</v>
      </c>
      <c r="I292" s="243"/>
      <c r="J292" s="239"/>
      <c r="K292" s="239"/>
      <c r="L292" s="244"/>
      <c r="M292" s="245"/>
      <c r="N292" s="246"/>
      <c r="O292" s="246"/>
      <c r="P292" s="246"/>
      <c r="Q292" s="246"/>
      <c r="R292" s="246"/>
      <c r="S292" s="246"/>
      <c r="T292" s="247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8" t="s">
        <v>155</v>
      </c>
      <c r="AU292" s="248" t="s">
        <v>83</v>
      </c>
      <c r="AV292" s="14" t="s">
        <v>136</v>
      </c>
      <c r="AW292" s="14" t="s">
        <v>34</v>
      </c>
      <c r="AX292" s="14" t="s">
        <v>81</v>
      </c>
      <c r="AY292" s="248" t="s">
        <v>129</v>
      </c>
    </row>
    <row r="293" s="2" customFormat="1" ht="21.75" customHeight="1">
      <c r="A293" s="41"/>
      <c r="B293" s="42"/>
      <c r="C293" s="207" t="s">
        <v>381</v>
      </c>
      <c r="D293" s="207" t="s">
        <v>131</v>
      </c>
      <c r="E293" s="208" t="s">
        <v>953</v>
      </c>
      <c r="F293" s="209" t="s">
        <v>954</v>
      </c>
      <c r="G293" s="210" t="s">
        <v>204</v>
      </c>
      <c r="H293" s="211">
        <v>6.8879999999999999</v>
      </c>
      <c r="I293" s="212"/>
      <c r="J293" s="213">
        <f>ROUND(I293*H293,2)</f>
        <v>0</v>
      </c>
      <c r="K293" s="209" t="s">
        <v>135</v>
      </c>
      <c r="L293" s="47"/>
      <c r="M293" s="214" t="s">
        <v>19</v>
      </c>
      <c r="N293" s="215" t="s">
        <v>44</v>
      </c>
      <c r="O293" s="87"/>
      <c r="P293" s="216">
        <f>O293*H293</f>
        <v>0</v>
      </c>
      <c r="Q293" s="216">
        <v>0</v>
      </c>
      <c r="R293" s="216">
        <f>Q293*H293</f>
        <v>0</v>
      </c>
      <c r="S293" s="216">
        <v>0</v>
      </c>
      <c r="T293" s="217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18" t="s">
        <v>136</v>
      </c>
      <c r="AT293" s="218" t="s">
        <v>131</v>
      </c>
      <c r="AU293" s="218" t="s">
        <v>83</v>
      </c>
      <c r="AY293" s="20" t="s">
        <v>129</v>
      </c>
      <c r="BE293" s="219">
        <f>IF(N293="základní",J293,0)</f>
        <v>0</v>
      </c>
      <c r="BF293" s="219">
        <f>IF(N293="snížená",J293,0)</f>
        <v>0</v>
      </c>
      <c r="BG293" s="219">
        <f>IF(N293="zákl. přenesená",J293,0)</f>
        <v>0</v>
      </c>
      <c r="BH293" s="219">
        <f>IF(N293="sníž. přenesená",J293,0)</f>
        <v>0</v>
      </c>
      <c r="BI293" s="219">
        <f>IF(N293="nulová",J293,0)</f>
        <v>0</v>
      </c>
      <c r="BJ293" s="20" t="s">
        <v>81</v>
      </c>
      <c r="BK293" s="219">
        <f>ROUND(I293*H293,2)</f>
        <v>0</v>
      </c>
      <c r="BL293" s="20" t="s">
        <v>136</v>
      </c>
      <c r="BM293" s="218" t="s">
        <v>955</v>
      </c>
    </row>
    <row r="294" s="2" customFormat="1">
      <c r="A294" s="41"/>
      <c r="B294" s="42"/>
      <c r="C294" s="43"/>
      <c r="D294" s="220" t="s">
        <v>138</v>
      </c>
      <c r="E294" s="43"/>
      <c r="F294" s="221" t="s">
        <v>956</v>
      </c>
      <c r="G294" s="43"/>
      <c r="H294" s="43"/>
      <c r="I294" s="222"/>
      <c r="J294" s="43"/>
      <c r="K294" s="43"/>
      <c r="L294" s="47"/>
      <c r="M294" s="223"/>
      <c r="N294" s="224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20" t="s">
        <v>138</v>
      </c>
      <c r="AU294" s="20" t="s">
        <v>83</v>
      </c>
    </row>
    <row r="295" s="15" customFormat="1">
      <c r="A295" s="15"/>
      <c r="B295" s="249"/>
      <c r="C295" s="250"/>
      <c r="D295" s="225" t="s">
        <v>155</v>
      </c>
      <c r="E295" s="251" t="s">
        <v>19</v>
      </c>
      <c r="F295" s="252" t="s">
        <v>803</v>
      </c>
      <c r="G295" s="250"/>
      <c r="H295" s="251" t="s">
        <v>19</v>
      </c>
      <c r="I295" s="253"/>
      <c r="J295" s="250"/>
      <c r="K295" s="250"/>
      <c r="L295" s="254"/>
      <c r="M295" s="255"/>
      <c r="N295" s="256"/>
      <c r="O295" s="256"/>
      <c r="P295" s="256"/>
      <c r="Q295" s="256"/>
      <c r="R295" s="256"/>
      <c r="S295" s="256"/>
      <c r="T295" s="257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58" t="s">
        <v>155</v>
      </c>
      <c r="AU295" s="258" t="s">
        <v>83</v>
      </c>
      <c r="AV295" s="15" t="s">
        <v>81</v>
      </c>
      <c r="AW295" s="15" t="s">
        <v>34</v>
      </c>
      <c r="AX295" s="15" t="s">
        <v>73</v>
      </c>
      <c r="AY295" s="258" t="s">
        <v>129</v>
      </c>
    </row>
    <row r="296" s="13" customFormat="1">
      <c r="A296" s="13"/>
      <c r="B296" s="227"/>
      <c r="C296" s="228"/>
      <c r="D296" s="225" t="s">
        <v>155</v>
      </c>
      <c r="E296" s="229" t="s">
        <v>19</v>
      </c>
      <c r="F296" s="230" t="s">
        <v>735</v>
      </c>
      <c r="G296" s="228"/>
      <c r="H296" s="231">
        <v>6.8879999999999999</v>
      </c>
      <c r="I296" s="232"/>
      <c r="J296" s="228"/>
      <c r="K296" s="228"/>
      <c r="L296" s="233"/>
      <c r="M296" s="234"/>
      <c r="N296" s="235"/>
      <c r="O296" s="235"/>
      <c r="P296" s="235"/>
      <c r="Q296" s="235"/>
      <c r="R296" s="235"/>
      <c r="S296" s="235"/>
      <c r="T296" s="23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7" t="s">
        <v>155</v>
      </c>
      <c r="AU296" s="237" t="s">
        <v>83</v>
      </c>
      <c r="AV296" s="13" t="s">
        <v>83</v>
      </c>
      <c r="AW296" s="13" t="s">
        <v>34</v>
      </c>
      <c r="AX296" s="13" t="s">
        <v>73</v>
      </c>
      <c r="AY296" s="237" t="s">
        <v>129</v>
      </c>
    </row>
    <row r="297" s="14" customFormat="1">
      <c r="A297" s="14"/>
      <c r="B297" s="238"/>
      <c r="C297" s="239"/>
      <c r="D297" s="225" t="s">
        <v>155</v>
      </c>
      <c r="E297" s="240" t="s">
        <v>19</v>
      </c>
      <c r="F297" s="241" t="s">
        <v>179</v>
      </c>
      <c r="G297" s="239"/>
      <c r="H297" s="242">
        <v>6.8879999999999999</v>
      </c>
      <c r="I297" s="243"/>
      <c r="J297" s="239"/>
      <c r="K297" s="239"/>
      <c r="L297" s="244"/>
      <c r="M297" s="245"/>
      <c r="N297" s="246"/>
      <c r="O297" s="246"/>
      <c r="P297" s="246"/>
      <c r="Q297" s="246"/>
      <c r="R297" s="246"/>
      <c r="S297" s="246"/>
      <c r="T297" s="247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48" t="s">
        <v>155</v>
      </c>
      <c r="AU297" s="248" t="s">
        <v>83</v>
      </c>
      <c r="AV297" s="14" t="s">
        <v>136</v>
      </c>
      <c r="AW297" s="14" t="s">
        <v>34</v>
      </c>
      <c r="AX297" s="14" t="s">
        <v>81</v>
      </c>
      <c r="AY297" s="248" t="s">
        <v>129</v>
      </c>
    </row>
    <row r="298" s="2" customFormat="1" ht="24.15" customHeight="1">
      <c r="A298" s="41"/>
      <c r="B298" s="42"/>
      <c r="C298" s="207" t="s">
        <v>387</v>
      </c>
      <c r="D298" s="207" t="s">
        <v>131</v>
      </c>
      <c r="E298" s="208" t="s">
        <v>957</v>
      </c>
      <c r="F298" s="209" t="s">
        <v>958</v>
      </c>
      <c r="G298" s="210" t="s">
        <v>204</v>
      </c>
      <c r="H298" s="211">
        <v>6.8879999999999999</v>
      </c>
      <c r="I298" s="212"/>
      <c r="J298" s="213">
        <f>ROUND(I298*H298,2)</f>
        <v>0</v>
      </c>
      <c r="K298" s="209" t="s">
        <v>135</v>
      </c>
      <c r="L298" s="47"/>
      <c r="M298" s="214" t="s">
        <v>19</v>
      </c>
      <c r="N298" s="215" t="s">
        <v>44</v>
      </c>
      <c r="O298" s="87"/>
      <c r="P298" s="216">
        <f>O298*H298</f>
        <v>0</v>
      </c>
      <c r="Q298" s="216">
        <v>0</v>
      </c>
      <c r="R298" s="216">
        <f>Q298*H298</f>
        <v>0</v>
      </c>
      <c r="S298" s="216">
        <v>0</v>
      </c>
      <c r="T298" s="217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18" t="s">
        <v>136</v>
      </c>
      <c r="AT298" s="218" t="s">
        <v>131</v>
      </c>
      <c r="AU298" s="218" t="s">
        <v>83</v>
      </c>
      <c r="AY298" s="20" t="s">
        <v>129</v>
      </c>
      <c r="BE298" s="219">
        <f>IF(N298="základní",J298,0)</f>
        <v>0</v>
      </c>
      <c r="BF298" s="219">
        <f>IF(N298="snížená",J298,0)</f>
        <v>0</v>
      </c>
      <c r="BG298" s="219">
        <f>IF(N298="zákl. přenesená",J298,0)</f>
        <v>0</v>
      </c>
      <c r="BH298" s="219">
        <f>IF(N298="sníž. přenesená",J298,0)</f>
        <v>0</v>
      </c>
      <c r="BI298" s="219">
        <f>IF(N298="nulová",J298,0)</f>
        <v>0</v>
      </c>
      <c r="BJ298" s="20" t="s">
        <v>81</v>
      </c>
      <c r="BK298" s="219">
        <f>ROUND(I298*H298,2)</f>
        <v>0</v>
      </c>
      <c r="BL298" s="20" t="s">
        <v>136</v>
      </c>
      <c r="BM298" s="218" t="s">
        <v>959</v>
      </c>
    </row>
    <row r="299" s="2" customFormat="1">
      <c r="A299" s="41"/>
      <c r="B299" s="42"/>
      <c r="C299" s="43"/>
      <c r="D299" s="220" t="s">
        <v>138</v>
      </c>
      <c r="E299" s="43"/>
      <c r="F299" s="221" t="s">
        <v>960</v>
      </c>
      <c r="G299" s="43"/>
      <c r="H299" s="43"/>
      <c r="I299" s="222"/>
      <c r="J299" s="43"/>
      <c r="K299" s="43"/>
      <c r="L299" s="47"/>
      <c r="M299" s="223"/>
      <c r="N299" s="224"/>
      <c r="O299" s="87"/>
      <c r="P299" s="87"/>
      <c r="Q299" s="87"/>
      <c r="R299" s="87"/>
      <c r="S299" s="87"/>
      <c r="T299" s="88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T299" s="20" t="s">
        <v>138</v>
      </c>
      <c r="AU299" s="20" t="s">
        <v>83</v>
      </c>
    </row>
    <row r="300" s="15" customFormat="1">
      <c r="A300" s="15"/>
      <c r="B300" s="249"/>
      <c r="C300" s="250"/>
      <c r="D300" s="225" t="s">
        <v>155</v>
      </c>
      <c r="E300" s="251" t="s">
        <v>19</v>
      </c>
      <c r="F300" s="252" t="s">
        <v>803</v>
      </c>
      <c r="G300" s="250"/>
      <c r="H300" s="251" t="s">
        <v>19</v>
      </c>
      <c r="I300" s="253"/>
      <c r="J300" s="250"/>
      <c r="K300" s="250"/>
      <c r="L300" s="254"/>
      <c r="M300" s="255"/>
      <c r="N300" s="256"/>
      <c r="O300" s="256"/>
      <c r="P300" s="256"/>
      <c r="Q300" s="256"/>
      <c r="R300" s="256"/>
      <c r="S300" s="256"/>
      <c r="T300" s="257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58" t="s">
        <v>155</v>
      </c>
      <c r="AU300" s="258" t="s">
        <v>83</v>
      </c>
      <c r="AV300" s="15" t="s">
        <v>81</v>
      </c>
      <c r="AW300" s="15" t="s">
        <v>34</v>
      </c>
      <c r="AX300" s="15" t="s">
        <v>73</v>
      </c>
      <c r="AY300" s="258" t="s">
        <v>129</v>
      </c>
    </row>
    <row r="301" s="13" customFormat="1">
      <c r="A301" s="13"/>
      <c r="B301" s="227"/>
      <c r="C301" s="228"/>
      <c r="D301" s="225" t="s">
        <v>155</v>
      </c>
      <c r="E301" s="229" t="s">
        <v>19</v>
      </c>
      <c r="F301" s="230" t="s">
        <v>735</v>
      </c>
      <c r="G301" s="228"/>
      <c r="H301" s="231">
        <v>6.8879999999999999</v>
      </c>
      <c r="I301" s="232"/>
      <c r="J301" s="228"/>
      <c r="K301" s="228"/>
      <c r="L301" s="233"/>
      <c r="M301" s="234"/>
      <c r="N301" s="235"/>
      <c r="O301" s="235"/>
      <c r="P301" s="235"/>
      <c r="Q301" s="235"/>
      <c r="R301" s="235"/>
      <c r="S301" s="235"/>
      <c r="T301" s="23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7" t="s">
        <v>155</v>
      </c>
      <c r="AU301" s="237" t="s">
        <v>83</v>
      </c>
      <c r="AV301" s="13" t="s">
        <v>83</v>
      </c>
      <c r="AW301" s="13" t="s">
        <v>34</v>
      </c>
      <c r="AX301" s="13" t="s">
        <v>73</v>
      </c>
      <c r="AY301" s="237" t="s">
        <v>129</v>
      </c>
    </row>
    <row r="302" s="14" customFormat="1">
      <c r="A302" s="14"/>
      <c r="B302" s="238"/>
      <c r="C302" s="239"/>
      <c r="D302" s="225" t="s">
        <v>155</v>
      </c>
      <c r="E302" s="240" t="s">
        <v>19</v>
      </c>
      <c r="F302" s="241" t="s">
        <v>179</v>
      </c>
      <c r="G302" s="239"/>
      <c r="H302" s="242">
        <v>6.8879999999999999</v>
      </c>
      <c r="I302" s="243"/>
      <c r="J302" s="239"/>
      <c r="K302" s="239"/>
      <c r="L302" s="244"/>
      <c r="M302" s="245"/>
      <c r="N302" s="246"/>
      <c r="O302" s="246"/>
      <c r="P302" s="246"/>
      <c r="Q302" s="246"/>
      <c r="R302" s="246"/>
      <c r="S302" s="246"/>
      <c r="T302" s="247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8" t="s">
        <v>155</v>
      </c>
      <c r="AU302" s="248" t="s">
        <v>83</v>
      </c>
      <c r="AV302" s="14" t="s">
        <v>136</v>
      </c>
      <c r="AW302" s="14" t="s">
        <v>34</v>
      </c>
      <c r="AX302" s="14" t="s">
        <v>81</v>
      </c>
      <c r="AY302" s="248" t="s">
        <v>129</v>
      </c>
    </row>
    <row r="303" s="2" customFormat="1" ht="16.5" customHeight="1">
      <c r="A303" s="41"/>
      <c r="B303" s="42"/>
      <c r="C303" s="207" t="s">
        <v>392</v>
      </c>
      <c r="D303" s="207" t="s">
        <v>131</v>
      </c>
      <c r="E303" s="208" t="s">
        <v>961</v>
      </c>
      <c r="F303" s="209" t="s">
        <v>962</v>
      </c>
      <c r="G303" s="210" t="s">
        <v>332</v>
      </c>
      <c r="H303" s="211">
        <v>0.184</v>
      </c>
      <c r="I303" s="212"/>
      <c r="J303" s="213">
        <f>ROUND(I303*H303,2)</f>
        <v>0</v>
      </c>
      <c r="K303" s="209" t="s">
        <v>135</v>
      </c>
      <c r="L303" s="47"/>
      <c r="M303" s="214" t="s">
        <v>19</v>
      </c>
      <c r="N303" s="215" t="s">
        <v>44</v>
      </c>
      <c r="O303" s="87"/>
      <c r="P303" s="216">
        <f>O303*H303</f>
        <v>0</v>
      </c>
      <c r="Q303" s="216">
        <v>1.06277</v>
      </c>
      <c r="R303" s="216">
        <f>Q303*H303</f>
        <v>0.19554968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136</v>
      </c>
      <c r="AT303" s="218" t="s">
        <v>131</v>
      </c>
      <c r="AU303" s="218" t="s">
        <v>83</v>
      </c>
      <c r="AY303" s="20" t="s">
        <v>129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20" t="s">
        <v>81</v>
      </c>
      <c r="BK303" s="219">
        <f>ROUND(I303*H303,2)</f>
        <v>0</v>
      </c>
      <c r="BL303" s="20" t="s">
        <v>136</v>
      </c>
      <c r="BM303" s="218" t="s">
        <v>963</v>
      </c>
    </row>
    <row r="304" s="2" customFormat="1">
      <c r="A304" s="41"/>
      <c r="B304" s="42"/>
      <c r="C304" s="43"/>
      <c r="D304" s="220" t="s">
        <v>138</v>
      </c>
      <c r="E304" s="43"/>
      <c r="F304" s="221" t="s">
        <v>964</v>
      </c>
      <c r="G304" s="43"/>
      <c r="H304" s="43"/>
      <c r="I304" s="222"/>
      <c r="J304" s="43"/>
      <c r="K304" s="43"/>
      <c r="L304" s="47"/>
      <c r="M304" s="223"/>
      <c r="N304" s="224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20" t="s">
        <v>138</v>
      </c>
      <c r="AU304" s="20" t="s">
        <v>83</v>
      </c>
    </row>
    <row r="305" s="15" customFormat="1">
      <c r="A305" s="15"/>
      <c r="B305" s="249"/>
      <c r="C305" s="250"/>
      <c r="D305" s="225" t="s">
        <v>155</v>
      </c>
      <c r="E305" s="251" t="s">
        <v>19</v>
      </c>
      <c r="F305" s="252" t="s">
        <v>803</v>
      </c>
      <c r="G305" s="250"/>
      <c r="H305" s="251" t="s">
        <v>19</v>
      </c>
      <c r="I305" s="253"/>
      <c r="J305" s="250"/>
      <c r="K305" s="250"/>
      <c r="L305" s="254"/>
      <c r="M305" s="255"/>
      <c r="N305" s="256"/>
      <c r="O305" s="256"/>
      <c r="P305" s="256"/>
      <c r="Q305" s="256"/>
      <c r="R305" s="256"/>
      <c r="S305" s="256"/>
      <c r="T305" s="257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58" t="s">
        <v>155</v>
      </c>
      <c r="AU305" s="258" t="s">
        <v>83</v>
      </c>
      <c r="AV305" s="15" t="s">
        <v>81</v>
      </c>
      <c r="AW305" s="15" t="s">
        <v>34</v>
      </c>
      <c r="AX305" s="15" t="s">
        <v>73</v>
      </c>
      <c r="AY305" s="258" t="s">
        <v>129</v>
      </c>
    </row>
    <row r="306" s="15" customFormat="1">
      <c r="A306" s="15"/>
      <c r="B306" s="249"/>
      <c r="C306" s="250"/>
      <c r="D306" s="225" t="s">
        <v>155</v>
      </c>
      <c r="E306" s="251" t="s">
        <v>19</v>
      </c>
      <c r="F306" s="252" t="s">
        <v>965</v>
      </c>
      <c r="G306" s="250"/>
      <c r="H306" s="251" t="s">
        <v>19</v>
      </c>
      <c r="I306" s="253"/>
      <c r="J306" s="250"/>
      <c r="K306" s="250"/>
      <c r="L306" s="254"/>
      <c r="M306" s="255"/>
      <c r="N306" s="256"/>
      <c r="O306" s="256"/>
      <c r="P306" s="256"/>
      <c r="Q306" s="256"/>
      <c r="R306" s="256"/>
      <c r="S306" s="256"/>
      <c r="T306" s="257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58" t="s">
        <v>155</v>
      </c>
      <c r="AU306" s="258" t="s">
        <v>83</v>
      </c>
      <c r="AV306" s="15" t="s">
        <v>81</v>
      </c>
      <c r="AW306" s="15" t="s">
        <v>34</v>
      </c>
      <c r="AX306" s="15" t="s">
        <v>73</v>
      </c>
      <c r="AY306" s="258" t="s">
        <v>129</v>
      </c>
    </row>
    <row r="307" s="15" customFormat="1">
      <c r="A307" s="15"/>
      <c r="B307" s="249"/>
      <c r="C307" s="250"/>
      <c r="D307" s="225" t="s">
        <v>155</v>
      </c>
      <c r="E307" s="251" t="s">
        <v>19</v>
      </c>
      <c r="F307" s="252" t="s">
        <v>966</v>
      </c>
      <c r="G307" s="250"/>
      <c r="H307" s="251" t="s">
        <v>19</v>
      </c>
      <c r="I307" s="253"/>
      <c r="J307" s="250"/>
      <c r="K307" s="250"/>
      <c r="L307" s="254"/>
      <c r="M307" s="255"/>
      <c r="N307" s="256"/>
      <c r="O307" s="256"/>
      <c r="P307" s="256"/>
      <c r="Q307" s="256"/>
      <c r="R307" s="256"/>
      <c r="S307" s="256"/>
      <c r="T307" s="257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58" t="s">
        <v>155</v>
      </c>
      <c r="AU307" s="258" t="s">
        <v>83</v>
      </c>
      <c r="AV307" s="15" t="s">
        <v>81</v>
      </c>
      <c r="AW307" s="15" t="s">
        <v>34</v>
      </c>
      <c r="AX307" s="15" t="s">
        <v>73</v>
      </c>
      <c r="AY307" s="258" t="s">
        <v>129</v>
      </c>
    </row>
    <row r="308" s="15" customFormat="1">
      <c r="A308" s="15"/>
      <c r="B308" s="249"/>
      <c r="C308" s="250"/>
      <c r="D308" s="225" t="s">
        <v>155</v>
      </c>
      <c r="E308" s="251" t="s">
        <v>19</v>
      </c>
      <c r="F308" s="252" t="s">
        <v>967</v>
      </c>
      <c r="G308" s="250"/>
      <c r="H308" s="251" t="s">
        <v>19</v>
      </c>
      <c r="I308" s="253"/>
      <c r="J308" s="250"/>
      <c r="K308" s="250"/>
      <c r="L308" s="254"/>
      <c r="M308" s="255"/>
      <c r="N308" s="256"/>
      <c r="O308" s="256"/>
      <c r="P308" s="256"/>
      <c r="Q308" s="256"/>
      <c r="R308" s="256"/>
      <c r="S308" s="256"/>
      <c r="T308" s="257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T308" s="258" t="s">
        <v>155</v>
      </c>
      <c r="AU308" s="258" t="s">
        <v>83</v>
      </c>
      <c r="AV308" s="15" t="s">
        <v>81</v>
      </c>
      <c r="AW308" s="15" t="s">
        <v>34</v>
      </c>
      <c r="AX308" s="15" t="s">
        <v>73</v>
      </c>
      <c r="AY308" s="258" t="s">
        <v>129</v>
      </c>
    </row>
    <row r="309" s="13" customFormat="1">
      <c r="A309" s="13"/>
      <c r="B309" s="227"/>
      <c r="C309" s="228"/>
      <c r="D309" s="225" t="s">
        <v>155</v>
      </c>
      <c r="E309" s="229" t="s">
        <v>19</v>
      </c>
      <c r="F309" s="230" t="s">
        <v>968</v>
      </c>
      <c r="G309" s="228"/>
      <c r="H309" s="231">
        <v>0.184</v>
      </c>
      <c r="I309" s="232"/>
      <c r="J309" s="228"/>
      <c r="K309" s="228"/>
      <c r="L309" s="233"/>
      <c r="M309" s="234"/>
      <c r="N309" s="235"/>
      <c r="O309" s="235"/>
      <c r="P309" s="235"/>
      <c r="Q309" s="235"/>
      <c r="R309" s="235"/>
      <c r="S309" s="235"/>
      <c r="T309" s="23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7" t="s">
        <v>155</v>
      </c>
      <c r="AU309" s="237" t="s">
        <v>83</v>
      </c>
      <c r="AV309" s="13" t="s">
        <v>83</v>
      </c>
      <c r="AW309" s="13" t="s">
        <v>34</v>
      </c>
      <c r="AX309" s="13" t="s">
        <v>73</v>
      </c>
      <c r="AY309" s="237" t="s">
        <v>129</v>
      </c>
    </row>
    <row r="310" s="14" customFormat="1">
      <c r="A310" s="14"/>
      <c r="B310" s="238"/>
      <c r="C310" s="239"/>
      <c r="D310" s="225" t="s">
        <v>155</v>
      </c>
      <c r="E310" s="240" t="s">
        <v>19</v>
      </c>
      <c r="F310" s="241" t="s">
        <v>179</v>
      </c>
      <c r="G310" s="239"/>
      <c r="H310" s="242">
        <v>0.184</v>
      </c>
      <c r="I310" s="243"/>
      <c r="J310" s="239"/>
      <c r="K310" s="239"/>
      <c r="L310" s="244"/>
      <c r="M310" s="245"/>
      <c r="N310" s="246"/>
      <c r="O310" s="246"/>
      <c r="P310" s="246"/>
      <c r="Q310" s="246"/>
      <c r="R310" s="246"/>
      <c r="S310" s="246"/>
      <c r="T310" s="247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48" t="s">
        <v>155</v>
      </c>
      <c r="AU310" s="248" t="s">
        <v>83</v>
      </c>
      <c r="AV310" s="14" t="s">
        <v>136</v>
      </c>
      <c r="AW310" s="14" t="s">
        <v>34</v>
      </c>
      <c r="AX310" s="14" t="s">
        <v>81</v>
      </c>
      <c r="AY310" s="248" t="s">
        <v>129</v>
      </c>
    </row>
    <row r="311" s="12" customFormat="1" ht="22.8" customHeight="1">
      <c r="A311" s="12"/>
      <c r="B311" s="191"/>
      <c r="C311" s="192"/>
      <c r="D311" s="193" t="s">
        <v>72</v>
      </c>
      <c r="E311" s="205" t="s">
        <v>186</v>
      </c>
      <c r="F311" s="205" t="s">
        <v>492</v>
      </c>
      <c r="G311" s="192"/>
      <c r="H311" s="192"/>
      <c r="I311" s="195"/>
      <c r="J311" s="206">
        <f>BK311</f>
        <v>0</v>
      </c>
      <c r="K311" s="192"/>
      <c r="L311" s="197"/>
      <c r="M311" s="198"/>
      <c r="N311" s="199"/>
      <c r="O311" s="199"/>
      <c r="P311" s="200">
        <f>SUM(P312:P323)</f>
        <v>0</v>
      </c>
      <c r="Q311" s="199"/>
      <c r="R311" s="200">
        <f>SUM(R312:R323)</f>
        <v>0.0011061000000000001</v>
      </c>
      <c r="S311" s="199"/>
      <c r="T311" s="201">
        <f>SUM(T312:T323)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02" t="s">
        <v>81</v>
      </c>
      <c r="AT311" s="203" t="s">
        <v>72</v>
      </c>
      <c r="AU311" s="203" t="s">
        <v>81</v>
      </c>
      <c r="AY311" s="202" t="s">
        <v>129</v>
      </c>
      <c r="BK311" s="204">
        <f>SUM(BK312:BK323)</f>
        <v>0</v>
      </c>
    </row>
    <row r="312" s="2" customFormat="1" ht="24.15" customHeight="1">
      <c r="A312" s="41"/>
      <c r="B312" s="42"/>
      <c r="C312" s="207" t="s">
        <v>397</v>
      </c>
      <c r="D312" s="207" t="s">
        <v>131</v>
      </c>
      <c r="E312" s="208" t="s">
        <v>969</v>
      </c>
      <c r="F312" s="209" t="s">
        <v>970</v>
      </c>
      <c r="G312" s="210" t="s">
        <v>152</v>
      </c>
      <c r="H312" s="211">
        <v>78.060000000000002</v>
      </c>
      <c r="I312" s="212"/>
      <c r="J312" s="213">
        <f>ROUND(I312*H312,2)</f>
        <v>0</v>
      </c>
      <c r="K312" s="209" t="s">
        <v>135</v>
      </c>
      <c r="L312" s="47"/>
      <c r="M312" s="214" t="s">
        <v>19</v>
      </c>
      <c r="N312" s="215" t="s">
        <v>44</v>
      </c>
      <c r="O312" s="87"/>
      <c r="P312" s="216">
        <f>O312*H312</f>
        <v>0</v>
      </c>
      <c r="Q312" s="216">
        <v>0</v>
      </c>
      <c r="R312" s="216">
        <f>Q312*H312</f>
        <v>0</v>
      </c>
      <c r="S312" s="216">
        <v>0</v>
      </c>
      <c r="T312" s="217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18" t="s">
        <v>136</v>
      </c>
      <c r="AT312" s="218" t="s">
        <v>131</v>
      </c>
      <c r="AU312" s="218" t="s">
        <v>83</v>
      </c>
      <c r="AY312" s="20" t="s">
        <v>129</v>
      </c>
      <c r="BE312" s="219">
        <f>IF(N312="základní",J312,0)</f>
        <v>0</v>
      </c>
      <c r="BF312" s="219">
        <f>IF(N312="snížená",J312,0)</f>
        <v>0</v>
      </c>
      <c r="BG312" s="219">
        <f>IF(N312="zákl. přenesená",J312,0)</f>
        <v>0</v>
      </c>
      <c r="BH312" s="219">
        <f>IF(N312="sníž. přenesená",J312,0)</f>
        <v>0</v>
      </c>
      <c r="BI312" s="219">
        <f>IF(N312="nulová",J312,0)</f>
        <v>0</v>
      </c>
      <c r="BJ312" s="20" t="s">
        <v>81</v>
      </c>
      <c r="BK312" s="219">
        <f>ROUND(I312*H312,2)</f>
        <v>0</v>
      </c>
      <c r="BL312" s="20" t="s">
        <v>136</v>
      </c>
      <c r="BM312" s="218" t="s">
        <v>971</v>
      </c>
    </row>
    <row r="313" s="2" customFormat="1">
      <c r="A313" s="41"/>
      <c r="B313" s="42"/>
      <c r="C313" s="43"/>
      <c r="D313" s="220" t="s">
        <v>138</v>
      </c>
      <c r="E313" s="43"/>
      <c r="F313" s="221" t="s">
        <v>972</v>
      </c>
      <c r="G313" s="43"/>
      <c r="H313" s="43"/>
      <c r="I313" s="222"/>
      <c r="J313" s="43"/>
      <c r="K313" s="43"/>
      <c r="L313" s="47"/>
      <c r="M313" s="223"/>
      <c r="N313" s="224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138</v>
      </c>
      <c r="AU313" s="20" t="s">
        <v>83</v>
      </c>
    </row>
    <row r="314" s="15" customFormat="1">
      <c r="A314" s="15"/>
      <c r="B314" s="249"/>
      <c r="C314" s="250"/>
      <c r="D314" s="225" t="s">
        <v>155</v>
      </c>
      <c r="E314" s="251" t="s">
        <v>19</v>
      </c>
      <c r="F314" s="252" t="s">
        <v>973</v>
      </c>
      <c r="G314" s="250"/>
      <c r="H314" s="251" t="s">
        <v>19</v>
      </c>
      <c r="I314" s="253"/>
      <c r="J314" s="250"/>
      <c r="K314" s="250"/>
      <c r="L314" s="254"/>
      <c r="M314" s="255"/>
      <c r="N314" s="256"/>
      <c r="O314" s="256"/>
      <c r="P314" s="256"/>
      <c r="Q314" s="256"/>
      <c r="R314" s="256"/>
      <c r="S314" s="256"/>
      <c r="T314" s="257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58" t="s">
        <v>155</v>
      </c>
      <c r="AU314" s="258" t="s">
        <v>83</v>
      </c>
      <c r="AV314" s="15" t="s">
        <v>81</v>
      </c>
      <c r="AW314" s="15" t="s">
        <v>34</v>
      </c>
      <c r="AX314" s="15" t="s">
        <v>73</v>
      </c>
      <c r="AY314" s="258" t="s">
        <v>129</v>
      </c>
    </row>
    <row r="315" s="13" customFormat="1">
      <c r="A315" s="13"/>
      <c r="B315" s="227"/>
      <c r="C315" s="228"/>
      <c r="D315" s="225" t="s">
        <v>155</v>
      </c>
      <c r="E315" s="229" t="s">
        <v>19</v>
      </c>
      <c r="F315" s="230" t="s">
        <v>913</v>
      </c>
      <c r="G315" s="228"/>
      <c r="H315" s="231">
        <v>36.869999999999997</v>
      </c>
      <c r="I315" s="232"/>
      <c r="J315" s="228"/>
      <c r="K315" s="228"/>
      <c r="L315" s="233"/>
      <c r="M315" s="234"/>
      <c r="N315" s="235"/>
      <c r="O315" s="235"/>
      <c r="P315" s="235"/>
      <c r="Q315" s="235"/>
      <c r="R315" s="235"/>
      <c r="S315" s="235"/>
      <c r="T315" s="23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7" t="s">
        <v>155</v>
      </c>
      <c r="AU315" s="237" t="s">
        <v>83</v>
      </c>
      <c r="AV315" s="13" t="s">
        <v>83</v>
      </c>
      <c r="AW315" s="13" t="s">
        <v>34</v>
      </c>
      <c r="AX315" s="13" t="s">
        <v>73</v>
      </c>
      <c r="AY315" s="237" t="s">
        <v>129</v>
      </c>
    </row>
    <row r="316" s="15" customFormat="1">
      <c r="A316" s="15"/>
      <c r="B316" s="249"/>
      <c r="C316" s="250"/>
      <c r="D316" s="225" t="s">
        <v>155</v>
      </c>
      <c r="E316" s="251" t="s">
        <v>19</v>
      </c>
      <c r="F316" s="252" t="s">
        <v>974</v>
      </c>
      <c r="G316" s="250"/>
      <c r="H316" s="251" t="s">
        <v>19</v>
      </c>
      <c r="I316" s="253"/>
      <c r="J316" s="250"/>
      <c r="K316" s="250"/>
      <c r="L316" s="254"/>
      <c r="M316" s="255"/>
      <c r="N316" s="256"/>
      <c r="O316" s="256"/>
      <c r="P316" s="256"/>
      <c r="Q316" s="256"/>
      <c r="R316" s="256"/>
      <c r="S316" s="256"/>
      <c r="T316" s="257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58" t="s">
        <v>155</v>
      </c>
      <c r="AU316" s="258" t="s">
        <v>83</v>
      </c>
      <c r="AV316" s="15" t="s">
        <v>81</v>
      </c>
      <c r="AW316" s="15" t="s">
        <v>34</v>
      </c>
      <c r="AX316" s="15" t="s">
        <v>73</v>
      </c>
      <c r="AY316" s="258" t="s">
        <v>129</v>
      </c>
    </row>
    <row r="317" s="13" customFormat="1">
      <c r="A317" s="13"/>
      <c r="B317" s="227"/>
      <c r="C317" s="228"/>
      <c r="D317" s="225" t="s">
        <v>155</v>
      </c>
      <c r="E317" s="229" t="s">
        <v>19</v>
      </c>
      <c r="F317" s="230" t="s">
        <v>975</v>
      </c>
      <c r="G317" s="228"/>
      <c r="H317" s="231">
        <v>41.189999999999998</v>
      </c>
      <c r="I317" s="232"/>
      <c r="J317" s="228"/>
      <c r="K317" s="228"/>
      <c r="L317" s="233"/>
      <c r="M317" s="234"/>
      <c r="N317" s="235"/>
      <c r="O317" s="235"/>
      <c r="P317" s="235"/>
      <c r="Q317" s="235"/>
      <c r="R317" s="235"/>
      <c r="S317" s="235"/>
      <c r="T317" s="23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7" t="s">
        <v>155</v>
      </c>
      <c r="AU317" s="237" t="s">
        <v>83</v>
      </c>
      <c r="AV317" s="13" t="s">
        <v>83</v>
      </c>
      <c r="AW317" s="13" t="s">
        <v>34</v>
      </c>
      <c r="AX317" s="13" t="s">
        <v>73</v>
      </c>
      <c r="AY317" s="237" t="s">
        <v>129</v>
      </c>
    </row>
    <row r="318" s="14" customFormat="1">
      <c r="A318" s="14"/>
      <c r="B318" s="238"/>
      <c r="C318" s="239"/>
      <c r="D318" s="225" t="s">
        <v>155</v>
      </c>
      <c r="E318" s="240" t="s">
        <v>19</v>
      </c>
      <c r="F318" s="241" t="s">
        <v>179</v>
      </c>
      <c r="G318" s="239"/>
      <c r="H318" s="242">
        <v>78.060000000000002</v>
      </c>
      <c r="I318" s="243"/>
      <c r="J318" s="239"/>
      <c r="K318" s="239"/>
      <c r="L318" s="244"/>
      <c r="M318" s="245"/>
      <c r="N318" s="246"/>
      <c r="O318" s="246"/>
      <c r="P318" s="246"/>
      <c r="Q318" s="246"/>
      <c r="R318" s="246"/>
      <c r="S318" s="246"/>
      <c r="T318" s="247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48" t="s">
        <v>155</v>
      </c>
      <c r="AU318" s="248" t="s">
        <v>83</v>
      </c>
      <c r="AV318" s="14" t="s">
        <v>136</v>
      </c>
      <c r="AW318" s="14" t="s">
        <v>34</v>
      </c>
      <c r="AX318" s="14" t="s">
        <v>81</v>
      </c>
      <c r="AY318" s="248" t="s">
        <v>129</v>
      </c>
    </row>
    <row r="319" s="2" customFormat="1" ht="24.15" customHeight="1">
      <c r="A319" s="41"/>
      <c r="B319" s="42"/>
      <c r="C319" s="207" t="s">
        <v>402</v>
      </c>
      <c r="D319" s="207" t="s">
        <v>131</v>
      </c>
      <c r="E319" s="208" t="s">
        <v>976</v>
      </c>
      <c r="F319" s="209" t="s">
        <v>977</v>
      </c>
      <c r="G319" s="210" t="s">
        <v>152</v>
      </c>
      <c r="H319" s="211">
        <v>36.869999999999997</v>
      </c>
      <c r="I319" s="212"/>
      <c r="J319" s="213">
        <f>ROUND(I319*H319,2)</f>
        <v>0</v>
      </c>
      <c r="K319" s="209" t="s">
        <v>135</v>
      </c>
      <c r="L319" s="47"/>
      <c r="M319" s="214" t="s">
        <v>19</v>
      </c>
      <c r="N319" s="215" t="s">
        <v>44</v>
      </c>
      <c r="O319" s="87"/>
      <c r="P319" s="216">
        <f>O319*H319</f>
        <v>0</v>
      </c>
      <c r="Q319" s="216">
        <v>3.0000000000000001E-05</v>
      </c>
      <c r="R319" s="216">
        <f>Q319*H319</f>
        <v>0.0011061000000000001</v>
      </c>
      <c r="S319" s="216">
        <v>0</v>
      </c>
      <c r="T319" s="217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18" t="s">
        <v>136</v>
      </c>
      <c r="AT319" s="218" t="s">
        <v>131</v>
      </c>
      <c r="AU319" s="218" t="s">
        <v>83</v>
      </c>
      <c r="AY319" s="20" t="s">
        <v>129</v>
      </c>
      <c r="BE319" s="219">
        <f>IF(N319="základní",J319,0)</f>
        <v>0</v>
      </c>
      <c r="BF319" s="219">
        <f>IF(N319="snížená",J319,0)</f>
        <v>0</v>
      </c>
      <c r="BG319" s="219">
        <f>IF(N319="zákl. přenesená",J319,0)</f>
        <v>0</v>
      </c>
      <c r="BH319" s="219">
        <f>IF(N319="sníž. přenesená",J319,0)</f>
        <v>0</v>
      </c>
      <c r="BI319" s="219">
        <f>IF(N319="nulová",J319,0)</f>
        <v>0</v>
      </c>
      <c r="BJ319" s="20" t="s">
        <v>81</v>
      </c>
      <c r="BK319" s="219">
        <f>ROUND(I319*H319,2)</f>
        <v>0</v>
      </c>
      <c r="BL319" s="20" t="s">
        <v>136</v>
      </c>
      <c r="BM319" s="218" t="s">
        <v>978</v>
      </c>
    </row>
    <row r="320" s="2" customFormat="1">
      <c r="A320" s="41"/>
      <c r="B320" s="42"/>
      <c r="C320" s="43"/>
      <c r="D320" s="220" t="s">
        <v>138</v>
      </c>
      <c r="E320" s="43"/>
      <c r="F320" s="221" t="s">
        <v>979</v>
      </c>
      <c r="G320" s="43"/>
      <c r="H320" s="43"/>
      <c r="I320" s="222"/>
      <c r="J320" s="43"/>
      <c r="K320" s="43"/>
      <c r="L320" s="47"/>
      <c r="M320" s="223"/>
      <c r="N320" s="224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20" t="s">
        <v>138</v>
      </c>
      <c r="AU320" s="20" t="s">
        <v>83</v>
      </c>
    </row>
    <row r="321" s="15" customFormat="1">
      <c r="A321" s="15"/>
      <c r="B321" s="249"/>
      <c r="C321" s="250"/>
      <c r="D321" s="225" t="s">
        <v>155</v>
      </c>
      <c r="E321" s="251" t="s">
        <v>19</v>
      </c>
      <c r="F321" s="252" t="s">
        <v>980</v>
      </c>
      <c r="G321" s="250"/>
      <c r="H321" s="251" t="s">
        <v>19</v>
      </c>
      <c r="I321" s="253"/>
      <c r="J321" s="250"/>
      <c r="K321" s="250"/>
      <c r="L321" s="254"/>
      <c r="M321" s="255"/>
      <c r="N321" s="256"/>
      <c r="O321" s="256"/>
      <c r="P321" s="256"/>
      <c r="Q321" s="256"/>
      <c r="R321" s="256"/>
      <c r="S321" s="256"/>
      <c r="T321" s="257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58" t="s">
        <v>155</v>
      </c>
      <c r="AU321" s="258" t="s">
        <v>83</v>
      </c>
      <c r="AV321" s="15" t="s">
        <v>81</v>
      </c>
      <c r="AW321" s="15" t="s">
        <v>34</v>
      </c>
      <c r="AX321" s="15" t="s">
        <v>73</v>
      </c>
      <c r="AY321" s="258" t="s">
        <v>129</v>
      </c>
    </row>
    <row r="322" s="13" customFormat="1">
      <c r="A322" s="13"/>
      <c r="B322" s="227"/>
      <c r="C322" s="228"/>
      <c r="D322" s="225" t="s">
        <v>155</v>
      </c>
      <c r="E322" s="229" t="s">
        <v>19</v>
      </c>
      <c r="F322" s="230" t="s">
        <v>913</v>
      </c>
      <c r="G322" s="228"/>
      <c r="H322" s="231">
        <v>36.869999999999997</v>
      </c>
      <c r="I322" s="232"/>
      <c r="J322" s="228"/>
      <c r="K322" s="228"/>
      <c r="L322" s="233"/>
      <c r="M322" s="234"/>
      <c r="N322" s="235"/>
      <c r="O322" s="235"/>
      <c r="P322" s="235"/>
      <c r="Q322" s="235"/>
      <c r="R322" s="235"/>
      <c r="S322" s="235"/>
      <c r="T322" s="23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7" t="s">
        <v>155</v>
      </c>
      <c r="AU322" s="237" t="s">
        <v>83</v>
      </c>
      <c r="AV322" s="13" t="s">
        <v>83</v>
      </c>
      <c r="AW322" s="13" t="s">
        <v>34</v>
      </c>
      <c r="AX322" s="13" t="s">
        <v>73</v>
      </c>
      <c r="AY322" s="237" t="s">
        <v>129</v>
      </c>
    </row>
    <row r="323" s="14" customFormat="1">
      <c r="A323" s="14"/>
      <c r="B323" s="238"/>
      <c r="C323" s="239"/>
      <c r="D323" s="225" t="s">
        <v>155</v>
      </c>
      <c r="E323" s="240" t="s">
        <v>19</v>
      </c>
      <c r="F323" s="241" t="s">
        <v>179</v>
      </c>
      <c r="G323" s="239"/>
      <c r="H323" s="242">
        <v>36.869999999999997</v>
      </c>
      <c r="I323" s="243"/>
      <c r="J323" s="239"/>
      <c r="K323" s="239"/>
      <c r="L323" s="244"/>
      <c r="M323" s="245"/>
      <c r="N323" s="246"/>
      <c r="O323" s="246"/>
      <c r="P323" s="246"/>
      <c r="Q323" s="246"/>
      <c r="R323" s="246"/>
      <c r="S323" s="246"/>
      <c r="T323" s="247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48" t="s">
        <v>155</v>
      </c>
      <c r="AU323" s="248" t="s">
        <v>83</v>
      </c>
      <c r="AV323" s="14" t="s">
        <v>136</v>
      </c>
      <c r="AW323" s="14" t="s">
        <v>34</v>
      </c>
      <c r="AX323" s="14" t="s">
        <v>81</v>
      </c>
      <c r="AY323" s="248" t="s">
        <v>129</v>
      </c>
    </row>
    <row r="324" s="12" customFormat="1" ht="22.8" customHeight="1">
      <c r="A324" s="12"/>
      <c r="B324" s="191"/>
      <c r="C324" s="192"/>
      <c r="D324" s="193" t="s">
        <v>72</v>
      </c>
      <c r="E324" s="205" t="s">
        <v>612</v>
      </c>
      <c r="F324" s="205" t="s">
        <v>613</v>
      </c>
      <c r="G324" s="192"/>
      <c r="H324" s="192"/>
      <c r="I324" s="195"/>
      <c r="J324" s="206">
        <f>BK324</f>
        <v>0</v>
      </c>
      <c r="K324" s="192"/>
      <c r="L324" s="197"/>
      <c r="M324" s="198"/>
      <c r="N324" s="199"/>
      <c r="O324" s="199"/>
      <c r="P324" s="200">
        <f>SUM(P325:P326)</f>
        <v>0</v>
      </c>
      <c r="Q324" s="199"/>
      <c r="R324" s="200">
        <f>SUM(R325:R326)</f>
        <v>0</v>
      </c>
      <c r="S324" s="199"/>
      <c r="T324" s="201">
        <f>SUM(T325:T326)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02" t="s">
        <v>81</v>
      </c>
      <c r="AT324" s="203" t="s">
        <v>72</v>
      </c>
      <c r="AU324" s="203" t="s">
        <v>81</v>
      </c>
      <c r="AY324" s="202" t="s">
        <v>129</v>
      </c>
      <c r="BK324" s="204">
        <f>SUM(BK325:BK326)</f>
        <v>0</v>
      </c>
    </row>
    <row r="325" s="2" customFormat="1" ht="37.8" customHeight="1">
      <c r="A325" s="41"/>
      <c r="B325" s="42"/>
      <c r="C325" s="207" t="s">
        <v>406</v>
      </c>
      <c r="D325" s="207" t="s">
        <v>131</v>
      </c>
      <c r="E325" s="208" t="s">
        <v>981</v>
      </c>
      <c r="F325" s="209" t="s">
        <v>982</v>
      </c>
      <c r="G325" s="210" t="s">
        <v>332</v>
      </c>
      <c r="H325" s="211">
        <v>132.24700000000001</v>
      </c>
      <c r="I325" s="212"/>
      <c r="J325" s="213">
        <f>ROUND(I325*H325,2)</f>
        <v>0</v>
      </c>
      <c r="K325" s="209" t="s">
        <v>135</v>
      </c>
      <c r="L325" s="47"/>
      <c r="M325" s="214" t="s">
        <v>19</v>
      </c>
      <c r="N325" s="215" t="s">
        <v>44</v>
      </c>
      <c r="O325" s="87"/>
      <c r="P325" s="216">
        <f>O325*H325</f>
        <v>0</v>
      </c>
      <c r="Q325" s="216">
        <v>0</v>
      </c>
      <c r="R325" s="216">
        <f>Q325*H325</f>
        <v>0</v>
      </c>
      <c r="S325" s="216">
        <v>0</v>
      </c>
      <c r="T325" s="21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18" t="s">
        <v>136</v>
      </c>
      <c r="AT325" s="218" t="s">
        <v>131</v>
      </c>
      <c r="AU325" s="218" t="s">
        <v>83</v>
      </c>
      <c r="AY325" s="20" t="s">
        <v>129</v>
      </c>
      <c r="BE325" s="219">
        <f>IF(N325="základní",J325,0)</f>
        <v>0</v>
      </c>
      <c r="BF325" s="219">
        <f>IF(N325="snížená",J325,0)</f>
        <v>0</v>
      </c>
      <c r="BG325" s="219">
        <f>IF(N325="zákl. přenesená",J325,0)</f>
        <v>0</v>
      </c>
      <c r="BH325" s="219">
        <f>IF(N325="sníž. přenesená",J325,0)</f>
        <v>0</v>
      </c>
      <c r="BI325" s="219">
        <f>IF(N325="nulová",J325,0)</f>
        <v>0</v>
      </c>
      <c r="BJ325" s="20" t="s">
        <v>81</v>
      </c>
      <c r="BK325" s="219">
        <f>ROUND(I325*H325,2)</f>
        <v>0</v>
      </c>
      <c r="BL325" s="20" t="s">
        <v>136</v>
      </c>
      <c r="BM325" s="218" t="s">
        <v>983</v>
      </c>
    </row>
    <row r="326" s="2" customFormat="1">
      <c r="A326" s="41"/>
      <c r="B326" s="42"/>
      <c r="C326" s="43"/>
      <c r="D326" s="220" t="s">
        <v>138</v>
      </c>
      <c r="E326" s="43"/>
      <c r="F326" s="221" t="s">
        <v>984</v>
      </c>
      <c r="G326" s="43"/>
      <c r="H326" s="43"/>
      <c r="I326" s="222"/>
      <c r="J326" s="43"/>
      <c r="K326" s="43"/>
      <c r="L326" s="47"/>
      <c r="M326" s="223"/>
      <c r="N326" s="224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20" t="s">
        <v>138</v>
      </c>
      <c r="AU326" s="20" t="s">
        <v>83</v>
      </c>
    </row>
    <row r="327" s="12" customFormat="1" ht="25.92" customHeight="1">
      <c r="A327" s="12"/>
      <c r="B327" s="191"/>
      <c r="C327" s="192"/>
      <c r="D327" s="193" t="s">
        <v>72</v>
      </c>
      <c r="E327" s="194" t="s">
        <v>619</v>
      </c>
      <c r="F327" s="194" t="s">
        <v>620</v>
      </c>
      <c r="G327" s="192"/>
      <c r="H327" s="192"/>
      <c r="I327" s="195"/>
      <c r="J327" s="196">
        <f>BK327</f>
        <v>0</v>
      </c>
      <c r="K327" s="192"/>
      <c r="L327" s="197"/>
      <c r="M327" s="198"/>
      <c r="N327" s="199"/>
      <c r="O327" s="199"/>
      <c r="P327" s="200">
        <f>P328+P350+P375+P386+P397+P404+P408</f>
        <v>0</v>
      </c>
      <c r="Q327" s="199"/>
      <c r="R327" s="200">
        <f>R328+R350+R375+R386+R397+R404+R408</f>
        <v>1.05847205</v>
      </c>
      <c r="S327" s="199"/>
      <c r="T327" s="201">
        <f>T328+T350+T375+T386+T397+T404+T408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02" t="s">
        <v>83</v>
      </c>
      <c r="AT327" s="203" t="s">
        <v>72</v>
      </c>
      <c r="AU327" s="203" t="s">
        <v>73</v>
      </c>
      <c r="AY327" s="202" t="s">
        <v>129</v>
      </c>
      <c r="BK327" s="204">
        <f>BK328+BK350+BK375+BK386+BK397+BK404+BK408</f>
        <v>0</v>
      </c>
    </row>
    <row r="328" s="12" customFormat="1" ht="22.8" customHeight="1">
      <c r="A328" s="12"/>
      <c r="B328" s="191"/>
      <c r="C328" s="192"/>
      <c r="D328" s="193" t="s">
        <v>72</v>
      </c>
      <c r="E328" s="205" t="s">
        <v>985</v>
      </c>
      <c r="F328" s="205" t="s">
        <v>986</v>
      </c>
      <c r="G328" s="192"/>
      <c r="H328" s="192"/>
      <c r="I328" s="195"/>
      <c r="J328" s="206">
        <f>BK328</f>
        <v>0</v>
      </c>
      <c r="K328" s="192"/>
      <c r="L328" s="197"/>
      <c r="M328" s="198"/>
      <c r="N328" s="199"/>
      <c r="O328" s="199"/>
      <c r="P328" s="200">
        <f>SUM(P329:P349)</f>
        <v>0</v>
      </c>
      <c r="Q328" s="199"/>
      <c r="R328" s="200">
        <f>SUM(R329:R349)</f>
        <v>0.32487520000000003</v>
      </c>
      <c r="S328" s="199"/>
      <c r="T328" s="201">
        <f>SUM(T329:T349)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02" t="s">
        <v>83</v>
      </c>
      <c r="AT328" s="203" t="s">
        <v>72</v>
      </c>
      <c r="AU328" s="203" t="s">
        <v>81</v>
      </c>
      <c r="AY328" s="202" t="s">
        <v>129</v>
      </c>
      <c r="BK328" s="204">
        <f>SUM(BK329:BK349)</f>
        <v>0</v>
      </c>
    </row>
    <row r="329" s="2" customFormat="1" ht="24.15" customHeight="1">
      <c r="A329" s="41"/>
      <c r="B329" s="42"/>
      <c r="C329" s="207" t="s">
        <v>411</v>
      </c>
      <c r="D329" s="207" t="s">
        <v>131</v>
      </c>
      <c r="E329" s="208" t="s">
        <v>987</v>
      </c>
      <c r="F329" s="209" t="s">
        <v>988</v>
      </c>
      <c r="G329" s="210" t="s">
        <v>152</v>
      </c>
      <c r="H329" s="211">
        <v>42.799999999999997</v>
      </c>
      <c r="I329" s="212"/>
      <c r="J329" s="213">
        <f>ROUND(I329*H329,2)</f>
        <v>0</v>
      </c>
      <c r="K329" s="209" t="s">
        <v>135</v>
      </c>
      <c r="L329" s="47"/>
      <c r="M329" s="214" t="s">
        <v>19</v>
      </c>
      <c r="N329" s="215" t="s">
        <v>44</v>
      </c>
      <c r="O329" s="87"/>
      <c r="P329" s="216">
        <f>O329*H329</f>
        <v>0</v>
      </c>
      <c r="Q329" s="216">
        <v>0</v>
      </c>
      <c r="R329" s="216">
        <f>Q329*H329</f>
        <v>0</v>
      </c>
      <c r="S329" s="216">
        <v>0</v>
      </c>
      <c r="T329" s="217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18" t="s">
        <v>236</v>
      </c>
      <c r="AT329" s="218" t="s">
        <v>131</v>
      </c>
      <c r="AU329" s="218" t="s">
        <v>83</v>
      </c>
      <c r="AY329" s="20" t="s">
        <v>129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20" t="s">
        <v>81</v>
      </c>
      <c r="BK329" s="219">
        <f>ROUND(I329*H329,2)</f>
        <v>0</v>
      </c>
      <c r="BL329" s="20" t="s">
        <v>236</v>
      </c>
      <c r="BM329" s="218" t="s">
        <v>989</v>
      </c>
    </row>
    <row r="330" s="2" customFormat="1">
      <c r="A330" s="41"/>
      <c r="B330" s="42"/>
      <c r="C330" s="43"/>
      <c r="D330" s="220" t="s">
        <v>138</v>
      </c>
      <c r="E330" s="43"/>
      <c r="F330" s="221" t="s">
        <v>990</v>
      </c>
      <c r="G330" s="43"/>
      <c r="H330" s="43"/>
      <c r="I330" s="222"/>
      <c r="J330" s="43"/>
      <c r="K330" s="43"/>
      <c r="L330" s="47"/>
      <c r="M330" s="223"/>
      <c r="N330" s="224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20" t="s">
        <v>138</v>
      </c>
      <c r="AU330" s="20" t="s">
        <v>83</v>
      </c>
    </row>
    <row r="331" s="15" customFormat="1">
      <c r="A331" s="15"/>
      <c r="B331" s="249"/>
      <c r="C331" s="250"/>
      <c r="D331" s="225" t="s">
        <v>155</v>
      </c>
      <c r="E331" s="251" t="s">
        <v>19</v>
      </c>
      <c r="F331" s="252" t="s">
        <v>803</v>
      </c>
      <c r="G331" s="250"/>
      <c r="H331" s="251" t="s">
        <v>19</v>
      </c>
      <c r="I331" s="253"/>
      <c r="J331" s="250"/>
      <c r="K331" s="250"/>
      <c r="L331" s="254"/>
      <c r="M331" s="255"/>
      <c r="N331" s="256"/>
      <c r="O331" s="256"/>
      <c r="P331" s="256"/>
      <c r="Q331" s="256"/>
      <c r="R331" s="256"/>
      <c r="S331" s="256"/>
      <c r="T331" s="257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58" t="s">
        <v>155</v>
      </c>
      <c r="AU331" s="258" t="s">
        <v>83</v>
      </c>
      <c r="AV331" s="15" t="s">
        <v>81</v>
      </c>
      <c r="AW331" s="15" t="s">
        <v>34</v>
      </c>
      <c r="AX331" s="15" t="s">
        <v>73</v>
      </c>
      <c r="AY331" s="258" t="s">
        <v>129</v>
      </c>
    </row>
    <row r="332" s="15" customFormat="1">
      <c r="A332" s="15"/>
      <c r="B332" s="249"/>
      <c r="C332" s="250"/>
      <c r="D332" s="225" t="s">
        <v>155</v>
      </c>
      <c r="E332" s="251" t="s">
        <v>19</v>
      </c>
      <c r="F332" s="252" t="s">
        <v>797</v>
      </c>
      <c r="G332" s="250"/>
      <c r="H332" s="251" t="s">
        <v>19</v>
      </c>
      <c r="I332" s="253"/>
      <c r="J332" s="250"/>
      <c r="K332" s="250"/>
      <c r="L332" s="254"/>
      <c r="M332" s="255"/>
      <c r="N332" s="256"/>
      <c r="O332" s="256"/>
      <c r="P332" s="256"/>
      <c r="Q332" s="256"/>
      <c r="R332" s="256"/>
      <c r="S332" s="256"/>
      <c r="T332" s="257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T332" s="258" t="s">
        <v>155</v>
      </c>
      <c r="AU332" s="258" t="s">
        <v>83</v>
      </c>
      <c r="AV332" s="15" t="s">
        <v>81</v>
      </c>
      <c r="AW332" s="15" t="s">
        <v>34</v>
      </c>
      <c r="AX332" s="15" t="s">
        <v>73</v>
      </c>
      <c r="AY332" s="258" t="s">
        <v>129</v>
      </c>
    </row>
    <row r="333" s="13" customFormat="1">
      <c r="A333" s="13"/>
      <c r="B333" s="227"/>
      <c r="C333" s="228"/>
      <c r="D333" s="225" t="s">
        <v>155</v>
      </c>
      <c r="E333" s="229" t="s">
        <v>19</v>
      </c>
      <c r="F333" s="230" t="s">
        <v>798</v>
      </c>
      <c r="G333" s="228"/>
      <c r="H333" s="231">
        <v>42.799999999999997</v>
      </c>
      <c r="I333" s="232"/>
      <c r="J333" s="228"/>
      <c r="K333" s="228"/>
      <c r="L333" s="233"/>
      <c r="M333" s="234"/>
      <c r="N333" s="235"/>
      <c r="O333" s="235"/>
      <c r="P333" s="235"/>
      <c r="Q333" s="235"/>
      <c r="R333" s="235"/>
      <c r="S333" s="235"/>
      <c r="T333" s="23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7" t="s">
        <v>155</v>
      </c>
      <c r="AU333" s="237" t="s">
        <v>83</v>
      </c>
      <c r="AV333" s="13" t="s">
        <v>83</v>
      </c>
      <c r="AW333" s="13" t="s">
        <v>34</v>
      </c>
      <c r="AX333" s="13" t="s">
        <v>73</v>
      </c>
      <c r="AY333" s="237" t="s">
        <v>129</v>
      </c>
    </row>
    <row r="334" s="14" customFormat="1">
      <c r="A334" s="14"/>
      <c r="B334" s="238"/>
      <c r="C334" s="239"/>
      <c r="D334" s="225" t="s">
        <v>155</v>
      </c>
      <c r="E334" s="240" t="s">
        <v>19</v>
      </c>
      <c r="F334" s="241" t="s">
        <v>179</v>
      </c>
      <c r="G334" s="239"/>
      <c r="H334" s="242">
        <v>42.799999999999997</v>
      </c>
      <c r="I334" s="243"/>
      <c r="J334" s="239"/>
      <c r="K334" s="239"/>
      <c r="L334" s="244"/>
      <c r="M334" s="245"/>
      <c r="N334" s="246"/>
      <c r="O334" s="246"/>
      <c r="P334" s="246"/>
      <c r="Q334" s="246"/>
      <c r="R334" s="246"/>
      <c r="S334" s="246"/>
      <c r="T334" s="247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48" t="s">
        <v>155</v>
      </c>
      <c r="AU334" s="248" t="s">
        <v>83</v>
      </c>
      <c r="AV334" s="14" t="s">
        <v>136</v>
      </c>
      <c r="AW334" s="14" t="s">
        <v>34</v>
      </c>
      <c r="AX334" s="14" t="s">
        <v>81</v>
      </c>
      <c r="AY334" s="248" t="s">
        <v>129</v>
      </c>
    </row>
    <row r="335" s="2" customFormat="1" ht="16.5" customHeight="1">
      <c r="A335" s="41"/>
      <c r="B335" s="42"/>
      <c r="C335" s="270" t="s">
        <v>416</v>
      </c>
      <c r="D335" s="270" t="s">
        <v>500</v>
      </c>
      <c r="E335" s="271" t="s">
        <v>991</v>
      </c>
      <c r="F335" s="272" t="s">
        <v>992</v>
      </c>
      <c r="G335" s="273" t="s">
        <v>332</v>
      </c>
      <c r="H335" s="274">
        <v>0.012999999999999999</v>
      </c>
      <c r="I335" s="275"/>
      <c r="J335" s="276">
        <f>ROUND(I335*H335,2)</f>
        <v>0</v>
      </c>
      <c r="K335" s="272" t="s">
        <v>135</v>
      </c>
      <c r="L335" s="277"/>
      <c r="M335" s="278" t="s">
        <v>19</v>
      </c>
      <c r="N335" s="279" t="s">
        <v>44</v>
      </c>
      <c r="O335" s="87"/>
      <c r="P335" s="216">
        <f>O335*H335</f>
        <v>0</v>
      </c>
      <c r="Q335" s="216">
        <v>1</v>
      </c>
      <c r="R335" s="216">
        <f>Q335*H335</f>
        <v>0.012999999999999999</v>
      </c>
      <c r="S335" s="216">
        <v>0</v>
      </c>
      <c r="T335" s="217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18" t="s">
        <v>342</v>
      </c>
      <c r="AT335" s="218" t="s">
        <v>500</v>
      </c>
      <c r="AU335" s="218" t="s">
        <v>83</v>
      </c>
      <c r="AY335" s="20" t="s">
        <v>129</v>
      </c>
      <c r="BE335" s="219">
        <f>IF(N335="základní",J335,0)</f>
        <v>0</v>
      </c>
      <c r="BF335" s="219">
        <f>IF(N335="snížená",J335,0)</f>
        <v>0</v>
      </c>
      <c r="BG335" s="219">
        <f>IF(N335="zákl. přenesená",J335,0)</f>
        <v>0</v>
      </c>
      <c r="BH335" s="219">
        <f>IF(N335="sníž. přenesená",J335,0)</f>
        <v>0</v>
      </c>
      <c r="BI335" s="219">
        <f>IF(N335="nulová",J335,0)</f>
        <v>0</v>
      </c>
      <c r="BJ335" s="20" t="s">
        <v>81</v>
      </c>
      <c r="BK335" s="219">
        <f>ROUND(I335*H335,2)</f>
        <v>0</v>
      </c>
      <c r="BL335" s="20" t="s">
        <v>236</v>
      </c>
      <c r="BM335" s="218" t="s">
        <v>993</v>
      </c>
    </row>
    <row r="336" s="13" customFormat="1">
      <c r="A336" s="13"/>
      <c r="B336" s="227"/>
      <c r="C336" s="228"/>
      <c r="D336" s="225" t="s">
        <v>155</v>
      </c>
      <c r="E336" s="228"/>
      <c r="F336" s="230" t="s">
        <v>994</v>
      </c>
      <c r="G336" s="228"/>
      <c r="H336" s="231">
        <v>0.012999999999999999</v>
      </c>
      <c r="I336" s="232"/>
      <c r="J336" s="228"/>
      <c r="K336" s="228"/>
      <c r="L336" s="233"/>
      <c r="M336" s="234"/>
      <c r="N336" s="235"/>
      <c r="O336" s="235"/>
      <c r="P336" s="235"/>
      <c r="Q336" s="235"/>
      <c r="R336" s="235"/>
      <c r="S336" s="235"/>
      <c r="T336" s="23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7" t="s">
        <v>155</v>
      </c>
      <c r="AU336" s="237" t="s">
        <v>83</v>
      </c>
      <c r="AV336" s="13" t="s">
        <v>83</v>
      </c>
      <c r="AW336" s="13" t="s">
        <v>4</v>
      </c>
      <c r="AX336" s="13" t="s">
        <v>81</v>
      </c>
      <c r="AY336" s="237" t="s">
        <v>129</v>
      </c>
    </row>
    <row r="337" s="2" customFormat="1" ht="16.5" customHeight="1">
      <c r="A337" s="41"/>
      <c r="B337" s="42"/>
      <c r="C337" s="207" t="s">
        <v>422</v>
      </c>
      <c r="D337" s="207" t="s">
        <v>131</v>
      </c>
      <c r="E337" s="208" t="s">
        <v>995</v>
      </c>
      <c r="F337" s="209" t="s">
        <v>996</v>
      </c>
      <c r="G337" s="210" t="s">
        <v>152</v>
      </c>
      <c r="H337" s="211">
        <v>46.799999999999997</v>
      </c>
      <c r="I337" s="212"/>
      <c r="J337" s="213">
        <f>ROUND(I337*H337,2)</f>
        <v>0</v>
      </c>
      <c r="K337" s="209" t="s">
        <v>135</v>
      </c>
      <c r="L337" s="47"/>
      <c r="M337" s="214" t="s">
        <v>19</v>
      </c>
      <c r="N337" s="215" t="s">
        <v>44</v>
      </c>
      <c r="O337" s="87"/>
      <c r="P337" s="216">
        <f>O337*H337</f>
        <v>0</v>
      </c>
      <c r="Q337" s="216">
        <v>0.00040000000000000002</v>
      </c>
      <c r="R337" s="216">
        <f>Q337*H337</f>
        <v>0.018720000000000001</v>
      </c>
      <c r="S337" s="216">
        <v>0</v>
      </c>
      <c r="T337" s="217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18" t="s">
        <v>236</v>
      </c>
      <c r="AT337" s="218" t="s">
        <v>131</v>
      </c>
      <c r="AU337" s="218" t="s">
        <v>83</v>
      </c>
      <c r="AY337" s="20" t="s">
        <v>129</v>
      </c>
      <c r="BE337" s="219">
        <f>IF(N337="základní",J337,0)</f>
        <v>0</v>
      </c>
      <c r="BF337" s="219">
        <f>IF(N337="snížená",J337,0)</f>
        <v>0</v>
      </c>
      <c r="BG337" s="219">
        <f>IF(N337="zákl. přenesená",J337,0)</f>
        <v>0</v>
      </c>
      <c r="BH337" s="219">
        <f>IF(N337="sníž. přenesená",J337,0)</f>
        <v>0</v>
      </c>
      <c r="BI337" s="219">
        <f>IF(N337="nulová",J337,0)</f>
        <v>0</v>
      </c>
      <c r="BJ337" s="20" t="s">
        <v>81</v>
      </c>
      <c r="BK337" s="219">
        <f>ROUND(I337*H337,2)</f>
        <v>0</v>
      </c>
      <c r="BL337" s="20" t="s">
        <v>236</v>
      </c>
      <c r="BM337" s="218" t="s">
        <v>997</v>
      </c>
    </row>
    <row r="338" s="2" customFormat="1">
      <c r="A338" s="41"/>
      <c r="B338" s="42"/>
      <c r="C338" s="43"/>
      <c r="D338" s="220" t="s">
        <v>138</v>
      </c>
      <c r="E338" s="43"/>
      <c r="F338" s="221" t="s">
        <v>998</v>
      </c>
      <c r="G338" s="43"/>
      <c r="H338" s="43"/>
      <c r="I338" s="222"/>
      <c r="J338" s="43"/>
      <c r="K338" s="43"/>
      <c r="L338" s="47"/>
      <c r="M338" s="223"/>
      <c r="N338" s="224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20" t="s">
        <v>138</v>
      </c>
      <c r="AU338" s="20" t="s">
        <v>83</v>
      </c>
    </row>
    <row r="339" s="15" customFormat="1">
      <c r="A339" s="15"/>
      <c r="B339" s="249"/>
      <c r="C339" s="250"/>
      <c r="D339" s="225" t="s">
        <v>155</v>
      </c>
      <c r="E339" s="251" t="s">
        <v>19</v>
      </c>
      <c r="F339" s="252" t="s">
        <v>803</v>
      </c>
      <c r="G339" s="250"/>
      <c r="H339" s="251" t="s">
        <v>19</v>
      </c>
      <c r="I339" s="253"/>
      <c r="J339" s="250"/>
      <c r="K339" s="250"/>
      <c r="L339" s="254"/>
      <c r="M339" s="255"/>
      <c r="N339" s="256"/>
      <c r="O339" s="256"/>
      <c r="P339" s="256"/>
      <c r="Q339" s="256"/>
      <c r="R339" s="256"/>
      <c r="S339" s="256"/>
      <c r="T339" s="257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58" t="s">
        <v>155</v>
      </c>
      <c r="AU339" s="258" t="s">
        <v>83</v>
      </c>
      <c r="AV339" s="15" t="s">
        <v>81</v>
      </c>
      <c r="AW339" s="15" t="s">
        <v>34</v>
      </c>
      <c r="AX339" s="15" t="s">
        <v>73</v>
      </c>
      <c r="AY339" s="258" t="s">
        <v>129</v>
      </c>
    </row>
    <row r="340" s="15" customFormat="1">
      <c r="A340" s="15"/>
      <c r="B340" s="249"/>
      <c r="C340" s="250"/>
      <c r="D340" s="225" t="s">
        <v>155</v>
      </c>
      <c r="E340" s="251" t="s">
        <v>19</v>
      </c>
      <c r="F340" s="252" t="s">
        <v>797</v>
      </c>
      <c r="G340" s="250"/>
      <c r="H340" s="251" t="s">
        <v>19</v>
      </c>
      <c r="I340" s="253"/>
      <c r="J340" s="250"/>
      <c r="K340" s="250"/>
      <c r="L340" s="254"/>
      <c r="M340" s="255"/>
      <c r="N340" s="256"/>
      <c r="O340" s="256"/>
      <c r="P340" s="256"/>
      <c r="Q340" s="256"/>
      <c r="R340" s="256"/>
      <c r="S340" s="256"/>
      <c r="T340" s="257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58" t="s">
        <v>155</v>
      </c>
      <c r="AU340" s="258" t="s">
        <v>83</v>
      </c>
      <c r="AV340" s="15" t="s">
        <v>81</v>
      </c>
      <c r="AW340" s="15" t="s">
        <v>34</v>
      </c>
      <c r="AX340" s="15" t="s">
        <v>73</v>
      </c>
      <c r="AY340" s="258" t="s">
        <v>129</v>
      </c>
    </row>
    <row r="341" s="13" customFormat="1">
      <c r="A341" s="13"/>
      <c r="B341" s="227"/>
      <c r="C341" s="228"/>
      <c r="D341" s="225" t="s">
        <v>155</v>
      </c>
      <c r="E341" s="229" t="s">
        <v>19</v>
      </c>
      <c r="F341" s="230" t="s">
        <v>798</v>
      </c>
      <c r="G341" s="228"/>
      <c r="H341" s="231">
        <v>42.799999999999997</v>
      </c>
      <c r="I341" s="232"/>
      <c r="J341" s="228"/>
      <c r="K341" s="228"/>
      <c r="L341" s="233"/>
      <c r="M341" s="234"/>
      <c r="N341" s="235"/>
      <c r="O341" s="235"/>
      <c r="P341" s="235"/>
      <c r="Q341" s="235"/>
      <c r="R341" s="235"/>
      <c r="S341" s="235"/>
      <c r="T341" s="23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7" t="s">
        <v>155</v>
      </c>
      <c r="AU341" s="237" t="s">
        <v>83</v>
      </c>
      <c r="AV341" s="13" t="s">
        <v>83</v>
      </c>
      <c r="AW341" s="13" t="s">
        <v>34</v>
      </c>
      <c r="AX341" s="13" t="s">
        <v>73</v>
      </c>
      <c r="AY341" s="237" t="s">
        <v>129</v>
      </c>
    </row>
    <row r="342" s="13" customFormat="1">
      <c r="A342" s="13"/>
      <c r="B342" s="227"/>
      <c r="C342" s="228"/>
      <c r="D342" s="225" t="s">
        <v>155</v>
      </c>
      <c r="E342" s="229" t="s">
        <v>19</v>
      </c>
      <c r="F342" s="230" t="s">
        <v>999</v>
      </c>
      <c r="G342" s="228"/>
      <c r="H342" s="231">
        <v>4</v>
      </c>
      <c r="I342" s="232"/>
      <c r="J342" s="228"/>
      <c r="K342" s="228"/>
      <c r="L342" s="233"/>
      <c r="M342" s="234"/>
      <c r="N342" s="235"/>
      <c r="O342" s="235"/>
      <c r="P342" s="235"/>
      <c r="Q342" s="235"/>
      <c r="R342" s="235"/>
      <c r="S342" s="235"/>
      <c r="T342" s="236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7" t="s">
        <v>155</v>
      </c>
      <c r="AU342" s="237" t="s">
        <v>83</v>
      </c>
      <c r="AV342" s="13" t="s">
        <v>83</v>
      </c>
      <c r="AW342" s="13" t="s">
        <v>34</v>
      </c>
      <c r="AX342" s="13" t="s">
        <v>73</v>
      </c>
      <c r="AY342" s="237" t="s">
        <v>129</v>
      </c>
    </row>
    <row r="343" s="16" customFormat="1">
      <c r="A343" s="16"/>
      <c r="B343" s="259"/>
      <c r="C343" s="260"/>
      <c r="D343" s="225" t="s">
        <v>155</v>
      </c>
      <c r="E343" s="261" t="s">
        <v>728</v>
      </c>
      <c r="F343" s="262" t="s">
        <v>223</v>
      </c>
      <c r="G343" s="260"/>
      <c r="H343" s="263">
        <v>46.799999999999997</v>
      </c>
      <c r="I343" s="264"/>
      <c r="J343" s="260"/>
      <c r="K343" s="260"/>
      <c r="L343" s="265"/>
      <c r="M343" s="266"/>
      <c r="N343" s="267"/>
      <c r="O343" s="267"/>
      <c r="P343" s="267"/>
      <c r="Q343" s="267"/>
      <c r="R343" s="267"/>
      <c r="S343" s="267"/>
      <c r="T343" s="268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T343" s="269" t="s">
        <v>155</v>
      </c>
      <c r="AU343" s="269" t="s">
        <v>83</v>
      </c>
      <c r="AV343" s="16" t="s">
        <v>145</v>
      </c>
      <c r="AW343" s="16" t="s">
        <v>34</v>
      </c>
      <c r="AX343" s="16" t="s">
        <v>73</v>
      </c>
      <c r="AY343" s="269" t="s">
        <v>129</v>
      </c>
    </row>
    <row r="344" s="14" customFormat="1">
      <c r="A344" s="14"/>
      <c r="B344" s="238"/>
      <c r="C344" s="239"/>
      <c r="D344" s="225" t="s">
        <v>155</v>
      </c>
      <c r="E344" s="240" t="s">
        <v>19</v>
      </c>
      <c r="F344" s="241" t="s">
        <v>179</v>
      </c>
      <c r="G344" s="239"/>
      <c r="H344" s="242">
        <v>46.799999999999997</v>
      </c>
      <c r="I344" s="243"/>
      <c r="J344" s="239"/>
      <c r="K344" s="239"/>
      <c r="L344" s="244"/>
      <c r="M344" s="245"/>
      <c r="N344" s="246"/>
      <c r="O344" s="246"/>
      <c r="P344" s="246"/>
      <c r="Q344" s="246"/>
      <c r="R344" s="246"/>
      <c r="S344" s="246"/>
      <c r="T344" s="247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8" t="s">
        <v>155</v>
      </c>
      <c r="AU344" s="248" t="s">
        <v>83</v>
      </c>
      <c r="AV344" s="14" t="s">
        <v>136</v>
      </c>
      <c r="AW344" s="14" t="s">
        <v>34</v>
      </c>
      <c r="AX344" s="14" t="s">
        <v>81</v>
      </c>
      <c r="AY344" s="248" t="s">
        <v>129</v>
      </c>
    </row>
    <row r="345" s="2" customFormat="1" ht="24.15" customHeight="1">
      <c r="A345" s="41"/>
      <c r="B345" s="42"/>
      <c r="C345" s="270" t="s">
        <v>427</v>
      </c>
      <c r="D345" s="270" t="s">
        <v>500</v>
      </c>
      <c r="E345" s="271" t="s">
        <v>1000</v>
      </c>
      <c r="F345" s="272" t="s">
        <v>1001</v>
      </c>
      <c r="G345" s="273" t="s">
        <v>152</v>
      </c>
      <c r="H345" s="274">
        <v>54.287999999999997</v>
      </c>
      <c r="I345" s="275"/>
      <c r="J345" s="276">
        <f>ROUND(I345*H345,2)</f>
        <v>0</v>
      </c>
      <c r="K345" s="272" t="s">
        <v>135</v>
      </c>
      <c r="L345" s="277"/>
      <c r="M345" s="278" t="s">
        <v>19</v>
      </c>
      <c r="N345" s="279" t="s">
        <v>44</v>
      </c>
      <c r="O345" s="87"/>
      <c r="P345" s="216">
        <f>O345*H345</f>
        <v>0</v>
      </c>
      <c r="Q345" s="216">
        <v>0.0054000000000000003</v>
      </c>
      <c r="R345" s="216">
        <f>Q345*H345</f>
        <v>0.2931552</v>
      </c>
      <c r="S345" s="216">
        <v>0</v>
      </c>
      <c r="T345" s="217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18" t="s">
        <v>342</v>
      </c>
      <c r="AT345" s="218" t="s">
        <v>500</v>
      </c>
      <c r="AU345" s="218" t="s">
        <v>83</v>
      </c>
      <c r="AY345" s="20" t="s">
        <v>129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20" t="s">
        <v>81</v>
      </c>
      <c r="BK345" s="219">
        <f>ROUND(I345*H345,2)</f>
        <v>0</v>
      </c>
      <c r="BL345" s="20" t="s">
        <v>236</v>
      </c>
      <c r="BM345" s="218" t="s">
        <v>1002</v>
      </c>
    </row>
    <row r="346" s="13" customFormat="1">
      <c r="A346" s="13"/>
      <c r="B346" s="227"/>
      <c r="C346" s="228"/>
      <c r="D346" s="225" t="s">
        <v>155</v>
      </c>
      <c r="E346" s="229" t="s">
        <v>19</v>
      </c>
      <c r="F346" s="230" t="s">
        <v>1003</v>
      </c>
      <c r="G346" s="228"/>
      <c r="H346" s="231">
        <v>54.287999999999997</v>
      </c>
      <c r="I346" s="232"/>
      <c r="J346" s="228"/>
      <c r="K346" s="228"/>
      <c r="L346" s="233"/>
      <c r="M346" s="234"/>
      <c r="N346" s="235"/>
      <c r="O346" s="235"/>
      <c r="P346" s="235"/>
      <c r="Q346" s="235"/>
      <c r="R346" s="235"/>
      <c r="S346" s="235"/>
      <c r="T346" s="23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7" t="s">
        <v>155</v>
      </c>
      <c r="AU346" s="237" t="s">
        <v>83</v>
      </c>
      <c r="AV346" s="13" t="s">
        <v>83</v>
      </c>
      <c r="AW346" s="13" t="s">
        <v>34</v>
      </c>
      <c r="AX346" s="13" t="s">
        <v>73</v>
      </c>
      <c r="AY346" s="237" t="s">
        <v>129</v>
      </c>
    </row>
    <row r="347" s="14" customFormat="1">
      <c r="A347" s="14"/>
      <c r="B347" s="238"/>
      <c r="C347" s="239"/>
      <c r="D347" s="225" t="s">
        <v>155</v>
      </c>
      <c r="E347" s="240" t="s">
        <v>19</v>
      </c>
      <c r="F347" s="241" t="s">
        <v>179</v>
      </c>
      <c r="G347" s="239"/>
      <c r="H347" s="242">
        <v>54.287999999999997</v>
      </c>
      <c r="I347" s="243"/>
      <c r="J347" s="239"/>
      <c r="K347" s="239"/>
      <c r="L347" s="244"/>
      <c r="M347" s="245"/>
      <c r="N347" s="246"/>
      <c r="O347" s="246"/>
      <c r="P347" s="246"/>
      <c r="Q347" s="246"/>
      <c r="R347" s="246"/>
      <c r="S347" s="246"/>
      <c r="T347" s="247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48" t="s">
        <v>155</v>
      </c>
      <c r="AU347" s="248" t="s">
        <v>83</v>
      </c>
      <c r="AV347" s="14" t="s">
        <v>136</v>
      </c>
      <c r="AW347" s="14" t="s">
        <v>34</v>
      </c>
      <c r="AX347" s="14" t="s">
        <v>81</v>
      </c>
      <c r="AY347" s="248" t="s">
        <v>129</v>
      </c>
    </row>
    <row r="348" s="2" customFormat="1" ht="24.15" customHeight="1">
      <c r="A348" s="41"/>
      <c r="B348" s="42"/>
      <c r="C348" s="207" t="s">
        <v>432</v>
      </c>
      <c r="D348" s="207" t="s">
        <v>131</v>
      </c>
      <c r="E348" s="208" t="s">
        <v>1004</v>
      </c>
      <c r="F348" s="209" t="s">
        <v>1005</v>
      </c>
      <c r="G348" s="210" t="s">
        <v>332</v>
      </c>
      <c r="H348" s="211">
        <v>0.32500000000000001</v>
      </c>
      <c r="I348" s="212"/>
      <c r="J348" s="213">
        <f>ROUND(I348*H348,2)</f>
        <v>0</v>
      </c>
      <c r="K348" s="209" t="s">
        <v>135</v>
      </c>
      <c r="L348" s="47"/>
      <c r="M348" s="214" t="s">
        <v>19</v>
      </c>
      <c r="N348" s="215" t="s">
        <v>44</v>
      </c>
      <c r="O348" s="87"/>
      <c r="P348" s="216">
        <f>O348*H348</f>
        <v>0</v>
      </c>
      <c r="Q348" s="216">
        <v>0</v>
      </c>
      <c r="R348" s="216">
        <f>Q348*H348</f>
        <v>0</v>
      </c>
      <c r="S348" s="216">
        <v>0</v>
      </c>
      <c r="T348" s="217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18" t="s">
        <v>236</v>
      </c>
      <c r="AT348" s="218" t="s">
        <v>131</v>
      </c>
      <c r="AU348" s="218" t="s">
        <v>83</v>
      </c>
      <c r="AY348" s="20" t="s">
        <v>129</v>
      </c>
      <c r="BE348" s="219">
        <f>IF(N348="základní",J348,0)</f>
        <v>0</v>
      </c>
      <c r="BF348" s="219">
        <f>IF(N348="snížená",J348,0)</f>
        <v>0</v>
      </c>
      <c r="BG348" s="219">
        <f>IF(N348="zákl. přenesená",J348,0)</f>
        <v>0</v>
      </c>
      <c r="BH348" s="219">
        <f>IF(N348="sníž. přenesená",J348,0)</f>
        <v>0</v>
      </c>
      <c r="BI348" s="219">
        <f>IF(N348="nulová",J348,0)</f>
        <v>0</v>
      </c>
      <c r="BJ348" s="20" t="s">
        <v>81</v>
      </c>
      <c r="BK348" s="219">
        <f>ROUND(I348*H348,2)</f>
        <v>0</v>
      </c>
      <c r="BL348" s="20" t="s">
        <v>236</v>
      </c>
      <c r="BM348" s="218" t="s">
        <v>1006</v>
      </c>
    </row>
    <row r="349" s="2" customFormat="1">
      <c r="A349" s="41"/>
      <c r="B349" s="42"/>
      <c r="C349" s="43"/>
      <c r="D349" s="220" t="s">
        <v>138</v>
      </c>
      <c r="E349" s="43"/>
      <c r="F349" s="221" t="s">
        <v>1007</v>
      </c>
      <c r="G349" s="43"/>
      <c r="H349" s="43"/>
      <c r="I349" s="222"/>
      <c r="J349" s="43"/>
      <c r="K349" s="43"/>
      <c r="L349" s="47"/>
      <c r="M349" s="223"/>
      <c r="N349" s="224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20" t="s">
        <v>138</v>
      </c>
      <c r="AU349" s="20" t="s">
        <v>83</v>
      </c>
    </row>
    <row r="350" s="12" customFormat="1" ht="22.8" customHeight="1">
      <c r="A350" s="12"/>
      <c r="B350" s="191"/>
      <c r="C350" s="192"/>
      <c r="D350" s="193" t="s">
        <v>72</v>
      </c>
      <c r="E350" s="205" t="s">
        <v>1008</v>
      </c>
      <c r="F350" s="205" t="s">
        <v>1009</v>
      </c>
      <c r="G350" s="192"/>
      <c r="H350" s="192"/>
      <c r="I350" s="195"/>
      <c r="J350" s="206">
        <f>BK350</f>
        <v>0</v>
      </c>
      <c r="K350" s="192"/>
      <c r="L350" s="197"/>
      <c r="M350" s="198"/>
      <c r="N350" s="199"/>
      <c r="O350" s="199"/>
      <c r="P350" s="200">
        <f>SUM(P351:P374)</f>
        <v>0</v>
      </c>
      <c r="Q350" s="199"/>
      <c r="R350" s="200">
        <f>SUM(R351:R374)</f>
        <v>0.63188032999999999</v>
      </c>
      <c r="S350" s="199"/>
      <c r="T350" s="201">
        <f>SUM(T351:T374)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02" t="s">
        <v>83</v>
      </c>
      <c r="AT350" s="203" t="s">
        <v>72</v>
      </c>
      <c r="AU350" s="203" t="s">
        <v>81</v>
      </c>
      <c r="AY350" s="202" t="s">
        <v>129</v>
      </c>
      <c r="BK350" s="204">
        <f>SUM(BK351:BK374)</f>
        <v>0</v>
      </c>
    </row>
    <row r="351" s="2" customFormat="1" ht="24.15" customHeight="1">
      <c r="A351" s="41"/>
      <c r="B351" s="42"/>
      <c r="C351" s="207" t="s">
        <v>437</v>
      </c>
      <c r="D351" s="207" t="s">
        <v>131</v>
      </c>
      <c r="E351" s="208" t="s">
        <v>1010</v>
      </c>
      <c r="F351" s="209" t="s">
        <v>1011</v>
      </c>
      <c r="G351" s="210" t="s">
        <v>152</v>
      </c>
      <c r="H351" s="211">
        <v>46.456000000000003</v>
      </c>
      <c r="I351" s="212"/>
      <c r="J351" s="213">
        <f>ROUND(I351*H351,2)</f>
        <v>0</v>
      </c>
      <c r="K351" s="209" t="s">
        <v>135</v>
      </c>
      <c r="L351" s="47"/>
      <c r="M351" s="214" t="s">
        <v>19</v>
      </c>
      <c r="N351" s="215" t="s">
        <v>44</v>
      </c>
      <c r="O351" s="87"/>
      <c r="P351" s="216">
        <f>O351*H351</f>
        <v>0</v>
      </c>
      <c r="Q351" s="216">
        <v>0</v>
      </c>
      <c r="R351" s="216">
        <f>Q351*H351</f>
        <v>0</v>
      </c>
      <c r="S351" s="216">
        <v>0</v>
      </c>
      <c r="T351" s="217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18" t="s">
        <v>236</v>
      </c>
      <c r="AT351" s="218" t="s">
        <v>131</v>
      </c>
      <c r="AU351" s="218" t="s">
        <v>83</v>
      </c>
      <c r="AY351" s="20" t="s">
        <v>129</v>
      </c>
      <c r="BE351" s="219">
        <f>IF(N351="základní",J351,0)</f>
        <v>0</v>
      </c>
      <c r="BF351" s="219">
        <f>IF(N351="snížená",J351,0)</f>
        <v>0</v>
      </c>
      <c r="BG351" s="219">
        <f>IF(N351="zákl. přenesená",J351,0)</f>
        <v>0</v>
      </c>
      <c r="BH351" s="219">
        <f>IF(N351="sníž. přenesená",J351,0)</f>
        <v>0</v>
      </c>
      <c r="BI351" s="219">
        <f>IF(N351="nulová",J351,0)</f>
        <v>0</v>
      </c>
      <c r="BJ351" s="20" t="s">
        <v>81</v>
      </c>
      <c r="BK351" s="219">
        <f>ROUND(I351*H351,2)</f>
        <v>0</v>
      </c>
      <c r="BL351" s="20" t="s">
        <v>236</v>
      </c>
      <c r="BM351" s="218" t="s">
        <v>1012</v>
      </c>
    </row>
    <row r="352" s="2" customFormat="1">
      <c r="A352" s="41"/>
      <c r="B352" s="42"/>
      <c r="C352" s="43"/>
      <c r="D352" s="220" t="s">
        <v>138</v>
      </c>
      <c r="E352" s="43"/>
      <c r="F352" s="221" t="s">
        <v>1013</v>
      </c>
      <c r="G352" s="43"/>
      <c r="H352" s="43"/>
      <c r="I352" s="222"/>
      <c r="J352" s="43"/>
      <c r="K352" s="43"/>
      <c r="L352" s="47"/>
      <c r="M352" s="223"/>
      <c r="N352" s="224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138</v>
      </c>
      <c r="AU352" s="20" t="s">
        <v>83</v>
      </c>
    </row>
    <row r="353" s="15" customFormat="1">
      <c r="A353" s="15"/>
      <c r="B353" s="249"/>
      <c r="C353" s="250"/>
      <c r="D353" s="225" t="s">
        <v>155</v>
      </c>
      <c r="E353" s="251" t="s">
        <v>19</v>
      </c>
      <c r="F353" s="252" t="s">
        <v>905</v>
      </c>
      <c r="G353" s="250"/>
      <c r="H353" s="251" t="s">
        <v>19</v>
      </c>
      <c r="I353" s="253"/>
      <c r="J353" s="250"/>
      <c r="K353" s="250"/>
      <c r="L353" s="254"/>
      <c r="M353" s="255"/>
      <c r="N353" s="256"/>
      <c r="O353" s="256"/>
      <c r="P353" s="256"/>
      <c r="Q353" s="256"/>
      <c r="R353" s="256"/>
      <c r="S353" s="256"/>
      <c r="T353" s="257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58" t="s">
        <v>155</v>
      </c>
      <c r="AU353" s="258" t="s">
        <v>83</v>
      </c>
      <c r="AV353" s="15" t="s">
        <v>81</v>
      </c>
      <c r="AW353" s="15" t="s">
        <v>34</v>
      </c>
      <c r="AX353" s="15" t="s">
        <v>73</v>
      </c>
      <c r="AY353" s="258" t="s">
        <v>129</v>
      </c>
    </row>
    <row r="354" s="15" customFormat="1">
      <c r="A354" s="15"/>
      <c r="B354" s="249"/>
      <c r="C354" s="250"/>
      <c r="D354" s="225" t="s">
        <v>155</v>
      </c>
      <c r="E354" s="251" t="s">
        <v>19</v>
      </c>
      <c r="F354" s="252" t="s">
        <v>797</v>
      </c>
      <c r="G354" s="250"/>
      <c r="H354" s="251" t="s">
        <v>19</v>
      </c>
      <c r="I354" s="253"/>
      <c r="J354" s="250"/>
      <c r="K354" s="250"/>
      <c r="L354" s="254"/>
      <c r="M354" s="255"/>
      <c r="N354" s="256"/>
      <c r="O354" s="256"/>
      <c r="P354" s="256"/>
      <c r="Q354" s="256"/>
      <c r="R354" s="256"/>
      <c r="S354" s="256"/>
      <c r="T354" s="257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58" t="s">
        <v>155</v>
      </c>
      <c r="AU354" s="258" t="s">
        <v>83</v>
      </c>
      <c r="AV354" s="15" t="s">
        <v>81</v>
      </c>
      <c r="AW354" s="15" t="s">
        <v>34</v>
      </c>
      <c r="AX354" s="15" t="s">
        <v>73</v>
      </c>
      <c r="AY354" s="258" t="s">
        <v>129</v>
      </c>
    </row>
    <row r="355" s="13" customFormat="1">
      <c r="A355" s="13"/>
      <c r="B355" s="227"/>
      <c r="C355" s="228"/>
      <c r="D355" s="225" t="s">
        <v>155</v>
      </c>
      <c r="E355" s="229" t="s">
        <v>19</v>
      </c>
      <c r="F355" s="230" t="s">
        <v>1014</v>
      </c>
      <c r="G355" s="228"/>
      <c r="H355" s="231">
        <v>39.409999999999997</v>
      </c>
      <c r="I355" s="232"/>
      <c r="J355" s="228"/>
      <c r="K355" s="228"/>
      <c r="L355" s="233"/>
      <c r="M355" s="234"/>
      <c r="N355" s="235"/>
      <c r="O355" s="235"/>
      <c r="P355" s="235"/>
      <c r="Q355" s="235"/>
      <c r="R355" s="235"/>
      <c r="S355" s="235"/>
      <c r="T355" s="236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7" t="s">
        <v>155</v>
      </c>
      <c r="AU355" s="237" t="s">
        <v>83</v>
      </c>
      <c r="AV355" s="13" t="s">
        <v>83</v>
      </c>
      <c r="AW355" s="13" t="s">
        <v>34</v>
      </c>
      <c r="AX355" s="13" t="s">
        <v>73</v>
      </c>
      <c r="AY355" s="237" t="s">
        <v>129</v>
      </c>
    </row>
    <row r="356" s="13" customFormat="1">
      <c r="A356" s="13"/>
      <c r="B356" s="227"/>
      <c r="C356" s="228"/>
      <c r="D356" s="225" t="s">
        <v>155</v>
      </c>
      <c r="E356" s="229" t="s">
        <v>19</v>
      </c>
      <c r="F356" s="230" t="s">
        <v>1015</v>
      </c>
      <c r="G356" s="228"/>
      <c r="H356" s="231">
        <v>7.0460000000000003</v>
      </c>
      <c r="I356" s="232"/>
      <c r="J356" s="228"/>
      <c r="K356" s="228"/>
      <c r="L356" s="233"/>
      <c r="M356" s="234"/>
      <c r="N356" s="235"/>
      <c r="O356" s="235"/>
      <c r="P356" s="235"/>
      <c r="Q356" s="235"/>
      <c r="R356" s="235"/>
      <c r="S356" s="235"/>
      <c r="T356" s="236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7" t="s">
        <v>155</v>
      </c>
      <c r="AU356" s="237" t="s">
        <v>83</v>
      </c>
      <c r="AV356" s="13" t="s">
        <v>83</v>
      </c>
      <c r="AW356" s="13" t="s">
        <v>34</v>
      </c>
      <c r="AX356" s="13" t="s">
        <v>73</v>
      </c>
      <c r="AY356" s="237" t="s">
        <v>129</v>
      </c>
    </row>
    <row r="357" s="16" customFormat="1">
      <c r="A357" s="16"/>
      <c r="B357" s="259"/>
      <c r="C357" s="260"/>
      <c r="D357" s="225" t="s">
        <v>155</v>
      </c>
      <c r="E357" s="261" t="s">
        <v>741</v>
      </c>
      <c r="F357" s="262" t="s">
        <v>223</v>
      </c>
      <c r="G357" s="260"/>
      <c r="H357" s="263">
        <v>46.455999999999996</v>
      </c>
      <c r="I357" s="264"/>
      <c r="J357" s="260"/>
      <c r="K357" s="260"/>
      <c r="L357" s="265"/>
      <c r="M357" s="266"/>
      <c r="N357" s="267"/>
      <c r="O357" s="267"/>
      <c r="P357" s="267"/>
      <c r="Q357" s="267"/>
      <c r="R357" s="267"/>
      <c r="S357" s="267"/>
      <c r="T357" s="268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T357" s="269" t="s">
        <v>155</v>
      </c>
      <c r="AU357" s="269" t="s">
        <v>83</v>
      </c>
      <c r="AV357" s="16" t="s">
        <v>145</v>
      </c>
      <c r="AW357" s="16" t="s">
        <v>34</v>
      </c>
      <c r="AX357" s="16" t="s">
        <v>73</v>
      </c>
      <c r="AY357" s="269" t="s">
        <v>129</v>
      </c>
    </row>
    <row r="358" s="14" customFormat="1">
      <c r="A358" s="14"/>
      <c r="B358" s="238"/>
      <c r="C358" s="239"/>
      <c r="D358" s="225" t="s">
        <v>155</v>
      </c>
      <c r="E358" s="240" t="s">
        <v>19</v>
      </c>
      <c r="F358" s="241" t="s">
        <v>179</v>
      </c>
      <c r="G358" s="239"/>
      <c r="H358" s="242">
        <v>46.455999999999996</v>
      </c>
      <c r="I358" s="243"/>
      <c r="J358" s="239"/>
      <c r="K358" s="239"/>
      <c r="L358" s="244"/>
      <c r="M358" s="245"/>
      <c r="N358" s="246"/>
      <c r="O358" s="246"/>
      <c r="P358" s="246"/>
      <c r="Q358" s="246"/>
      <c r="R358" s="246"/>
      <c r="S358" s="246"/>
      <c r="T358" s="247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48" t="s">
        <v>155</v>
      </c>
      <c r="AU358" s="248" t="s">
        <v>83</v>
      </c>
      <c r="AV358" s="14" t="s">
        <v>136</v>
      </c>
      <c r="AW358" s="14" t="s">
        <v>34</v>
      </c>
      <c r="AX358" s="14" t="s">
        <v>81</v>
      </c>
      <c r="AY358" s="248" t="s">
        <v>129</v>
      </c>
    </row>
    <row r="359" s="2" customFormat="1" ht="16.5" customHeight="1">
      <c r="A359" s="41"/>
      <c r="B359" s="42"/>
      <c r="C359" s="270" t="s">
        <v>442</v>
      </c>
      <c r="D359" s="270" t="s">
        <v>500</v>
      </c>
      <c r="E359" s="271" t="s">
        <v>991</v>
      </c>
      <c r="F359" s="272" t="s">
        <v>992</v>
      </c>
      <c r="G359" s="273" t="s">
        <v>332</v>
      </c>
      <c r="H359" s="274">
        <v>0.014999999999999999</v>
      </c>
      <c r="I359" s="275"/>
      <c r="J359" s="276">
        <f>ROUND(I359*H359,2)</f>
        <v>0</v>
      </c>
      <c r="K359" s="272" t="s">
        <v>135</v>
      </c>
      <c r="L359" s="277"/>
      <c r="M359" s="278" t="s">
        <v>19</v>
      </c>
      <c r="N359" s="279" t="s">
        <v>44</v>
      </c>
      <c r="O359" s="87"/>
      <c r="P359" s="216">
        <f>O359*H359</f>
        <v>0</v>
      </c>
      <c r="Q359" s="216">
        <v>1</v>
      </c>
      <c r="R359" s="216">
        <f>Q359*H359</f>
        <v>0.014999999999999999</v>
      </c>
      <c r="S359" s="216">
        <v>0</v>
      </c>
      <c r="T359" s="217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18" t="s">
        <v>342</v>
      </c>
      <c r="AT359" s="218" t="s">
        <v>500</v>
      </c>
      <c r="AU359" s="218" t="s">
        <v>83</v>
      </c>
      <c r="AY359" s="20" t="s">
        <v>129</v>
      </c>
      <c r="BE359" s="219">
        <f>IF(N359="základní",J359,0)</f>
        <v>0</v>
      </c>
      <c r="BF359" s="219">
        <f>IF(N359="snížená",J359,0)</f>
        <v>0</v>
      </c>
      <c r="BG359" s="219">
        <f>IF(N359="zákl. přenesená",J359,0)</f>
        <v>0</v>
      </c>
      <c r="BH359" s="219">
        <f>IF(N359="sníž. přenesená",J359,0)</f>
        <v>0</v>
      </c>
      <c r="BI359" s="219">
        <f>IF(N359="nulová",J359,0)</f>
        <v>0</v>
      </c>
      <c r="BJ359" s="20" t="s">
        <v>81</v>
      </c>
      <c r="BK359" s="219">
        <f>ROUND(I359*H359,2)</f>
        <v>0</v>
      </c>
      <c r="BL359" s="20" t="s">
        <v>236</v>
      </c>
      <c r="BM359" s="218" t="s">
        <v>1016</v>
      </c>
    </row>
    <row r="360" s="13" customFormat="1">
      <c r="A360" s="13"/>
      <c r="B360" s="227"/>
      <c r="C360" s="228"/>
      <c r="D360" s="225" t="s">
        <v>155</v>
      </c>
      <c r="E360" s="228"/>
      <c r="F360" s="230" t="s">
        <v>1017</v>
      </c>
      <c r="G360" s="228"/>
      <c r="H360" s="231">
        <v>0.014999999999999999</v>
      </c>
      <c r="I360" s="232"/>
      <c r="J360" s="228"/>
      <c r="K360" s="228"/>
      <c r="L360" s="233"/>
      <c r="M360" s="234"/>
      <c r="N360" s="235"/>
      <c r="O360" s="235"/>
      <c r="P360" s="235"/>
      <c r="Q360" s="235"/>
      <c r="R360" s="235"/>
      <c r="S360" s="235"/>
      <c r="T360" s="236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37" t="s">
        <v>155</v>
      </c>
      <c r="AU360" s="237" t="s">
        <v>83</v>
      </c>
      <c r="AV360" s="13" t="s">
        <v>83</v>
      </c>
      <c r="AW360" s="13" t="s">
        <v>4</v>
      </c>
      <c r="AX360" s="13" t="s">
        <v>81</v>
      </c>
      <c r="AY360" s="237" t="s">
        <v>129</v>
      </c>
    </row>
    <row r="361" s="2" customFormat="1" ht="16.5" customHeight="1">
      <c r="A361" s="41"/>
      <c r="B361" s="42"/>
      <c r="C361" s="207" t="s">
        <v>447</v>
      </c>
      <c r="D361" s="207" t="s">
        <v>131</v>
      </c>
      <c r="E361" s="208" t="s">
        <v>1018</v>
      </c>
      <c r="F361" s="209" t="s">
        <v>1019</v>
      </c>
      <c r="G361" s="210" t="s">
        <v>152</v>
      </c>
      <c r="H361" s="211">
        <v>92.912000000000006</v>
      </c>
      <c r="I361" s="212"/>
      <c r="J361" s="213">
        <f>ROUND(I361*H361,2)</f>
        <v>0</v>
      </c>
      <c r="K361" s="209" t="s">
        <v>135</v>
      </c>
      <c r="L361" s="47"/>
      <c r="M361" s="214" t="s">
        <v>19</v>
      </c>
      <c r="N361" s="215" t="s">
        <v>44</v>
      </c>
      <c r="O361" s="87"/>
      <c r="P361" s="216">
        <f>O361*H361</f>
        <v>0</v>
      </c>
      <c r="Q361" s="216">
        <v>0.00088000000000000003</v>
      </c>
      <c r="R361" s="216">
        <f>Q361*H361</f>
        <v>0.081762560000000012</v>
      </c>
      <c r="S361" s="216">
        <v>0</v>
      </c>
      <c r="T361" s="217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18" t="s">
        <v>236</v>
      </c>
      <c r="AT361" s="218" t="s">
        <v>131</v>
      </c>
      <c r="AU361" s="218" t="s">
        <v>83</v>
      </c>
      <c r="AY361" s="20" t="s">
        <v>129</v>
      </c>
      <c r="BE361" s="219">
        <f>IF(N361="základní",J361,0)</f>
        <v>0</v>
      </c>
      <c r="BF361" s="219">
        <f>IF(N361="snížená",J361,0)</f>
        <v>0</v>
      </c>
      <c r="BG361" s="219">
        <f>IF(N361="zákl. přenesená",J361,0)</f>
        <v>0</v>
      </c>
      <c r="BH361" s="219">
        <f>IF(N361="sníž. přenesená",J361,0)</f>
        <v>0</v>
      </c>
      <c r="BI361" s="219">
        <f>IF(N361="nulová",J361,0)</f>
        <v>0</v>
      </c>
      <c r="BJ361" s="20" t="s">
        <v>81</v>
      </c>
      <c r="BK361" s="219">
        <f>ROUND(I361*H361,2)</f>
        <v>0</v>
      </c>
      <c r="BL361" s="20" t="s">
        <v>236</v>
      </c>
      <c r="BM361" s="218" t="s">
        <v>1020</v>
      </c>
    </row>
    <row r="362" s="2" customFormat="1">
      <c r="A362" s="41"/>
      <c r="B362" s="42"/>
      <c r="C362" s="43"/>
      <c r="D362" s="220" t="s">
        <v>138</v>
      </c>
      <c r="E362" s="43"/>
      <c r="F362" s="221" t="s">
        <v>1021</v>
      </c>
      <c r="G362" s="43"/>
      <c r="H362" s="43"/>
      <c r="I362" s="222"/>
      <c r="J362" s="43"/>
      <c r="K362" s="43"/>
      <c r="L362" s="47"/>
      <c r="M362" s="223"/>
      <c r="N362" s="224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138</v>
      </c>
      <c r="AU362" s="20" t="s">
        <v>83</v>
      </c>
    </row>
    <row r="363" s="15" customFormat="1">
      <c r="A363" s="15"/>
      <c r="B363" s="249"/>
      <c r="C363" s="250"/>
      <c r="D363" s="225" t="s">
        <v>155</v>
      </c>
      <c r="E363" s="251" t="s">
        <v>19</v>
      </c>
      <c r="F363" s="252" t="s">
        <v>905</v>
      </c>
      <c r="G363" s="250"/>
      <c r="H363" s="251" t="s">
        <v>19</v>
      </c>
      <c r="I363" s="253"/>
      <c r="J363" s="250"/>
      <c r="K363" s="250"/>
      <c r="L363" s="254"/>
      <c r="M363" s="255"/>
      <c r="N363" s="256"/>
      <c r="O363" s="256"/>
      <c r="P363" s="256"/>
      <c r="Q363" s="256"/>
      <c r="R363" s="256"/>
      <c r="S363" s="256"/>
      <c r="T363" s="257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58" t="s">
        <v>155</v>
      </c>
      <c r="AU363" s="258" t="s">
        <v>83</v>
      </c>
      <c r="AV363" s="15" t="s">
        <v>81</v>
      </c>
      <c r="AW363" s="15" t="s">
        <v>34</v>
      </c>
      <c r="AX363" s="15" t="s">
        <v>73</v>
      </c>
      <c r="AY363" s="258" t="s">
        <v>129</v>
      </c>
    </row>
    <row r="364" s="15" customFormat="1">
      <c r="A364" s="15"/>
      <c r="B364" s="249"/>
      <c r="C364" s="250"/>
      <c r="D364" s="225" t="s">
        <v>155</v>
      </c>
      <c r="E364" s="251" t="s">
        <v>19</v>
      </c>
      <c r="F364" s="252" t="s">
        <v>1022</v>
      </c>
      <c r="G364" s="250"/>
      <c r="H364" s="251" t="s">
        <v>19</v>
      </c>
      <c r="I364" s="253"/>
      <c r="J364" s="250"/>
      <c r="K364" s="250"/>
      <c r="L364" s="254"/>
      <c r="M364" s="255"/>
      <c r="N364" s="256"/>
      <c r="O364" s="256"/>
      <c r="P364" s="256"/>
      <c r="Q364" s="256"/>
      <c r="R364" s="256"/>
      <c r="S364" s="256"/>
      <c r="T364" s="257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58" t="s">
        <v>155</v>
      </c>
      <c r="AU364" s="258" t="s">
        <v>83</v>
      </c>
      <c r="AV364" s="15" t="s">
        <v>81</v>
      </c>
      <c r="AW364" s="15" t="s">
        <v>34</v>
      </c>
      <c r="AX364" s="15" t="s">
        <v>73</v>
      </c>
      <c r="AY364" s="258" t="s">
        <v>129</v>
      </c>
    </row>
    <row r="365" s="13" customFormat="1">
      <c r="A365" s="13"/>
      <c r="B365" s="227"/>
      <c r="C365" s="228"/>
      <c r="D365" s="225" t="s">
        <v>155</v>
      </c>
      <c r="E365" s="229" t="s">
        <v>19</v>
      </c>
      <c r="F365" s="230" t="s">
        <v>1023</v>
      </c>
      <c r="G365" s="228"/>
      <c r="H365" s="231">
        <v>92.912000000000006</v>
      </c>
      <c r="I365" s="232"/>
      <c r="J365" s="228"/>
      <c r="K365" s="228"/>
      <c r="L365" s="233"/>
      <c r="M365" s="234"/>
      <c r="N365" s="235"/>
      <c r="O365" s="235"/>
      <c r="P365" s="235"/>
      <c r="Q365" s="235"/>
      <c r="R365" s="235"/>
      <c r="S365" s="235"/>
      <c r="T365" s="23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7" t="s">
        <v>155</v>
      </c>
      <c r="AU365" s="237" t="s">
        <v>83</v>
      </c>
      <c r="AV365" s="13" t="s">
        <v>83</v>
      </c>
      <c r="AW365" s="13" t="s">
        <v>34</v>
      </c>
      <c r="AX365" s="13" t="s">
        <v>73</v>
      </c>
      <c r="AY365" s="237" t="s">
        <v>129</v>
      </c>
    </row>
    <row r="366" s="14" customFormat="1">
      <c r="A366" s="14"/>
      <c r="B366" s="238"/>
      <c r="C366" s="239"/>
      <c r="D366" s="225" t="s">
        <v>155</v>
      </c>
      <c r="E366" s="240" t="s">
        <v>19</v>
      </c>
      <c r="F366" s="241" t="s">
        <v>179</v>
      </c>
      <c r="G366" s="239"/>
      <c r="H366" s="242">
        <v>92.912000000000006</v>
      </c>
      <c r="I366" s="243"/>
      <c r="J366" s="239"/>
      <c r="K366" s="239"/>
      <c r="L366" s="244"/>
      <c r="M366" s="245"/>
      <c r="N366" s="246"/>
      <c r="O366" s="246"/>
      <c r="P366" s="246"/>
      <c r="Q366" s="246"/>
      <c r="R366" s="246"/>
      <c r="S366" s="246"/>
      <c r="T366" s="247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48" t="s">
        <v>155</v>
      </c>
      <c r="AU366" s="248" t="s">
        <v>83</v>
      </c>
      <c r="AV366" s="14" t="s">
        <v>136</v>
      </c>
      <c r="AW366" s="14" t="s">
        <v>34</v>
      </c>
      <c r="AX366" s="14" t="s">
        <v>81</v>
      </c>
      <c r="AY366" s="248" t="s">
        <v>129</v>
      </c>
    </row>
    <row r="367" s="2" customFormat="1" ht="24.15" customHeight="1">
      <c r="A367" s="41"/>
      <c r="B367" s="42"/>
      <c r="C367" s="270" t="s">
        <v>452</v>
      </c>
      <c r="D367" s="270" t="s">
        <v>500</v>
      </c>
      <c r="E367" s="271" t="s">
        <v>1024</v>
      </c>
      <c r="F367" s="272" t="s">
        <v>1025</v>
      </c>
      <c r="G367" s="273" t="s">
        <v>152</v>
      </c>
      <c r="H367" s="274">
        <v>53.889000000000003</v>
      </c>
      <c r="I367" s="275"/>
      <c r="J367" s="276">
        <f>ROUND(I367*H367,2)</f>
        <v>0</v>
      </c>
      <c r="K367" s="272" t="s">
        <v>135</v>
      </c>
      <c r="L367" s="277"/>
      <c r="M367" s="278" t="s">
        <v>19</v>
      </c>
      <c r="N367" s="279" t="s">
        <v>44</v>
      </c>
      <c r="O367" s="87"/>
      <c r="P367" s="216">
        <f>O367*H367</f>
        <v>0</v>
      </c>
      <c r="Q367" s="216">
        <v>0.0044000000000000003</v>
      </c>
      <c r="R367" s="216">
        <f>Q367*H367</f>
        <v>0.23711160000000003</v>
      </c>
      <c r="S367" s="216">
        <v>0</v>
      </c>
      <c r="T367" s="217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18" t="s">
        <v>342</v>
      </c>
      <c r="AT367" s="218" t="s">
        <v>500</v>
      </c>
      <c r="AU367" s="218" t="s">
        <v>83</v>
      </c>
      <c r="AY367" s="20" t="s">
        <v>129</v>
      </c>
      <c r="BE367" s="219">
        <f>IF(N367="základní",J367,0)</f>
        <v>0</v>
      </c>
      <c r="BF367" s="219">
        <f>IF(N367="snížená",J367,0)</f>
        <v>0</v>
      </c>
      <c r="BG367" s="219">
        <f>IF(N367="zákl. přenesená",J367,0)</f>
        <v>0</v>
      </c>
      <c r="BH367" s="219">
        <f>IF(N367="sníž. přenesená",J367,0)</f>
        <v>0</v>
      </c>
      <c r="BI367" s="219">
        <f>IF(N367="nulová",J367,0)</f>
        <v>0</v>
      </c>
      <c r="BJ367" s="20" t="s">
        <v>81</v>
      </c>
      <c r="BK367" s="219">
        <f>ROUND(I367*H367,2)</f>
        <v>0</v>
      </c>
      <c r="BL367" s="20" t="s">
        <v>236</v>
      </c>
      <c r="BM367" s="218" t="s">
        <v>1026</v>
      </c>
    </row>
    <row r="368" s="13" customFormat="1">
      <c r="A368" s="13"/>
      <c r="B368" s="227"/>
      <c r="C368" s="228"/>
      <c r="D368" s="225" t="s">
        <v>155</v>
      </c>
      <c r="E368" s="229" t="s">
        <v>19</v>
      </c>
      <c r="F368" s="230" t="s">
        <v>1027</v>
      </c>
      <c r="G368" s="228"/>
      <c r="H368" s="231">
        <v>53.889000000000003</v>
      </c>
      <c r="I368" s="232"/>
      <c r="J368" s="228"/>
      <c r="K368" s="228"/>
      <c r="L368" s="233"/>
      <c r="M368" s="234"/>
      <c r="N368" s="235"/>
      <c r="O368" s="235"/>
      <c r="P368" s="235"/>
      <c r="Q368" s="235"/>
      <c r="R368" s="235"/>
      <c r="S368" s="235"/>
      <c r="T368" s="236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37" t="s">
        <v>155</v>
      </c>
      <c r="AU368" s="237" t="s">
        <v>83</v>
      </c>
      <c r="AV368" s="13" t="s">
        <v>83</v>
      </c>
      <c r="AW368" s="13" t="s">
        <v>34</v>
      </c>
      <c r="AX368" s="13" t="s">
        <v>73</v>
      </c>
      <c r="AY368" s="237" t="s">
        <v>129</v>
      </c>
    </row>
    <row r="369" s="14" customFormat="1">
      <c r="A369" s="14"/>
      <c r="B369" s="238"/>
      <c r="C369" s="239"/>
      <c r="D369" s="225" t="s">
        <v>155</v>
      </c>
      <c r="E369" s="240" t="s">
        <v>19</v>
      </c>
      <c r="F369" s="241" t="s">
        <v>179</v>
      </c>
      <c r="G369" s="239"/>
      <c r="H369" s="242">
        <v>53.889000000000003</v>
      </c>
      <c r="I369" s="243"/>
      <c r="J369" s="239"/>
      <c r="K369" s="239"/>
      <c r="L369" s="244"/>
      <c r="M369" s="245"/>
      <c r="N369" s="246"/>
      <c r="O369" s="246"/>
      <c r="P369" s="246"/>
      <c r="Q369" s="246"/>
      <c r="R369" s="246"/>
      <c r="S369" s="246"/>
      <c r="T369" s="247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48" t="s">
        <v>155</v>
      </c>
      <c r="AU369" s="248" t="s">
        <v>83</v>
      </c>
      <c r="AV369" s="14" t="s">
        <v>136</v>
      </c>
      <c r="AW369" s="14" t="s">
        <v>34</v>
      </c>
      <c r="AX369" s="14" t="s">
        <v>81</v>
      </c>
      <c r="AY369" s="248" t="s">
        <v>129</v>
      </c>
    </row>
    <row r="370" s="2" customFormat="1" ht="24.15" customHeight="1">
      <c r="A370" s="41"/>
      <c r="B370" s="42"/>
      <c r="C370" s="270" t="s">
        <v>460</v>
      </c>
      <c r="D370" s="270" t="s">
        <v>500</v>
      </c>
      <c r="E370" s="271" t="s">
        <v>1028</v>
      </c>
      <c r="F370" s="272" t="s">
        <v>1029</v>
      </c>
      <c r="G370" s="273" t="s">
        <v>152</v>
      </c>
      <c r="H370" s="274">
        <v>53.889000000000003</v>
      </c>
      <c r="I370" s="275"/>
      <c r="J370" s="276">
        <f>ROUND(I370*H370,2)</f>
        <v>0</v>
      </c>
      <c r="K370" s="272" t="s">
        <v>135</v>
      </c>
      <c r="L370" s="277"/>
      <c r="M370" s="278" t="s">
        <v>19</v>
      </c>
      <c r="N370" s="279" t="s">
        <v>44</v>
      </c>
      <c r="O370" s="87"/>
      <c r="P370" s="216">
        <f>O370*H370</f>
        <v>0</v>
      </c>
      <c r="Q370" s="216">
        <v>0.0055300000000000002</v>
      </c>
      <c r="R370" s="216">
        <f>Q370*H370</f>
        <v>0.29800617000000001</v>
      </c>
      <c r="S370" s="216">
        <v>0</v>
      </c>
      <c r="T370" s="217">
        <f>S370*H370</f>
        <v>0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18" t="s">
        <v>342</v>
      </c>
      <c r="AT370" s="218" t="s">
        <v>500</v>
      </c>
      <c r="AU370" s="218" t="s">
        <v>83</v>
      </c>
      <c r="AY370" s="20" t="s">
        <v>129</v>
      </c>
      <c r="BE370" s="219">
        <f>IF(N370="základní",J370,0)</f>
        <v>0</v>
      </c>
      <c r="BF370" s="219">
        <f>IF(N370="snížená",J370,0)</f>
        <v>0</v>
      </c>
      <c r="BG370" s="219">
        <f>IF(N370="zákl. přenesená",J370,0)</f>
        <v>0</v>
      </c>
      <c r="BH370" s="219">
        <f>IF(N370="sníž. přenesená",J370,0)</f>
        <v>0</v>
      </c>
      <c r="BI370" s="219">
        <f>IF(N370="nulová",J370,0)</f>
        <v>0</v>
      </c>
      <c r="BJ370" s="20" t="s">
        <v>81</v>
      </c>
      <c r="BK370" s="219">
        <f>ROUND(I370*H370,2)</f>
        <v>0</v>
      </c>
      <c r="BL370" s="20" t="s">
        <v>236</v>
      </c>
      <c r="BM370" s="218" t="s">
        <v>1030</v>
      </c>
    </row>
    <row r="371" s="13" customFormat="1">
      <c r="A371" s="13"/>
      <c r="B371" s="227"/>
      <c r="C371" s="228"/>
      <c r="D371" s="225" t="s">
        <v>155</v>
      </c>
      <c r="E371" s="229" t="s">
        <v>19</v>
      </c>
      <c r="F371" s="230" t="s">
        <v>1027</v>
      </c>
      <c r="G371" s="228"/>
      <c r="H371" s="231">
        <v>53.889000000000003</v>
      </c>
      <c r="I371" s="232"/>
      <c r="J371" s="228"/>
      <c r="K371" s="228"/>
      <c r="L371" s="233"/>
      <c r="M371" s="234"/>
      <c r="N371" s="235"/>
      <c r="O371" s="235"/>
      <c r="P371" s="235"/>
      <c r="Q371" s="235"/>
      <c r="R371" s="235"/>
      <c r="S371" s="235"/>
      <c r="T371" s="236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37" t="s">
        <v>155</v>
      </c>
      <c r="AU371" s="237" t="s">
        <v>83</v>
      </c>
      <c r="AV371" s="13" t="s">
        <v>83</v>
      </c>
      <c r="AW371" s="13" t="s">
        <v>34</v>
      </c>
      <c r="AX371" s="13" t="s">
        <v>73</v>
      </c>
      <c r="AY371" s="237" t="s">
        <v>129</v>
      </c>
    </row>
    <row r="372" s="14" customFormat="1">
      <c r="A372" s="14"/>
      <c r="B372" s="238"/>
      <c r="C372" s="239"/>
      <c r="D372" s="225" t="s">
        <v>155</v>
      </c>
      <c r="E372" s="240" t="s">
        <v>19</v>
      </c>
      <c r="F372" s="241" t="s">
        <v>179</v>
      </c>
      <c r="G372" s="239"/>
      <c r="H372" s="242">
        <v>53.889000000000003</v>
      </c>
      <c r="I372" s="243"/>
      <c r="J372" s="239"/>
      <c r="K372" s="239"/>
      <c r="L372" s="244"/>
      <c r="M372" s="245"/>
      <c r="N372" s="246"/>
      <c r="O372" s="246"/>
      <c r="P372" s="246"/>
      <c r="Q372" s="246"/>
      <c r="R372" s="246"/>
      <c r="S372" s="246"/>
      <c r="T372" s="247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48" t="s">
        <v>155</v>
      </c>
      <c r="AU372" s="248" t="s">
        <v>83</v>
      </c>
      <c r="AV372" s="14" t="s">
        <v>136</v>
      </c>
      <c r="AW372" s="14" t="s">
        <v>34</v>
      </c>
      <c r="AX372" s="14" t="s">
        <v>81</v>
      </c>
      <c r="AY372" s="248" t="s">
        <v>129</v>
      </c>
    </row>
    <row r="373" s="2" customFormat="1" ht="24.15" customHeight="1">
      <c r="A373" s="41"/>
      <c r="B373" s="42"/>
      <c r="C373" s="207" t="s">
        <v>465</v>
      </c>
      <c r="D373" s="207" t="s">
        <v>131</v>
      </c>
      <c r="E373" s="208" t="s">
        <v>1031</v>
      </c>
      <c r="F373" s="209" t="s">
        <v>1032</v>
      </c>
      <c r="G373" s="210" t="s">
        <v>332</v>
      </c>
      <c r="H373" s="211">
        <v>0.63200000000000001</v>
      </c>
      <c r="I373" s="212"/>
      <c r="J373" s="213">
        <f>ROUND(I373*H373,2)</f>
        <v>0</v>
      </c>
      <c r="K373" s="209" t="s">
        <v>135</v>
      </c>
      <c r="L373" s="47"/>
      <c r="M373" s="214" t="s">
        <v>19</v>
      </c>
      <c r="N373" s="215" t="s">
        <v>44</v>
      </c>
      <c r="O373" s="87"/>
      <c r="P373" s="216">
        <f>O373*H373</f>
        <v>0</v>
      </c>
      <c r="Q373" s="216">
        <v>0</v>
      </c>
      <c r="R373" s="216">
        <f>Q373*H373</f>
        <v>0</v>
      </c>
      <c r="S373" s="216">
        <v>0</v>
      </c>
      <c r="T373" s="217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18" t="s">
        <v>236</v>
      </c>
      <c r="AT373" s="218" t="s">
        <v>131</v>
      </c>
      <c r="AU373" s="218" t="s">
        <v>83</v>
      </c>
      <c r="AY373" s="20" t="s">
        <v>129</v>
      </c>
      <c r="BE373" s="219">
        <f>IF(N373="základní",J373,0)</f>
        <v>0</v>
      </c>
      <c r="BF373" s="219">
        <f>IF(N373="snížená",J373,0)</f>
        <v>0</v>
      </c>
      <c r="BG373" s="219">
        <f>IF(N373="zákl. přenesená",J373,0)</f>
        <v>0</v>
      </c>
      <c r="BH373" s="219">
        <f>IF(N373="sníž. přenesená",J373,0)</f>
        <v>0</v>
      </c>
      <c r="BI373" s="219">
        <f>IF(N373="nulová",J373,0)</f>
        <v>0</v>
      </c>
      <c r="BJ373" s="20" t="s">
        <v>81</v>
      </c>
      <c r="BK373" s="219">
        <f>ROUND(I373*H373,2)</f>
        <v>0</v>
      </c>
      <c r="BL373" s="20" t="s">
        <v>236</v>
      </c>
      <c r="BM373" s="218" t="s">
        <v>1033</v>
      </c>
    </row>
    <row r="374" s="2" customFormat="1">
      <c r="A374" s="41"/>
      <c r="B374" s="42"/>
      <c r="C374" s="43"/>
      <c r="D374" s="220" t="s">
        <v>138</v>
      </c>
      <c r="E374" s="43"/>
      <c r="F374" s="221" t="s">
        <v>1034</v>
      </c>
      <c r="G374" s="43"/>
      <c r="H374" s="43"/>
      <c r="I374" s="222"/>
      <c r="J374" s="43"/>
      <c r="K374" s="43"/>
      <c r="L374" s="47"/>
      <c r="M374" s="223"/>
      <c r="N374" s="224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20" t="s">
        <v>138</v>
      </c>
      <c r="AU374" s="20" t="s">
        <v>83</v>
      </c>
    </row>
    <row r="375" s="12" customFormat="1" ht="22.8" customHeight="1">
      <c r="A375" s="12"/>
      <c r="B375" s="191"/>
      <c r="C375" s="192"/>
      <c r="D375" s="193" t="s">
        <v>72</v>
      </c>
      <c r="E375" s="205" t="s">
        <v>1035</v>
      </c>
      <c r="F375" s="205" t="s">
        <v>1036</v>
      </c>
      <c r="G375" s="192"/>
      <c r="H375" s="192"/>
      <c r="I375" s="195"/>
      <c r="J375" s="206">
        <f>BK375</f>
        <v>0</v>
      </c>
      <c r="K375" s="192"/>
      <c r="L375" s="197"/>
      <c r="M375" s="198"/>
      <c r="N375" s="199"/>
      <c r="O375" s="199"/>
      <c r="P375" s="200">
        <f>SUM(P376:P385)</f>
        <v>0</v>
      </c>
      <c r="Q375" s="199"/>
      <c r="R375" s="200">
        <f>SUM(R376:R385)</f>
        <v>0.0084169799999999993</v>
      </c>
      <c r="S375" s="199"/>
      <c r="T375" s="201">
        <f>SUM(T376:T385)</f>
        <v>0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R375" s="202" t="s">
        <v>83</v>
      </c>
      <c r="AT375" s="203" t="s">
        <v>72</v>
      </c>
      <c r="AU375" s="203" t="s">
        <v>81</v>
      </c>
      <c r="AY375" s="202" t="s">
        <v>129</v>
      </c>
      <c r="BK375" s="204">
        <f>SUM(BK376:BK385)</f>
        <v>0</v>
      </c>
    </row>
    <row r="376" s="2" customFormat="1" ht="21.75" customHeight="1">
      <c r="A376" s="41"/>
      <c r="B376" s="42"/>
      <c r="C376" s="207" t="s">
        <v>469</v>
      </c>
      <c r="D376" s="207" t="s">
        <v>131</v>
      </c>
      <c r="E376" s="208" t="s">
        <v>1037</v>
      </c>
      <c r="F376" s="209" t="s">
        <v>1038</v>
      </c>
      <c r="G376" s="210" t="s">
        <v>189</v>
      </c>
      <c r="H376" s="211">
        <v>19.620000000000001</v>
      </c>
      <c r="I376" s="212"/>
      <c r="J376" s="213">
        <f>ROUND(I376*H376,2)</f>
        <v>0</v>
      </c>
      <c r="K376" s="209" t="s">
        <v>135</v>
      </c>
      <c r="L376" s="47"/>
      <c r="M376" s="214" t="s">
        <v>19</v>
      </c>
      <c r="N376" s="215" t="s">
        <v>44</v>
      </c>
      <c r="O376" s="87"/>
      <c r="P376" s="216">
        <f>O376*H376</f>
        <v>0</v>
      </c>
      <c r="Q376" s="216">
        <v>3.0000000000000001E-05</v>
      </c>
      <c r="R376" s="216">
        <f>Q376*H376</f>
        <v>0.0005886</v>
      </c>
      <c r="S376" s="216">
        <v>0</v>
      </c>
      <c r="T376" s="217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18" t="s">
        <v>236</v>
      </c>
      <c r="AT376" s="218" t="s">
        <v>131</v>
      </c>
      <c r="AU376" s="218" t="s">
        <v>83</v>
      </c>
      <c r="AY376" s="20" t="s">
        <v>129</v>
      </c>
      <c r="BE376" s="219">
        <f>IF(N376="základní",J376,0)</f>
        <v>0</v>
      </c>
      <c r="BF376" s="219">
        <f>IF(N376="snížená",J376,0)</f>
        <v>0</v>
      </c>
      <c r="BG376" s="219">
        <f>IF(N376="zákl. přenesená",J376,0)</f>
        <v>0</v>
      </c>
      <c r="BH376" s="219">
        <f>IF(N376="sníž. přenesená",J376,0)</f>
        <v>0</v>
      </c>
      <c r="BI376" s="219">
        <f>IF(N376="nulová",J376,0)</f>
        <v>0</v>
      </c>
      <c r="BJ376" s="20" t="s">
        <v>81</v>
      </c>
      <c r="BK376" s="219">
        <f>ROUND(I376*H376,2)</f>
        <v>0</v>
      </c>
      <c r="BL376" s="20" t="s">
        <v>236</v>
      </c>
      <c r="BM376" s="218" t="s">
        <v>1039</v>
      </c>
    </row>
    <row r="377" s="2" customFormat="1">
      <c r="A377" s="41"/>
      <c r="B377" s="42"/>
      <c r="C377" s="43"/>
      <c r="D377" s="220" t="s">
        <v>138</v>
      </c>
      <c r="E377" s="43"/>
      <c r="F377" s="221" t="s">
        <v>1040</v>
      </c>
      <c r="G377" s="43"/>
      <c r="H377" s="43"/>
      <c r="I377" s="222"/>
      <c r="J377" s="43"/>
      <c r="K377" s="43"/>
      <c r="L377" s="47"/>
      <c r="M377" s="223"/>
      <c r="N377" s="224"/>
      <c r="O377" s="87"/>
      <c r="P377" s="87"/>
      <c r="Q377" s="87"/>
      <c r="R377" s="87"/>
      <c r="S377" s="87"/>
      <c r="T377" s="88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T377" s="20" t="s">
        <v>138</v>
      </c>
      <c r="AU377" s="20" t="s">
        <v>83</v>
      </c>
    </row>
    <row r="378" s="13" customFormat="1">
      <c r="A378" s="13"/>
      <c r="B378" s="227"/>
      <c r="C378" s="228"/>
      <c r="D378" s="225" t="s">
        <v>155</v>
      </c>
      <c r="E378" s="229" t="s">
        <v>19</v>
      </c>
      <c r="F378" s="230" t="s">
        <v>1041</v>
      </c>
      <c r="G378" s="228"/>
      <c r="H378" s="231">
        <v>19.620000000000001</v>
      </c>
      <c r="I378" s="232"/>
      <c r="J378" s="228"/>
      <c r="K378" s="228"/>
      <c r="L378" s="233"/>
      <c r="M378" s="234"/>
      <c r="N378" s="235"/>
      <c r="O378" s="235"/>
      <c r="P378" s="235"/>
      <c r="Q378" s="235"/>
      <c r="R378" s="235"/>
      <c r="S378" s="235"/>
      <c r="T378" s="23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7" t="s">
        <v>155</v>
      </c>
      <c r="AU378" s="237" t="s">
        <v>83</v>
      </c>
      <c r="AV378" s="13" t="s">
        <v>83</v>
      </c>
      <c r="AW378" s="13" t="s">
        <v>34</v>
      </c>
      <c r="AX378" s="13" t="s">
        <v>73</v>
      </c>
      <c r="AY378" s="237" t="s">
        <v>129</v>
      </c>
    </row>
    <row r="379" s="16" customFormat="1">
      <c r="A379" s="16"/>
      <c r="B379" s="259"/>
      <c r="C379" s="260"/>
      <c r="D379" s="225" t="s">
        <v>155</v>
      </c>
      <c r="E379" s="261" t="s">
        <v>733</v>
      </c>
      <c r="F379" s="262" t="s">
        <v>223</v>
      </c>
      <c r="G379" s="260"/>
      <c r="H379" s="263">
        <v>19.620000000000001</v>
      </c>
      <c r="I379" s="264"/>
      <c r="J379" s="260"/>
      <c r="K379" s="260"/>
      <c r="L379" s="265"/>
      <c r="M379" s="266"/>
      <c r="N379" s="267"/>
      <c r="O379" s="267"/>
      <c r="P379" s="267"/>
      <c r="Q379" s="267"/>
      <c r="R379" s="267"/>
      <c r="S379" s="267"/>
      <c r="T379" s="268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T379" s="269" t="s">
        <v>155</v>
      </c>
      <c r="AU379" s="269" t="s">
        <v>83</v>
      </c>
      <c r="AV379" s="16" t="s">
        <v>145</v>
      </c>
      <c r="AW379" s="16" t="s">
        <v>34</v>
      </c>
      <c r="AX379" s="16" t="s">
        <v>73</v>
      </c>
      <c r="AY379" s="269" t="s">
        <v>129</v>
      </c>
    </row>
    <row r="380" s="14" customFormat="1">
      <c r="A380" s="14"/>
      <c r="B380" s="238"/>
      <c r="C380" s="239"/>
      <c r="D380" s="225" t="s">
        <v>155</v>
      </c>
      <c r="E380" s="240" t="s">
        <v>19</v>
      </c>
      <c r="F380" s="241" t="s">
        <v>179</v>
      </c>
      <c r="G380" s="239"/>
      <c r="H380" s="242">
        <v>19.620000000000001</v>
      </c>
      <c r="I380" s="243"/>
      <c r="J380" s="239"/>
      <c r="K380" s="239"/>
      <c r="L380" s="244"/>
      <c r="M380" s="245"/>
      <c r="N380" s="246"/>
      <c r="O380" s="246"/>
      <c r="P380" s="246"/>
      <c r="Q380" s="246"/>
      <c r="R380" s="246"/>
      <c r="S380" s="246"/>
      <c r="T380" s="247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48" t="s">
        <v>155</v>
      </c>
      <c r="AU380" s="248" t="s">
        <v>83</v>
      </c>
      <c r="AV380" s="14" t="s">
        <v>136</v>
      </c>
      <c r="AW380" s="14" t="s">
        <v>34</v>
      </c>
      <c r="AX380" s="14" t="s">
        <v>81</v>
      </c>
      <c r="AY380" s="248" t="s">
        <v>129</v>
      </c>
    </row>
    <row r="381" s="2" customFormat="1" ht="16.5" customHeight="1">
      <c r="A381" s="41"/>
      <c r="B381" s="42"/>
      <c r="C381" s="270" t="s">
        <v>473</v>
      </c>
      <c r="D381" s="270" t="s">
        <v>500</v>
      </c>
      <c r="E381" s="271" t="s">
        <v>1042</v>
      </c>
      <c r="F381" s="272" t="s">
        <v>1043</v>
      </c>
      <c r="G381" s="273" t="s">
        <v>189</v>
      </c>
      <c r="H381" s="274">
        <v>20.600999999999999</v>
      </c>
      <c r="I381" s="275"/>
      <c r="J381" s="276">
        <f>ROUND(I381*H381,2)</f>
        <v>0</v>
      </c>
      <c r="K381" s="272" t="s">
        <v>135</v>
      </c>
      <c r="L381" s="277"/>
      <c r="M381" s="278" t="s">
        <v>19</v>
      </c>
      <c r="N381" s="279" t="s">
        <v>44</v>
      </c>
      <c r="O381" s="87"/>
      <c r="P381" s="216">
        <f>O381*H381</f>
        <v>0</v>
      </c>
      <c r="Q381" s="216">
        <v>0.00038000000000000002</v>
      </c>
      <c r="R381" s="216">
        <f>Q381*H381</f>
        <v>0.0078283799999999994</v>
      </c>
      <c r="S381" s="216">
        <v>0</v>
      </c>
      <c r="T381" s="217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18" t="s">
        <v>342</v>
      </c>
      <c r="AT381" s="218" t="s">
        <v>500</v>
      </c>
      <c r="AU381" s="218" t="s">
        <v>83</v>
      </c>
      <c r="AY381" s="20" t="s">
        <v>129</v>
      </c>
      <c r="BE381" s="219">
        <f>IF(N381="základní",J381,0)</f>
        <v>0</v>
      </c>
      <c r="BF381" s="219">
        <f>IF(N381="snížená",J381,0)</f>
        <v>0</v>
      </c>
      <c r="BG381" s="219">
        <f>IF(N381="zákl. přenesená",J381,0)</f>
        <v>0</v>
      </c>
      <c r="BH381" s="219">
        <f>IF(N381="sníž. přenesená",J381,0)</f>
        <v>0</v>
      </c>
      <c r="BI381" s="219">
        <f>IF(N381="nulová",J381,0)</f>
        <v>0</v>
      </c>
      <c r="BJ381" s="20" t="s">
        <v>81</v>
      </c>
      <c r="BK381" s="219">
        <f>ROUND(I381*H381,2)</f>
        <v>0</v>
      </c>
      <c r="BL381" s="20" t="s">
        <v>236</v>
      </c>
      <c r="BM381" s="218" t="s">
        <v>1044</v>
      </c>
    </row>
    <row r="382" s="13" customFormat="1">
      <c r="A382" s="13"/>
      <c r="B382" s="227"/>
      <c r="C382" s="228"/>
      <c r="D382" s="225" t="s">
        <v>155</v>
      </c>
      <c r="E382" s="229" t="s">
        <v>19</v>
      </c>
      <c r="F382" s="230" t="s">
        <v>1045</v>
      </c>
      <c r="G382" s="228"/>
      <c r="H382" s="231">
        <v>20.600999999999999</v>
      </c>
      <c r="I382" s="232"/>
      <c r="J382" s="228"/>
      <c r="K382" s="228"/>
      <c r="L382" s="233"/>
      <c r="M382" s="234"/>
      <c r="N382" s="235"/>
      <c r="O382" s="235"/>
      <c r="P382" s="235"/>
      <c r="Q382" s="235"/>
      <c r="R382" s="235"/>
      <c r="S382" s="235"/>
      <c r="T382" s="23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7" t="s">
        <v>155</v>
      </c>
      <c r="AU382" s="237" t="s">
        <v>83</v>
      </c>
      <c r="AV382" s="13" t="s">
        <v>83</v>
      </c>
      <c r="AW382" s="13" t="s">
        <v>34</v>
      </c>
      <c r="AX382" s="13" t="s">
        <v>73</v>
      </c>
      <c r="AY382" s="237" t="s">
        <v>129</v>
      </c>
    </row>
    <row r="383" s="14" customFormat="1">
      <c r="A383" s="14"/>
      <c r="B383" s="238"/>
      <c r="C383" s="239"/>
      <c r="D383" s="225" t="s">
        <v>155</v>
      </c>
      <c r="E383" s="240" t="s">
        <v>19</v>
      </c>
      <c r="F383" s="241" t="s">
        <v>179</v>
      </c>
      <c r="G383" s="239"/>
      <c r="H383" s="242">
        <v>20.600999999999999</v>
      </c>
      <c r="I383" s="243"/>
      <c r="J383" s="239"/>
      <c r="K383" s="239"/>
      <c r="L383" s="244"/>
      <c r="M383" s="245"/>
      <c r="N383" s="246"/>
      <c r="O383" s="246"/>
      <c r="P383" s="246"/>
      <c r="Q383" s="246"/>
      <c r="R383" s="246"/>
      <c r="S383" s="246"/>
      <c r="T383" s="247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8" t="s">
        <v>155</v>
      </c>
      <c r="AU383" s="248" t="s">
        <v>83</v>
      </c>
      <c r="AV383" s="14" t="s">
        <v>136</v>
      </c>
      <c r="AW383" s="14" t="s">
        <v>34</v>
      </c>
      <c r="AX383" s="14" t="s">
        <v>81</v>
      </c>
      <c r="AY383" s="248" t="s">
        <v>129</v>
      </c>
    </row>
    <row r="384" s="2" customFormat="1" ht="24.15" customHeight="1">
      <c r="A384" s="41"/>
      <c r="B384" s="42"/>
      <c r="C384" s="207" t="s">
        <v>479</v>
      </c>
      <c r="D384" s="207" t="s">
        <v>131</v>
      </c>
      <c r="E384" s="208" t="s">
        <v>1046</v>
      </c>
      <c r="F384" s="209" t="s">
        <v>1047</v>
      </c>
      <c r="G384" s="210" t="s">
        <v>332</v>
      </c>
      <c r="H384" s="211">
        <v>0.0080000000000000002</v>
      </c>
      <c r="I384" s="212"/>
      <c r="J384" s="213">
        <f>ROUND(I384*H384,2)</f>
        <v>0</v>
      </c>
      <c r="K384" s="209" t="s">
        <v>135</v>
      </c>
      <c r="L384" s="47"/>
      <c r="M384" s="214" t="s">
        <v>19</v>
      </c>
      <c r="N384" s="215" t="s">
        <v>44</v>
      </c>
      <c r="O384" s="87"/>
      <c r="P384" s="216">
        <f>O384*H384</f>
        <v>0</v>
      </c>
      <c r="Q384" s="216">
        <v>0</v>
      </c>
      <c r="R384" s="216">
        <f>Q384*H384</f>
        <v>0</v>
      </c>
      <c r="S384" s="216">
        <v>0</v>
      </c>
      <c r="T384" s="217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8" t="s">
        <v>236</v>
      </c>
      <c r="AT384" s="218" t="s">
        <v>131</v>
      </c>
      <c r="AU384" s="218" t="s">
        <v>83</v>
      </c>
      <c r="AY384" s="20" t="s">
        <v>129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20" t="s">
        <v>81</v>
      </c>
      <c r="BK384" s="219">
        <f>ROUND(I384*H384,2)</f>
        <v>0</v>
      </c>
      <c r="BL384" s="20" t="s">
        <v>236</v>
      </c>
      <c r="BM384" s="218" t="s">
        <v>1048</v>
      </c>
    </row>
    <row r="385" s="2" customFormat="1">
      <c r="A385" s="41"/>
      <c r="B385" s="42"/>
      <c r="C385" s="43"/>
      <c r="D385" s="220" t="s">
        <v>138</v>
      </c>
      <c r="E385" s="43"/>
      <c r="F385" s="221" t="s">
        <v>1049</v>
      </c>
      <c r="G385" s="43"/>
      <c r="H385" s="43"/>
      <c r="I385" s="222"/>
      <c r="J385" s="43"/>
      <c r="K385" s="43"/>
      <c r="L385" s="47"/>
      <c r="M385" s="223"/>
      <c r="N385" s="224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138</v>
      </c>
      <c r="AU385" s="20" t="s">
        <v>83</v>
      </c>
    </row>
    <row r="386" s="12" customFormat="1" ht="22.8" customHeight="1">
      <c r="A386" s="12"/>
      <c r="B386" s="191"/>
      <c r="C386" s="192"/>
      <c r="D386" s="193" t="s">
        <v>72</v>
      </c>
      <c r="E386" s="205" t="s">
        <v>1050</v>
      </c>
      <c r="F386" s="205" t="s">
        <v>1051</v>
      </c>
      <c r="G386" s="192"/>
      <c r="H386" s="192"/>
      <c r="I386" s="195"/>
      <c r="J386" s="206">
        <f>BK386</f>
        <v>0</v>
      </c>
      <c r="K386" s="192"/>
      <c r="L386" s="197"/>
      <c r="M386" s="198"/>
      <c r="N386" s="199"/>
      <c r="O386" s="199"/>
      <c r="P386" s="200">
        <f>SUM(P387:P396)</f>
        <v>0</v>
      </c>
      <c r="Q386" s="199"/>
      <c r="R386" s="200">
        <f>SUM(R387:R396)</f>
        <v>0.043941099999999997</v>
      </c>
      <c r="S386" s="199"/>
      <c r="T386" s="201">
        <f>SUM(T387:T396)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02" t="s">
        <v>83</v>
      </c>
      <c r="AT386" s="203" t="s">
        <v>72</v>
      </c>
      <c r="AU386" s="203" t="s">
        <v>81</v>
      </c>
      <c r="AY386" s="202" t="s">
        <v>129</v>
      </c>
      <c r="BK386" s="204">
        <f>SUM(BK387:BK396)</f>
        <v>0</v>
      </c>
    </row>
    <row r="387" s="2" customFormat="1" ht="16.5" customHeight="1">
      <c r="A387" s="41"/>
      <c r="B387" s="42"/>
      <c r="C387" s="207" t="s">
        <v>486</v>
      </c>
      <c r="D387" s="207" t="s">
        <v>131</v>
      </c>
      <c r="E387" s="208" t="s">
        <v>1052</v>
      </c>
      <c r="F387" s="209" t="s">
        <v>1053</v>
      </c>
      <c r="G387" s="210" t="s">
        <v>189</v>
      </c>
      <c r="H387" s="211">
        <v>12.699999999999999</v>
      </c>
      <c r="I387" s="212"/>
      <c r="J387" s="213">
        <f>ROUND(I387*H387,2)</f>
        <v>0</v>
      </c>
      <c r="K387" s="209" t="s">
        <v>19</v>
      </c>
      <c r="L387" s="47"/>
      <c r="M387" s="214" t="s">
        <v>19</v>
      </c>
      <c r="N387" s="215" t="s">
        <v>44</v>
      </c>
      <c r="O387" s="87"/>
      <c r="P387" s="216">
        <f>O387*H387</f>
        <v>0</v>
      </c>
      <c r="Q387" s="216">
        <v>0.00091</v>
      </c>
      <c r="R387" s="216">
        <f>Q387*H387</f>
        <v>0.011557</v>
      </c>
      <c r="S387" s="216">
        <v>0</v>
      </c>
      <c r="T387" s="217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18" t="s">
        <v>236</v>
      </c>
      <c r="AT387" s="218" t="s">
        <v>131</v>
      </c>
      <c r="AU387" s="218" t="s">
        <v>83</v>
      </c>
      <c r="AY387" s="20" t="s">
        <v>129</v>
      </c>
      <c r="BE387" s="219">
        <f>IF(N387="základní",J387,0)</f>
        <v>0</v>
      </c>
      <c r="BF387" s="219">
        <f>IF(N387="snížená",J387,0)</f>
        <v>0</v>
      </c>
      <c r="BG387" s="219">
        <f>IF(N387="zákl. přenesená",J387,0)</f>
        <v>0</v>
      </c>
      <c r="BH387" s="219">
        <f>IF(N387="sníž. přenesená",J387,0)</f>
        <v>0</v>
      </c>
      <c r="BI387" s="219">
        <f>IF(N387="nulová",J387,0)</f>
        <v>0</v>
      </c>
      <c r="BJ387" s="20" t="s">
        <v>81</v>
      </c>
      <c r="BK387" s="219">
        <f>ROUND(I387*H387,2)</f>
        <v>0</v>
      </c>
      <c r="BL387" s="20" t="s">
        <v>236</v>
      </c>
      <c r="BM387" s="218" t="s">
        <v>1054</v>
      </c>
    </row>
    <row r="388" s="15" customFormat="1">
      <c r="A388" s="15"/>
      <c r="B388" s="249"/>
      <c r="C388" s="250"/>
      <c r="D388" s="225" t="s">
        <v>155</v>
      </c>
      <c r="E388" s="251" t="s">
        <v>19</v>
      </c>
      <c r="F388" s="252" t="s">
        <v>1055</v>
      </c>
      <c r="G388" s="250"/>
      <c r="H388" s="251" t="s">
        <v>19</v>
      </c>
      <c r="I388" s="253"/>
      <c r="J388" s="250"/>
      <c r="K388" s="250"/>
      <c r="L388" s="254"/>
      <c r="M388" s="255"/>
      <c r="N388" s="256"/>
      <c r="O388" s="256"/>
      <c r="P388" s="256"/>
      <c r="Q388" s="256"/>
      <c r="R388" s="256"/>
      <c r="S388" s="256"/>
      <c r="T388" s="257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58" t="s">
        <v>155</v>
      </c>
      <c r="AU388" s="258" t="s">
        <v>83</v>
      </c>
      <c r="AV388" s="15" t="s">
        <v>81</v>
      </c>
      <c r="AW388" s="15" t="s">
        <v>34</v>
      </c>
      <c r="AX388" s="15" t="s">
        <v>73</v>
      </c>
      <c r="AY388" s="258" t="s">
        <v>129</v>
      </c>
    </row>
    <row r="389" s="13" customFormat="1">
      <c r="A389" s="13"/>
      <c r="B389" s="227"/>
      <c r="C389" s="228"/>
      <c r="D389" s="225" t="s">
        <v>155</v>
      </c>
      <c r="E389" s="229" t="s">
        <v>19</v>
      </c>
      <c r="F389" s="230" t="s">
        <v>1056</v>
      </c>
      <c r="G389" s="228"/>
      <c r="H389" s="231">
        <v>12.699999999999999</v>
      </c>
      <c r="I389" s="232"/>
      <c r="J389" s="228"/>
      <c r="K389" s="228"/>
      <c r="L389" s="233"/>
      <c r="M389" s="234"/>
      <c r="N389" s="235"/>
      <c r="O389" s="235"/>
      <c r="P389" s="235"/>
      <c r="Q389" s="235"/>
      <c r="R389" s="235"/>
      <c r="S389" s="235"/>
      <c r="T389" s="236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7" t="s">
        <v>155</v>
      </c>
      <c r="AU389" s="237" t="s">
        <v>83</v>
      </c>
      <c r="AV389" s="13" t="s">
        <v>83</v>
      </c>
      <c r="AW389" s="13" t="s">
        <v>34</v>
      </c>
      <c r="AX389" s="13" t="s">
        <v>73</v>
      </c>
      <c r="AY389" s="237" t="s">
        <v>129</v>
      </c>
    </row>
    <row r="390" s="14" customFormat="1">
      <c r="A390" s="14"/>
      <c r="B390" s="238"/>
      <c r="C390" s="239"/>
      <c r="D390" s="225" t="s">
        <v>155</v>
      </c>
      <c r="E390" s="240" t="s">
        <v>19</v>
      </c>
      <c r="F390" s="241" t="s">
        <v>179</v>
      </c>
      <c r="G390" s="239"/>
      <c r="H390" s="242">
        <v>12.699999999999999</v>
      </c>
      <c r="I390" s="243"/>
      <c r="J390" s="239"/>
      <c r="K390" s="239"/>
      <c r="L390" s="244"/>
      <c r="M390" s="245"/>
      <c r="N390" s="246"/>
      <c r="O390" s="246"/>
      <c r="P390" s="246"/>
      <c r="Q390" s="246"/>
      <c r="R390" s="246"/>
      <c r="S390" s="246"/>
      <c r="T390" s="247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48" t="s">
        <v>155</v>
      </c>
      <c r="AU390" s="248" t="s">
        <v>83</v>
      </c>
      <c r="AV390" s="14" t="s">
        <v>136</v>
      </c>
      <c r="AW390" s="14" t="s">
        <v>34</v>
      </c>
      <c r="AX390" s="14" t="s">
        <v>81</v>
      </c>
      <c r="AY390" s="248" t="s">
        <v>129</v>
      </c>
    </row>
    <row r="391" s="2" customFormat="1" ht="21.75" customHeight="1">
      <c r="A391" s="41"/>
      <c r="B391" s="42"/>
      <c r="C391" s="207" t="s">
        <v>493</v>
      </c>
      <c r="D391" s="207" t="s">
        <v>131</v>
      </c>
      <c r="E391" s="208" t="s">
        <v>1057</v>
      </c>
      <c r="F391" s="209" t="s">
        <v>1058</v>
      </c>
      <c r="G391" s="210" t="s">
        <v>189</v>
      </c>
      <c r="H391" s="211">
        <v>22.030000000000001</v>
      </c>
      <c r="I391" s="212"/>
      <c r="J391" s="213">
        <f>ROUND(I391*H391,2)</f>
        <v>0</v>
      </c>
      <c r="K391" s="209" t="s">
        <v>19</v>
      </c>
      <c r="L391" s="47"/>
      <c r="M391" s="214" t="s">
        <v>19</v>
      </c>
      <c r="N391" s="215" t="s">
        <v>44</v>
      </c>
      <c r="O391" s="87"/>
      <c r="P391" s="216">
        <f>O391*H391</f>
        <v>0</v>
      </c>
      <c r="Q391" s="216">
        <v>0.00147</v>
      </c>
      <c r="R391" s="216">
        <f>Q391*H391</f>
        <v>0.032384099999999999</v>
      </c>
      <c r="S391" s="216">
        <v>0</v>
      </c>
      <c r="T391" s="217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18" t="s">
        <v>236</v>
      </c>
      <c r="AT391" s="218" t="s">
        <v>131</v>
      </c>
      <c r="AU391" s="218" t="s">
        <v>83</v>
      </c>
      <c r="AY391" s="20" t="s">
        <v>129</v>
      </c>
      <c r="BE391" s="219">
        <f>IF(N391="základní",J391,0)</f>
        <v>0</v>
      </c>
      <c r="BF391" s="219">
        <f>IF(N391="snížená",J391,0)</f>
        <v>0</v>
      </c>
      <c r="BG391" s="219">
        <f>IF(N391="zákl. přenesená",J391,0)</f>
        <v>0</v>
      </c>
      <c r="BH391" s="219">
        <f>IF(N391="sníž. přenesená",J391,0)</f>
        <v>0</v>
      </c>
      <c r="BI391" s="219">
        <f>IF(N391="nulová",J391,0)</f>
        <v>0</v>
      </c>
      <c r="BJ391" s="20" t="s">
        <v>81</v>
      </c>
      <c r="BK391" s="219">
        <f>ROUND(I391*H391,2)</f>
        <v>0</v>
      </c>
      <c r="BL391" s="20" t="s">
        <v>236</v>
      </c>
      <c r="BM391" s="218" t="s">
        <v>1059</v>
      </c>
    </row>
    <row r="392" s="15" customFormat="1">
      <c r="A392" s="15"/>
      <c r="B392" s="249"/>
      <c r="C392" s="250"/>
      <c r="D392" s="225" t="s">
        <v>155</v>
      </c>
      <c r="E392" s="251" t="s">
        <v>19</v>
      </c>
      <c r="F392" s="252" t="s">
        <v>1060</v>
      </c>
      <c r="G392" s="250"/>
      <c r="H392" s="251" t="s">
        <v>19</v>
      </c>
      <c r="I392" s="253"/>
      <c r="J392" s="250"/>
      <c r="K392" s="250"/>
      <c r="L392" s="254"/>
      <c r="M392" s="255"/>
      <c r="N392" s="256"/>
      <c r="O392" s="256"/>
      <c r="P392" s="256"/>
      <c r="Q392" s="256"/>
      <c r="R392" s="256"/>
      <c r="S392" s="256"/>
      <c r="T392" s="257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58" t="s">
        <v>155</v>
      </c>
      <c r="AU392" s="258" t="s">
        <v>83</v>
      </c>
      <c r="AV392" s="15" t="s">
        <v>81</v>
      </c>
      <c r="AW392" s="15" t="s">
        <v>34</v>
      </c>
      <c r="AX392" s="15" t="s">
        <v>73</v>
      </c>
      <c r="AY392" s="258" t="s">
        <v>129</v>
      </c>
    </row>
    <row r="393" s="13" customFormat="1">
      <c r="A393" s="13"/>
      <c r="B393" s="227"/>
      <c r="C393" s="228"/>
      <c r="D393" s="225" t="s">
        <v>155</v>
      </c>
      <c r="E393" s="229" t="s">
        <v>19</v>
      </c>
      <c r="F393" s="230" t="s">
        <v>1061</v>
      </c>
      <c r="G393" s="228"/>
      <c r="H393" s="231">
        <v>22.030000000000001</v>
      </c>
      <c r="I393" s="232"/>
      <c r="J393" s="228"/>
      <c r="K393" s="228"/>
      <c r="L393" s="233"/>
      <c r="M393" s="234"/>
      <c r="N393" s="235"/>
      <c r="O393" s="235"/>
      <c r="P393" s="235"/>
      <c r="Q393" s="235"/>
      <c r="R393" s="235"/>
      <c r="S393" s="235"/>
      <c r="T393" s="236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7" t="s">
        <v>155</v>
      </c>
      <c r="AU393" s="237" t="s">
        <v>83</v>
      </c>
      <c r="AV393" s="13" t="s">
        <v>83</v>
      </c>
      <c r="AW393" s="13" t="s">
        <v>34</v>
      </c>
      <c r="AX393" s="13" t="s">
        <v>73</v>
      </c>
      <c r="AY393" s="237" t="s">
        <v>129</v>
      </c>
    </row>
    <row r="394" s="14" customFormat="1">
      <c r="A394" s="14"/>
      <c r="B394" s="238"/>
      <c r="C394" s="239"/>
      <c r="D394" s="225" t="s">
        <v>155</v>
      </c>
      <c r="E394" s="240" t="s">
        <v>19</v>
      </c>
      <c r="F394" s="241" t="s">
        <v>179</v>
      </c>
      <c r="G394" s="239"/>
      <c r="H394" s="242">
        <v>22.030000000000001</v>
      </c>
      <c r="I394" s="243"/>
      <c r="J394" s="239"/>
      <c r="K394" s="239"/>
      <c r="L394" s="244"/>
      <c r="M394" s="245"/>
      <c r="N394" s="246"/>
      <c r="O394" s="246"/>
      <c r="P394" s="246"/>
      <c r="Q394" s="246"/>
      <c r="R394" s="246"/>
      <c r="S394" s="246"/>
      <c r="T394" s="247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48" t="s">
        <v>155</v>
      </c>
      <c r="AU394" s="248" t="s">
        <v>83</v>
      </c>
      <c r="AV394" s="14" t="s">
        <v>136</v>
      </c>
      <c r="AW394" s="14" t="s">
        <v>34</v>
      </c>
      <c r="AX394" s="14" t="s">
        <v>81</v>
      </c>
      <c r="AY394" s="248" t="s">
        <v>129</v>
      </c>
    </row>
    <row r="395" s="2" customFormat="1" ht="24.15" customHeight="1">
      <c r="A395" s="41"/>
      <c r="B395" s="42"/>
      <c r="C395" s="207" t="s">
        <v>499</v>
      </c>
      <c r="D395" s="207" t="s">
        <v>131</v>
      </c>
      <c r="E395" s="208" t="s">
        <v>1062</v>
      </c>
      <c r="F395" s="209" t="s">
        <v>1063</v>
      </c>
      <c r="G395" s="210" t="s">
        <v>332</v>
      </c>
      <c r="H395" s="211">
        <v>0.043999999999999997</v>
      </c>
      <c r="I395" s="212"/>
      <c r="J395" s="213">
        <f>ROUND(I395*H395,2)</f>
        <v>0</v>
      </c>
      <c r="K395" s="209" t="s">
        <v>135</v>
      </c>
      <c r="L395" s="47"/>
      <c r="M395" s="214" t="s">
        <v>19</v>
      </c>
      <c r="N395" s="215" t="s">
        <v>44</v>
      </c>
      <c r="O395" s="87"/>
      <c r="P395" s="216">
        <f>O395*H395</f>
        <v>0</v>
      </c>
      <c r="Q395" s="216">
        <v>0</v>
      </c>
      <c r="R395" s="216">
        <f>Q395*H395</f>
        <v>0</v>
      </c>
      <c r="S395" s="216">
        <v>0</v>
      </c>
      <c r="T395" s="21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18" t="s">
        <v>236</v>
      </c>
      <c r="AT395" s="218" t="s">
        <v>131</v>
      </c>
      <c r="AU395" s="218" t="s">
        <v>83</v>
      </c>
      <c r="AY395" s="20" t="s">
        <v>129</v>
      </c>
      <c r="BE395" s="219">
        <f>IF(N395="základní",J395,0)</f>
        <v>0</v>
      </c>
      <c r="BF395" s="219">
        <f>IF(N395="snížená",J395,0)</f>
        <v>0</v>
      </c>
      <c r="BG395" s="219">
        <f>IF(N395="zákl. přenesená",J395,0)</f>
        <v>0</v>
      </c>
      <c r="BH395" s="219">
        <f>IF(N395="sníž. přenesená",J395,0)</f>
        <v>0</v>
      </c>
      <c r="BI395" s="219">
        <f>IF(N395="nulová",J395,0)</f>
        <v>0</v>
      </c>
      <c r="BJ395" s="20" t="s">
        <v>81</v>
      </c>
      <c r="BK395" s="219">
        <f>ROUND(I395*H395,2)</f>
        <v>0</v>
      </c>
      <c r="BL395" s="20" t="s">
        <v>236</v>
      </c>
      <c r="BM395" s="218" t="s">
        <v>1064</v>
      </c>
    </row>
    <row r="396" s="2" customFormat="1">
      <c r="A396" s="41"/>
      <c r="B396" s="42"/>
      <c r="C396" s="43"/>
      <c r="D396" s="220" t="s">
        <v>138</v>
      </c>
      <c r="E396" s="43"/>
      <c r="F396" s="221" t="s">
        <v>1065</v>
      </c>
      <c r="G396" s="43"/>
      <c r="H396" s="43"/>
      <c r="I396" s="222"/>
      <c r="J396" s="43"/>
      <c r="K396" s="43"/>
      <c r="L396" s="47"/>
      <c r="M396" s="223"/>
      <c r="N396" s="224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20" t="s">
        <v>138</v>
      </c>
      <c r="AU396" s="20" t="s">
        <v>83</v>
      </c>
    </row>
    <row r="397" s="12" customFormat="1" ht="22.8" customHeight="1">
      <c r="A397" s="12"/>
      <c r="B397" s="191"/>
      <c r="C397" s="192"/>
      <c r="D397" s="193" t="s">
        <v>72</v>
      </c>
      <c r="E397" s="205" t="s">
        <v>621</v>
      </c>
      <c r="F397" s="205" t="s">
        <v>1066</v>
      </c>
      <c r="G397" s="192"/>
      <c r="H397" s="192"/>
      <c r="I397" s="195"/>
      <c r="J397" s="206">
        <f>BK397</f>
        <v>0</v>
      </c>
      <c r="K397" s="192"/>
      <c r="L397" s="197"/>
      <c r="M397" s="198"/>
      <c r="N397" s="199"/>
      <c r="O397" s="199"/>
      <c r="P397" s="200">
        <f>SUM(P398:P403)</f>
        <v>0</v>
      </c>
      <c r="Q397" s="199"/>
      <c r="R397" s="200">
        <f>SUM(R398:R403)</f>
        <v>0</v>
      </c>
      <c r="S397" s="199"/>
      <c r="T397" s="201">
        <f>SUM(T398:T403)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02" t="s">
        <v>83</v>
      </c>
      <c r="AT397" s="203" t="s">
        <v>72</v>
      </c>
      <c r="AU397" s="203" t="s">
        <v>81</v>
      </c>
      <c r="AY397" s="202" t="s">
        <v>129</v>
      </c>
      <c r="BK397" s="204">
        <f>SUM(BK398:BK403)</f>
        <v>0</v>
      </c>
    </row>
    <row r="398" s="2" customFormat="1" ht="33" customHeight="1">
      <c r="A398" s="41"/>
      <c r="B398" s="42"/>
      <c r="C398" s="207" t="s">
        <v>505</v>
      </c>
      <c r="D398" s="207" t="s">
        <v>131</v>
      </c>
      <c r="E398" s="208" t="s">
        <v>1067</v>
      </c>
      <c r="F398" s="209" t="s">
        <v>1068</v>
      </c>
      <c r="G398" s="210" t="s">
        <v>134</v>
      </c>
      <c r="H398" s="211">
        <v>1</v>
      </c>
      <c r="I398" s="212"/>
      <c r="J398" s="213">
        <f>ROUND(I398*H398,2)</f>
        <v>0</v>
      </c>
      <c r="K398" s="209" t="s">
        <v>19</v>
      </c>
      <c r="L398" s="47"/>
      <c r="M398" s="214" t="s">
        <v>19</v>
      </c>
      <c r="N398" s="215" t="s">
        <v>44</v>
      </c>
      <c r="O398" s="87"/>
      <c r="P398" s="216">
        <f>O398*H398</f>
        <v>0</v>
      </c>
      <c r="Q398" s="216">
        <v>0</v>
      </c>
      <c r="R398" s="216">
        <f>Q398*H398</f>
        <v>0</v>
      </c>
      <c r="S398" s="216">
        <v>0</v>
      </c>
      <c r="T398" s="217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18" t="s">
        <v>236</v>
      </c>
      <c r="AT398" s="218" t="s">
        <v>131</v>
      </c>
      <c r="AU398" s="218" t="s">
        <v>83</v>
      </c>
      <c r="AY398" s="20" t="s">
        <v>129</v>
      </c>
      <c r="BE398" s="219">
        <f>IF(N398="základní",J398,0)</f>
        <v>0</v>
      </c>
      <c r="BF398" s="219">
        <f>IF(N398="snížená",J398,0)</f>
        <v>0</v>
      </c>
      <c r="BG398" s="219">
        <f>IF(N398="zákl. přenesená",J398,0)</f>
        <v>0</v>
      </c>
      <c r="BH398" s="219">
        <f>IF(N398="sníž. přenesená",J398,0)</f>
        <v>0</v>
      </c>
      <c r="BI398" s="219">
        <f>IF(N398="nulová",J398,0)</f>
        <v>0</v>
      </c>
      <c r="BJ398" s="20" t="s">
        <v>81</v>
      </c>
      <c r="BK398" s="219">
        <f>ROUND(I398*H398,2)</f>
        <v>0</v>
      </c>
      <c r="BL398" s="20" t="s">
        <v>236</v>
      </c>
      <c r="BM398" s="218" t="s">
        <v>1069</v>
      </c>
    </row>
    <row r="399" s="13" customFormat="1">
      <c r="A399" s="13"/>
      <c r="B399" s="227"/>
      <c r="C399" s="228"/>
      <c r="D399" s="225" t="s">
        <v>155</v>
      </c>
      <c r="E399" s="229" t="s">
        <v>19</v>
      </c>
      <c r="F399" s="230" t="s">
        <v>867</v>
      </c>
      <c r="G399" s="228"/>
      <c r="H399" s="231">
        <v>1</v>
      </c>
      <c r="I399" s="232"/>
      <c r="J399" s="228"/>
      <c r="K399" s="228"/>
      <c r="L399" s="233"/>
      <c r="M399" s="234"/>
      <c r="N399" s="235"/>
      <c r="O399" s="235"/>
      <c r="P399" s="235"/>
      <c r="Q399" s="235"/>
      <c r="R399" s="235"/>
      <c r="S399" s="235"/>
      <c r="T399" s="23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7" t="s">
        <v>155</v>
      </c>
      <c r="AU399" s="237" t="s">
        <v>83</v>
      </c>
      <c r="AV399" s="13" t="s">
        <v>83</v>
      </c>
      <c r="AW399" s="13" t="s">
        <v>34</v>
      </c>
      <c r="AX399" s="13" t="s">
        <v>73</v>
      </c>
      <c r="AY399" s="237" t="s">
        <v>129</v>
      </c>
    </row>
    <row r="400" s="14" customFormat="1">
      <c r="A400" s="14"/>
      <c r="B400" s="238"/>
      <c r="C400" s="239"/>
      <c r="D400" s="225" t="s">
        <v>155</v>
      </c>
      <c r="E400" s="240" t="s">
        <v>19</v>
      </c>
      <c r="F400" s="241" t="s">
        <v>179</v>
      </c>
      <c r="G400" s="239"/>
      <c r="H400" s="242">
        <v>1</v>
      </c>
      <c r="I400" s="243"/>
      <c r="J400" s="239"/>
      <c r="K400" s="239"/>
      <c r="L400" s="244"/>
      <c r="M400" s="245"/>
      <c r="N400" s="246"/>
      <c r="O400" s="246"/>
      <c r="P400" s="246"/>
      <c r="Q400" s="246"/>
      <c r="R400" s="246"/>
      <c r="S400" s="246"/>
      <c r="T400" s="247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48" t="s">
        <v>155</v>
      </c>
      <c r="AU400" s="248" t="s">
        <v>83</v>
      </c>
      <c r="AV400" s="14" t="s">
        <v>136</v>
      </c>
      <c r="AW400" s="14" t="s">
        <v>34</v>
      </c>
      <c r="AX400" s="14" t="s">
        <v>81</v>
      </c>
      <c r="AY400" s="248" t="s">
        <v>129</v>
      </c>
    </row>
    <row r="401" s="2" customFormat="1" ht="16.5" customHeight="1">
      <c r="A401" s="41"/>
      <c r="B401" s="42"/>
      <c r="C401" s="207" t="s">
        <v>512</v>
      </c>
      <c r="D401" s="207" t="s">
        <v>131</v>
      </c>
      <c r="E401" s="208" t="s">
        <v>1070</v>
      </c>
      <c r="F401" s="209" t="s">
        <v>1071</v>
      </c>
      <c r="G401" s="210" t="s">
        <v>134</v>
      </c>
      <c r="H401" s="211">
        <v>2</v>
      </c>
      <c r="I401" s="212"/>
      <c r="J401" s="213">
        <f>ROUND(I401*H401,2)</f>
        <v>0</v>
      </c>
      <c r="K401" s="209" t="s">
        <v>19</v>
      </c>
      <c r="L401" s="47"/>
      <c r="M401" s="214" t="s">
        <v>19</v>
      </c>
      <c r="N401" s="215" t="s">
        <v>44</v>
      </c>
      <c r="O401" s="87"/>
      <c r="P401" s="216">
        <f>O401*H401</f>
        <v>0</v>
      </c>
      <c r="Q401" s="216">
        <v>0</v>
      </c>
      <c r="R401" s="216">
        <f>Q401*H401</f>
        <v>0</v>
      </c>
      <c r="S401" s="216">
        <v>0</v>
      </c>
      <c r="T401" s="217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18" t="s">
        <v>236</v>
      </c>
      <c r="AT401" s="218" t="s">
        <v>131</v>
      </c>
      <c r="AU401" s="218" t="s">
        <v>83</v>
      </c>
      <c r="AY401" s="20" t="s">
        <v>129</v>
      </c>
      <c r="BE401" s="219">
        <f>IF(N401="základní",J401,0)</f>
        <v>0</v>
      </c>
      <c r="BF401" s="219">
        <f>IF(N401="snížená",J401,0)</f>
        <v>0</v>
      </c>
      <c r="BG401" s="219">
        <f>IF(N401="zákl. přenesená",J401,0)</f>
        <v>0</v>
      </c>
      <c r="BH401" s="219">
        <f>IF(N401="sníž. přenesená",J401,0)</f>
        <v>0</v>
      </c>
      <c r="BI401" s="219">
        <f>IF(N401="nulová",J401,0)</f>
        <v>0</v>
      </c>
      <c r="BJ401" s="20" t="s">
        <v>81</v>
      </c>
      <c r="BK401" s="219">
        <f>ROUND(I401*H401,2)</f>
        <v>0</v>
      </c>
      <c r="BL401" s="20" t="s">
        <v>236</v>
      </c>
      <c r="BM401" s="218" t="s">
        <v>1072</v>
      </c>
    </row>
    <row r="402" s="13" customFormat="1">
      <c r="A402" s="13"/>
      <c r="B402" s="227"/>
      <c r="C402" s="228"/>
      <c r="D402" s="225" t="s">
        <v>155</v>
      </c>
      <c r="E402" s="229" t="s">
        <v>19</v>
      </c>
      <c r="F402" s="230" t="s">
        <v>786</v>
      </c>
      <c r="G402" s="228"/>
      <c r="H402" s="231">
        <v>2</v>
      </c>
      <c r="I402" s="232"/>
      <c r="J402" s="228"/>
      <c r="K402" s="228"/>
      <c r="L402" s="233"/>
      <c r="M402" s="234"/>
      <c r="N402" s="235"/>
      <c r="O402" s="235"/>
      <c r="P402" s="235"/>
      <c r="Q402" s="235"/>
      <c r="R402" s="235"/>
      <c r="S402" s="235"/>
      <c r="T402" s="236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7" t="s">
        <v>155</v>
      </c>
      <c r="AU402" s="237" t="s">
        <v>83</v>
      </c>
      <c r="AV402" s="13" t="s">
        <v>83</v>
      </c>
      <c r="AW402" s="13" t="s">
        <v>34</v>
      </c>
      <c r="AX402" s="13" t="s">
        <v>73</v>
      </c>
      <c r="AY402" s="237" t="s">
        <v>129</v>
      </c>
    </row>
    <row r="403" s="14" customFormat="1">
      <c r="A403" s="14"/>
      <c r="B403" s="238"/>
      <c r="C403" s="239"/>
      <c r="D403" s="225" t="s">
        <v>155</v>
      </c>
      <c r="E403" s="240" t="s">
        <v>19</v>
      </c>
      <c r="F403" s="241" t="s">
        <v>179</v>
      </c>
      <c r="G403" s="239"/>
      <c r="H403" s="242">
        <v>2</v>
      </c>
      <c r="I403" s="243"/>
      <c r="J403" s="239"/>
      <c r="K403" s="239"/>
      <c r="L403" s="244"/>
      <c r="M403" s="245"/>
      <c r="N403" s="246"/>
      <c r="O403" s="246"/>
      <c r="P403" s="246"/>
      <c r="Q403" s="246"/>
      <c r="R403" s="246"/>
      <c r="S403" s="246"/>
      <c r="T403" s="247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48" t="s">
        <v>155</v>
      </c>
      <c r="AU403" s="248" t="s">
        <v>83</v>
      </c>
      <c r="AV403" s="14" t="s">
        <v>136</v>
      </c>
      <c r="AW403" s="14" t="s">
        <v>34</v>
      </c>
      <c r="AX403" s="14" t="s">
        <v>81</v>
      </c>
      <c r="AY403" s="248" t="s">
        <v>129</v>
      </c>
    </row>
    <row r="404" s="12" customFormat="1" ht="22.8" customHeight="1">
      <c r="A404" s="12"/>
      <c r="B404" s="191"/>
      <c r="C404" s="192"/>
      <c r="D404" s="193" t="s">
        <v>72</v>
      </c>
      <c r="E404" s="205" t="s">
        <v>1073</v>
      </c>
      <c r="F404" s="205" t="s">
        <v>1074</v>
      </c>
      <c r="G404" s="192"/>
      <c r="H404" s="192"/>
      <c r="I404" s="195"/>
      <c r="J404" s="206">
        <f>BK404</f>
        <v>0</v>
      </c>
      <c r="K404" s="192"/>
      <c r="L404" s="197"/>
      <c r="M404" s="198"/>
      <c r="N404" s="199"/>
      <c r="O404" s="199"/>
      <c r="P404" s="200">
        <f>SUM(P405:P407)</f>
        <v>0</v>
      </c>
      <c r="Q404" s="199"/>
      <c r="R404" s="200">
        <f>SUM(R405:R407)</f>
        <v>0</v>
      </c>
      <c r="S404" s="199"/>
      <c r="T404" s="201">
        <f>SUM(T405:T407)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02" t="s">
        <v>83</v>
      </c>
      <c r="AT404" s="203" t="s">
        <v>72</v>
      </c>
      <c r="AU404" s="203" t="s">
        <v>81</v>
      </c>
      <c r="AY404" s="202" t="s">
        <v>129</v>
      </c>
      <c r="BK404" s="204">
        <f>SUM(BK405:BK407)</f>
        <v>0</v>
      </c>
    </row>
    <row r="405" s="2" customFormat="1" ht="24.15" customHeight="1">
      <c r="A405" s="41"/>
      <c r="B405" s="42"/>
      <c r="C405" s="207" t="s">
        <v>518</v>
      </c>
      <c r="D405" s="207" t="s">
        <v>131</v>
      </c>
      <c r="E405" s="208" t="s">
        <v>1075</v>
      </c>
      <c r="F405" s="209" t="s">
        <v>1076</v>
      </c>
      <c r="G405" s="210" t="s">
        <v>134</v>
      </c>
      <c r="H405" s="211">
        <v>1</v>
      </c>
      <c r="I405" s="212"/>
      <c r="J405" s="213">
        <f>ROUND(I405*H405,2)</f>
        <v>0</v>
      </c>
      <c r="K405" s="209" t="s">
        <v>19</v>
      </c>
      <c r="L405" s="47"/>
      <c r="M405" s="214" t="s">
        <v>19</v>
      </c>
      <c r="N405" s="215" t="s">
        <v>44</v>
      </c>
      <c r="O405" s="87"/>
      <c r="P405" s="216">
        <f>O405*H405</f>
        <v>0</v>
      </c>
      <c r="Q405" s="216">
        <v>0</v>
      </c>
      <c r="R405" s="216">
        <f>Q405*H405</f>
        <v>0</v>
      </c>
      <c r="S405" s="216">
        <v>0</v>
      </c>
      <c r="T405" s="217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18" t="s">
        <v>236</v>
      </c>
      <c r="AT405" s="218" t="s">
        <v>131</v>
      </c>
      <c r="AU405" s="218" t="s">
        <v>83</v>
      </c>
      <c r="AY405" s="20" t="s">
        <v>129</v>
      </c>
      <c r="BE405" s="219">
        <f>IF(N405="základní",J405,0)</f>
        <v>0</v>
      </c>
      <c r="BF405" s="219">
        <f>IF(N405="snížená",J405,0)</f>
        <v>0</v>
      </c>
      <c r="BG405" s="219">
        <f>IF(N405="zákl. přenesená",J405,0)</f>
        <v>0</v>
      </c>
      <c r="BH405" s="219">
        <f>IF(N405="sníž. přenesená",J405,0)</f>
        <v>0</v>
      </c>
      <c r="BI405" s="219">
        <f>IF(N405="nulová",J405,0)</f>
        <v>0</v>
      </c>
      <c r="BJ405" s="20" t="s">
        <v>81</v>
      </c>
      <c r="BK405" s="219">
        <f>ROUND(I405*H405,2)</f>
        <v>0</v>
      </c>
      <c r="BL405" s="20" t="s">
        <v>236</v>
      </c>
      <c r="BM405" s="218" t="s">
        <v>1077</v>
      </c>
    </row>
    <row r="406" s="13" customFormat="1">
      <c r="A406" s="13"/>
      <c r="B406" s="227"/>
      <c r="C406" s="228"/>
      <c r="D406" s="225" t="s">
        <v>155</v>
      </c>
      <c r="E406" s="229" t="s">
        <v>19</v>
      </c>
      <c r="F406" s="230" t="s">
        <v>867</v>
      </c>
      <c r="G406" s="228"/>
      <c r="H406" s="231">
        <v>1</v>
      </c>
      <c r="I406" s="232"/>
      <c r="J406" s="228"/>
      <c r="K406" s="228"/>
      <c r="L406" s="233"/>
      <c r="M406" s="234"/>
      <c r="N406" s="235"/>
      <c r="O406" s="235"/>
      <c r="P406" s="235"/>
      <c r="Q406" s="235"/>
      <c r="R406" s="235"/>
      <c r="S406" s="235"/>
      <c r="T406" s="236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7" t="s">
        <v>155</v>
      </c>
      <c r="AU406" s="237" t="s">
        <v>83</v>
      </c>
      <c r="AV406" s="13" t="s">
        <v>83</v>
      </c>
      <c r="AW406" s="13" t="s">
        <v>34</v>
      </c>
      <c r="AX406" s="13" t="s">
        <v>73</v>
      </c>
      <c r="AY406" s="237" t="s">
        <v>129</v>
      </c>
    </row>
    <row r="407" s="14" customFormat="1">
      <c r="A407" s="14"/>
      <c r="B407" s="238"/>
      <c r="C407" s="239"/>
      <c r="D407" s="225" t="s">
        <v>155</v>
      </c>
      <c r="E407" s="240" t="s">
        <v>19</v>
      </c>
      <c r="F407" s="241" t="s">
        <v>179</v>
      </c>
      <c r="G407" s="239"/>
      <c r="H407" s="242">
        <v>1</v>
      </c>
      <c r="I407" s="243"/>
      <c r="J407" s="239"/>
      <c r="K407" s="239"/>
      <c r="L407" s="244"/>
      <c r="M407" s="245"/>
      <c r="N407" s="246"/>
      <c r="O407" s="246"/>
      <c r="P407" s="246"/>
      <c r="Q407" s="246"/>
      <c r="R407" s="246"/>
      <c r="S407" s="246"/>
      <c r="T407" s="247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48" t="s">
        <v>155</v>
      </c>
      <c r="AU407" s="248" t="s">
        <v>83</v>
      </c>
      <c r="AV407" s="14" t="s">
        <v>136</v>
      </c>
      <c r="AW407" s="14" t="s">
        <v>34</v>
      </c>
      <c r="AX407" s="14" t="s">
        <v>81</v>
      </c>
      <c r="AY407" s="248" t="s">
        <v>129</v>
      </c>
    </row>
    <row r="408" s="12" customFormat="1" ht="22.8" customHeight="1">
      <c r="A408" s="12"/>
      <c r="B408" s="191"/>
      <c r="C408" s="192"/>
      <c r="D408" s="193" t="s">
        <v>72</v>
      </c>
      <c r="E408" s="205" t="s">
        <v>1078</v>
      </c>
      <c r="F408" s="205" t="s">
        <v>1079</v>
      </c>
      <c r="G408" s="192"/>
      <c r="H408" s="192"/>
      <c r="I408" s="195"/>
      <c r="J408" s="206">
        <f>BK408</f>
        <v>0</v>
      </c>
      <c r="K408" s="192"/>
      <c r="L408" s="197"/>
      <c r="M408" s="198"/>
      <c r="N408" s="199"/>
      <c r="O408" s="199"/>
      <c r="P408" s="200">
        <f>SUM(P409:P429)</f>
        <v>0</v>
      </c>
      <c r="Q408" s="199"/>
      <c r="R408" s="200">
        <f>SUM(R409:R429)</f>
        <v>0.049358440000000003</v>
      </c>
      <c r="S408" s="199"/>
      <c r="T408" s="201">
        <f>SUM(T409:T429)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202" t="s">
        <v>83</v>
      </c>
      <c r="AT408" s="203" t="s">
        <v>72</v>
      </c>
      <c r="AU408" s="203" t="s">
        <v>81</v>
      </c>
      <c r="AY408" s="202" t="s">
        <v>129</v>
      </c>
      <c r="BK408" s="204">
        <f>SUM(BK409:BK429)</f>
        <v>0</v>
      </c>
    </row>
    <row r="409" s="2" customFormat="1" ht="16.5" customHeight="1">
      <c r="A409" s="41"/>
      <c r="B409" s="42"/>
      <c r="C409" s="207" t="s">
        <v>524</v>
      </c>
      <c r="D409" s="207" t="s">
        <v>131</v>
      </c>
      <c r="E409" s="208" t="s">
        <v>1080</v>
      </c>
      <c r="F409" s="209" t="s">
        <v>1081</v>
      </c>
      <c r="G409" s="210" t="s">
        <v>152</v>
      </c>
      <c r="H409" s="211">
        <v>260.93200000000002</v>
      </c>
      <c r="I409" s="212"/>
      <c r="J409" s="213">
        <f>ROUND(I409*H409,2)</f>
        <v>0</v>
      </c>
      <c r="K409" s="209" t="s">
        <v>19</v>
      </c>
      <c r="L409" s="47"/>
      <c r="M409" s="214" t="s">
        <v>19</v>
      </c>
      <c r="N409" s="215" t="s">
        <v>44</v>
      </c>
      <c r="O409" s="87"/>
      <c r="P409" s="216">
        <f>O409*H409</f>
        <v>0</v>
      </c>
      <c r="Q409" s="216">
        <v>0.00017000000000000001</v>
      </c>
      <c r="R409" s="216">
        <f>Q409*H409</f>
        <v>0.044358440000000006</v>
      </c>
      <c r="S409" s="216">
        <v>0</v>
      </c>
      <c r="T409" s="217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18" t="s">
        <v>236</v>
      </c>
      <c r="AT409" s="218" t="s">
        <v>131</v>
      </c>
      <c r="AU409" s="218" t="s">
        <v>83</v>
      </c>
      <c r="AY409" s="20" t="s">
        <v>129</v>
      </c>
      <c r="BE409" s="219">
        <f>IF(N409="základní",J409,0)</f>
        <v>0</v>
      </c>
      <c r="BF409" s="219">
        <f>IF(N409="snížená",J409,0)</f>
        <v>0</v>
      </c>
      <c r="BG409" s="219">
        <f>IF(N409="zákl. přenesená",J409,0)</f>
        <v>0</v>
      </c>
      <c r="BH409" s="219">
        <f>IF(N409="sníž. přenesená",J409,0)</f>
        <v>0</v>
      </c>
      <c r="BI409" s="219">
        <f>IF(N409="nulová",J409,0)</f>
        <v>0</v>
      </c>
      <c r="BJ409" s="20" t="s">
        <v>81</v>
      </c>
      <c r="BK409" s="219">
        <f>ROUND(I409*H409,2)</f>
        <v>0</v>
      </c>
      <c r="BL409" s="20" t="s">
        <v>236</v>
      </c>
      <c r="BM409" s="218" t="s">
        <v>1082</v>
      </c>
    </row>
    <row r="410" s="15" customFormat="1">
      <c r="A410" s="15"/>
      <c r="B410" s="249"/>
      <c r="C410" s="250"/>
      <c r="D410" s="225" t="s">
        <v>155</v>
      </c>
      <c r="E410" s="251" t="s">
        <v>19</v>
      </c>
      <c r="F410" s="252" t="s">
        <v>803</v>
      </c>
      <c r="G410" s="250"/>
      <c r="H410" s="251" t="s">
        <v>19</v>
      </c>
      <c r="I410" s="253"/>
      <c r="J410" s="250"/>
      <c r="K410" s="250"/>
      <c r="L410" s="254"/>
      <c r="M410" s="255"/>
      <c r="N410" s="256"/>
      <c r="O410" s="256"/>
      <c r="P410" s="256"/>
      <c r="Q410" s="256"/>
      <c r="R410" s="256"/>
      <c r="S410" s="256"/>
      <c r="T410" s="257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58" t="s">
        <v>155</v>
      </c>
      <c r="AU410" s="258" t="s">
        <v>83</v>
      </c>
      <c r="AV410" s="15" t="s">
        <v>81</v>
      </c>
      <c r="AW410" s="15" t="s">
        <v>34</v>
      </c>
      <c r="AX410" s="15" t="s">
        <v>73</v>
      </c>
      <c r="AY410" s="258" t="s">
        <v>129</v>
      </c>
    </row>
    <row r="411" s="13" customFormat="1">
      <c r="A411" s="13"/>
      <c r="B411" s="227"/>
      <c r="C411" s="228"/>
      <c r="D411" s="225" t="s">
        <v>155</v>
      </c>
      <c r="E411" s="229" t="s">
        <v>19</v>
      </c>
      <c r="F411" s="230" t="s">
        <v>913</v>
      </c>
      <c r="G411" s="228"/>
      <c r="H411" s="231">
        <v>36.869999999999997</v>
      </c>
      <c r="I411" s="232"/>
      <c r="J411" s="228"/>
      <c r="K411" s="228"/>
      <c r="L411" s="233"/>
      <c r="M411" s="234"/>
      <c r="N411" s="235"/>
      <c r="O411" s="235"/>
      <c r="P411" s="235"/>
      <c r="Q411" s="235"/>
      <c r="R411" s="235"/>
      <c r="S411" s="235"/>
      <c r="T411" s="236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37" t="s">
        <v>155</v>
      </c>
      <c r="AU411" s="237" t="s">
        <v>83</v>
      </c>
      <c r="AV411" s="13" t="s">
        <v>83</v>
      </c>
      <c r="AW411" s="13" t="s">
        <v>34</v>
      </c>
      <c r="AX411" s="13" t="s">
        <v>73</v>
      </c>
      <c r="AY411" s="237" t="s">
        <v>129</v>
      </c>
    </row>
    <row r="412" s="15" customFormat="1">
      <c r="A412" s="15"/>
      <c r="B412" s="249"/>
      <c r="C412" s="250"/>
      <c r="D412" s="225" t="s">
        <v>155</v>
      </c>
      <c r="E412" s="251" t="s">
        <v>19</v>
      </c>
      <c r="F412" s="252" t="s">
        <v>905</v>
      </c>
      <c r="G412" s="250"/>
      <c r="H412" s="251" t="s">
        <v>19</v>
      </c>
      <c r="I412" s="253"/>
      <c r="J412" s="250"/>
      <c r="K412" s="250"/>
      <c r="L412" s="254"/>
      <c r="M412" s="255"/>
      <c r="N412" s="256"/>
      <c r="O412" s="256"/>
      <c r="P412" s="256"/>
      <c r="Q412" s="256"/>
      <c r="R412" s="256"/>
      <c r="S412" s="256"/>
      <c r="T412" s="257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T412" s="258" t="s">
        <v>155</v>
      </c>
      <c r="AU412" s="258" t="s">
        <v>83</v>
      </c>
      <c r="AV412" s="15" t="s">
        <v>81</v>
      </c>
      <c r="AW412" s="15" t="s">
        <v>34</v>
      </c>
      <c r="AX412" s="15" t="s">
        <v>73</v>
      </c>
      <c r="AY412" s="258" t="s">
        <v>129</v>
      </c>
    </row>
    <row r="413" s="13" customFormat="1">
      <c r="A413" s="13"/>
      <c r="B413" s="227"/>
      <c r="C413" s="228"/>
      <c r="D413" s="225" t="s">
        <v>155</v>
      </c>
      <c r="E413" s="229" t="s">
        <v>19</v>
      </c>
      <c r="F413" s="230" t="s">
        <v>913</v>
      </c>
      <c r="G413" s="228"/>
      <c r="H413" s="231">
        <v>36.869999999999997</v>
      </c>
      <c r="I413" s="232"/>
      <c r="J413" s="228"/>
      <c r="K413" s="228"/>
      <c r="L413" s="233"/>
      <c r="M413" s="234"/>
      <c r="N413" s="235"/>
      <c r="O413" s="235"/>
      <c r="P413" s="235"/>
      <c r="Q413" s="235"/>
      <c r="R413" s="235"/>
      <c r="S413" s="235"/>
      <c r="T413" s="236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7" t="s">
        <v>155</v>
      </c>
      <c r="AU413" s="237" t="s">
        <v>83</v>
      </c>
      <c r="AV413" s="13" t="s">
        <v>83</v>
      </c>
      <c r="AW413" s="13" t="s">
        <v>34</v>
      </c>
      <c r="AX413" s="13" t="s">
        <v>73</v>
      </c>
      <c r="AY413" s="237" t="s">
        <v>129</v>
      </c>
    </row>
    <row r="414" s="15" customFormat="1">
      <c r="A414" s="15"/>
      <c r="B414" s="249"/>
      <c r="C414" s="250"/>
      <c r="D414" s="225" t="s">
        <v>155</v>
      </c>
      <c r="E414" s="251" t="s">
        <v>19</v>
      </c>
      <c r="F414" s="252" t="s">
        <v>876</v>
      </c>
      <c r="G414" s="250"/>
      <c r="H414" s="251" t="s">
        <v>19</v>
      </c>
      <c r="I414" s="253"/>
      <c r="J414" s="250"/>
      <c r="K414" s="250"/>
      <c r="L414" s="254"/>
      <c r="M414" s="255"/>
      <c r="N414" s="256"/>
      <c r="O414" s="256"/>
      <c r="P414" s="256"/>
      <c r="Q414" s="256"/>
      <c r="R414" s="256"/>
      <c r="S414" s="256"/>
      <c r="T414" s="257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58" t="s">
        <v>155</v>
      </c>
      <c r="AU414" s="258" t="s">
        <v>83</v>
      </c>
      <c r="AV414" s="15" t="s">
        <v>81</v>
      </c>
      <c r="AW414" s="15" t="s">
        <v>34</v>
      </c>
      <c r="AX414" s="15" t="s">
        <v>73</v>
      </c>
      <c r="AY414" s="258" t="s">
        <v>129</v>
      </c>
    </row>
    <row r="415" s="15" customFormat="1">
      <c r="A415" s="15"/>
      <c r="B415" s="249"/>
      <c r="C415" s="250"/>
      <c r="D415" s="225" t="s">
        <v>155</v>
      </c>
      <c r="E415" s="251" t="s">
        <v>19</v>
      </c>
      <c r="F415" s="252" t="s">
        <v>973</v>
      </c>
      <c r="G415" s="250"/>
      <c r="H415" s="251" t="s">
        <v>19</v>
      </c>
      <c r="I415" s="253"/>
      <c r="J415" s="250"/>
      <c r="K415" s="250"/>
      <c r="L415" s="254"/>
      <c r="M415" s="255"/>
      <c r="N415" s="256"/>
      <c r="O415" s="256"/>
      <c r="P415" s="256"/>
      <c r="Q415" s="256"/>
      <c r="R415" s="256"/>
      <c r="S415" s="256"/>
      <c r="T415" s="257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58" t="s">
        <v>155</v>
      </c>
      <c r="AU415" s="258" t="s">
        <v>83</v>
      </c>
      <c r="AV415" s="15" t="s">
        <v>81</v>
      </c>
      <c r="AW415" s="15" t="s">
        <v>34</v>
      </c>
      <c r="AX415" s="15" t="s">
        <v>73</v>
      </c>
      <c r="AY415" s="258" t="s">
        <v>129</v>
      </c>
    </row>
    <row r="416" s="13" customFormat="1">
      <c r="A416" s="13"/>
      <c r="B416" s="227"/>
      <c r="C416" s="228"/>
      <c r="D416" s="225" t="s">
        <v>155</v>
      </c>
      <c r="E416" s="229" t="s">
        <v>19</v>
      </c>
      <c r="F416" s="230" t="s">
        <v>1083</v>
      </c>
      <c r="G416" s="228"/>
      <c r="H416" s="231">
        <v>85.158000000000001</v>
      </c>
      <c r="I416" s="232"/>
      <c r="J416" s="228"/>
      <c r="K416" s="228"/>
      <c r="L416" s="233"/>
      <c r="M416" s="234"/>
      <c r="N416" s="235"/>
      <c r="O416" s="235"/>
      <c r="P416" s="235"/>
      <c r="Q416" s="235"/>
      <c r="R416" s="235"/>
      <c r="S416" s="235"/>
      <c r="T416" s="236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7" t="s">
        <v>155</v>
      </c>
      <c r="AU416" s="237" t="s">
        <v>83</v>
      </c>
      <c r="AV416" s="13" t="s">
        <v>83</v>
      </c>
      <c r="AW416" s="13" t="s">
        <v>34</v>
      </c>
      <c r="AX416" s="13" t="s">
        <v>73</v>
      </c>
      <c r="AY416" s="237" t="s">
        <v>129</v>
      </c>
    </row>
    <row r="417" s="13" customFormat="1">
      <c r="A417" s="13"/>
      <c r="B417" s="227"/>
      <c r="C417" s="228"/>
      <c r="D417" s="225" t="s">
        <v>155</v>
      </c>
      <c r="E417" s="229" t="s">
        <v>19</v>
      </c>
      <c r="F417" s="230" t="s">
        <v>1084</v>
      </c>
      <c r="G417" s="228"/>
      <c r="H417" s="231">
        <v>-4</v>
      </c>
      <c r="I417" s="232"/>
      <c r="J417" s="228"/>
      <c r="K417" s="228"/>
      <c r="L417" s="233"/>
      <c r="M417" s="234"/>
      <c r="N417" s="235"/>
      <c r="O417" s="235"/>
      <c r="P417" s="235"/>
      <c r="Q417" s="235"/>
      <c r="R417" s="235"/>
      <c r="S417" s="235"/>
      <c r="T417" s="23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37" t="s">
        <v>155</v>
      </c>
      <c r="AU417" s="237" t="s">
        <v>83</v>
      </c>
      <c r="AV417" s="13" t="s">
        <v>83</v>
      </c>
      <c r="AW417" s="13" t="s">
        <v>34</v>
      </c>
      <c r="AX417" s="13" t="s">
        <v>73</v>
      </c>
      <c r="AY417" s="237" t="s">
        <v>129</v>
      </c>
    </row>
    <row r="418" s="15" customFormat="1">
      <c r="A418" s="15"/>
      <c r="B418" s="249"/>
      <c r="C418" s="250"/>
      <c r="D418" s="225" t="s">
        <v>155</v>
      </c>
      <c r="E418" s="251" t="s">
        <v>19</v>
      </c>
      <c r="F418" s="252" t="s">
        <v>1085</v>
      </c>
      <c r="G418" s="250"/>
      <c r="H418" s="251" t="s">
        <v>19</v>
      </c>
      <c r="I418" s="253"/>
      <c r="J418" s="250"/>
      <c r="K418" s="250"/>
      <c r="L418" s="254"/>
      <c r="M418" s="255"/>
      <c r="N418" s="256"/>
      <c r="O418" s="256"/>
      <c r="P418" s="256"/>
      <c r="Q418" s="256"/>
      <c r="R418" s="256"/>
      <c r="S418" s="256"/>
      <c r="T418" s="257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58" t="s">
        <v>155</v>
      </c>
      <c r="AU418" s="258" t="s">
        <v>83</v>
      </c>
      <c r="AV418" s="15" t="s">
        <v>81</v>
      </c>
      <c r="AW418" s="15" t="s">
        <v>34</v>
      </c>
      <c r="AX418" s="15" t="s">
        <v>73</v>
      </c>
      <c r="AY418" s="258" t="s">
        <v>129</v>
      </c>
    </row>
    <row r="419" s="13" customFormat="1">
      <c r="A419" s="13"/>
      <c r="B419" s="227"/>
      <c r="C419" s="228"/>
      <c r="D419" s="225" t="s">
        <v>155</v>
      </c>
      <c r="E419" s="229" t="s">
        <v>19</v>
      </c>
      <c r="F419" s="230" t="s">
        <v>1086</v>
      </c>
      <c r="G419" s="228"/>
      <c r="H419" s="231">
        <v>54.716999999999999</v>
      </c>
      <c r="I419" s="232"/>
      <c r="J419" s="228"/>
      <c r="K419" s="228"/>
      <c r="L419" s="233"/>
      <c r="M419" s="234"/>
      <c r="N419" s="235"/>
      <c r="O419" s="235"/>
      <c r="P419" s="235"/>
      <c r="Q419" s="235"/>
      <c r="R419" s="235"/>
      <c r="S419" s="235"/>
      <c r="T419" s="236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7" t="s">
        <v>155</v>
      </c>
      <c r="AU419" s="237" t="s">
        <v>83</v>
      </c>
      <c r="AV419" s="13" t="s">
        <v>83</v>
      </c>
      <c r="AW419" s="13" t="s">
        <v>34</v>
      </c>
      <c r="AX419" s="13" t="s">
        <v>73</v>
      </c>
      <c r="AY419" s="237" t="s">
        <v>129</v>
      </c>
    </row>
    <row r="420" s="13" customFormat="1">
      <c r="A420" s="13"/>
      <c r="B420" s="227"/>
      <c r="C420" s="228"/>
      <c r="D420" s="225" t="s">
        <v>155</v>
      </c>
      <c r="E420" s="229" t="s">
        <v>19</v>
      </c>
      <c r="F420" s="230" t="s">
        <v>1087</v>
      </c>
      <c r="G420" s="228"/>
      <c r="H420" s="231">
        <v>-2.3199999999999998</v>
      </c>
      <c r="I420" s="232"/>
      <c r="J420" s="228"/>
      <c r="K420" s="228"/>
      <c r="L420" s="233"/>
      <c r="M420" s="234"/>
      <c r="N420" s="235"/>
      <c r="O420" s="235"/>
      <c r="P420" s="235"/>
      <c r="Q420" s="235"/>
      <c r="R420" s="235"/>
      <c r="S420" s="235"/>
      <c r="T420" s="236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37" t="s">
        <v>155</v>
      </c>
      <c r="AU420" s="237" t="s">
        <v>83</v>
      </c>
      <c r="AV420" s="13" t="s">
        <v>83</v>
      </c>
      <c r="AW420" s="13" t="s">
        <v>34</v>
      </c>
      <c r="AX420" s="13" t="s">
        <v>73</v>
      </c>
      <c r="AY420" s="237" t="s">
        <v>129</v>
      </c>
    </row>
    <row r="421" s="13" customFormat="1">
      <c r="A421" s="13"/>
      <c r="B421" s="227"/>
      <c r="C421" s="228"/>
      <c r="D421" s="225" t="s">
        <v>155</v>
      </c>
      <c r="E421" s="229" t="s">
        <v>19</v>
      </c>
      <c r="F421" s="230" t="s">
        <v>1088</v>
      </c>
      <c r="G421" s="228"/>
      <c r="H421" s="231">
        <v>0.59999999999999998</v>
      </c>
      <c r="I421" s="232"/>
      <c r="J421" s="228"/>
      <c r="K421" s="228"/>
      <c r="L421" s="233"/>
      <c r="M421" s="234"/>
      <c r="N421" s="235"/>
      <c r="O421" s="235"/>
      <c r="P421" s="235"/>
      <c r="Q421" s="235"/>
      <c r="R421" s="235"/>
      <c r="S421" s="235"/>
      <c r="T421" s="236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37" t="s">
        <v>155</v>
      </c>
      <c r="AU421" s="237" t="s">
        <v>83</v>
      </c>
      <c r="AV421" s="13" t="s">
        <v>83</v>
      </c>
      <c r="AW421" s="13" t="s">
        <v>34</v>
      </c>
      <c r="AX421" s="13" t="s">
        <v>73</v>
      </c>
      <c r="AY421" s="237" t="s">
        <v>129</v>
      </c>
    </row>
    <row r="422" s="13" customFormat="1">
      <c r="A422" s="13"/>
      <c r="B422" s="227"/>
      <c r="C422" s="228"/>
      <c r="D422" s="225" t="s">
        <v>155</v>
      </c>
      <c r="E422" s="229" t="s">
        <v>19</v>
      </c>
      <c r="F422" s="230" t="s">
        <v>1089</v>
      </c>
      <c r="G422" s="228"/>
      <c r="H422" s="231">
        <v>9.4550000000000001</v>
      </c>
      <c r="I422" s="232"/>
      <c r="J422" s="228"/>
      <c r="K422" s="228"/>
      <c r="L422" s="233"/>
      <c r="M422" s="234"/>
      <c r="N422" s="235"/>
      <c r="O422" s="235"/>
      <c r="P422" s="235"/>
      <c r="Q422" s="235"/>
      <c r="R422" s="235"/>
      <c r="S422" s="235"/>
      <c r="T422" s="236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37" t="s">
        <v>155</v>
      </c>
      <c r="AU422" s="237" t="s">
        <v>83</v>
      </c>
      <c r="AV422" s="13" t="s">
        <v>83</v>
      </c>
      <c r="AW422" s="13" t="s">
        <v>34</v>
      </c>
      <c r="AX422" s="13" t="s">
        <v>73</v>
      </c>
      <c r="AY422" s="237" t="s">
        <v>129</v>
      </c>
    </row>
    <row r="423" s="13" customFormat="1">
      <c r="A423" s="13"/>
      <c r="B423" s="227"/>
      <c r="C423" s="228"/>
      <c r="D423" s="225" t="s">
        <v>155</v>
      </c>
      <c r="E423" s="229" t="s">
        <v>19</v>
      </c>
      <c r="F423" s="230" t="s">
        <v>1084</v>
      </c>
      <c r="G423" s="228"/>
      <c r="H423" s="231">
        <v>-4</v>
      </c>
      <c r="I423" s="232"/>
      <c r="J423" s="228"/>
      <c r="K423" s="228"/>
      <c r="L423" s="233"/>
      <c r="M423" s="234"/>
      <c r="N423" s="235"/>
      <c r="O423" s="235"/>
      <c r="P423" s="235"/>
      <c r="Q423" s="235"/>
      <c r="R423" s="235"/>
      <c r="S423" s="235"/>
      <c r="T423" s="236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7" t="s">
        <v>155</v>
      </c>
      <c r="AU423" s="237" t="s">
        <v>83</v>
      </c>
      <c r="AV423" s="13" t="s">
        <v>83</v>
      </c>
      <c r="AW423" s="13" t="s">
        <v>34</v>
      </c>
      <c r="AX423" s="13" t="s">
        <v>73</v>
      </c>
      <c r="AY423" s="237" t="s">
        <v>129</v>
      </c>
    </row>
    <row r="424" s="13" customFormat="1">
      <c r="A424" s="13"/>
      <c r="B424" s="227"/>
      <c r="C424" s="228"/>
      <c r="D424" s="225" t="s">
        <v>155</v>
      </c>
      <c r="E424" s="229" t="s">
        <v>19</v>
      </c>
      <c r="F424" s="230" t="s">
        <v>1090</v>
      </c>
      <c r="G424" s="228"/>
      <c r="H424" s="231">
        <v>9.8819999999999997</v>
      </c>
      <c r="I424" s="232"/>
      <c r="J424" s="228"/>
      <c r="K424" s="228"/>
      <c r="L424" s="233"/>
      <c r="M424" s="234"/>
      <c r="N424" s="235"/>
      <c r="O424" s="235"/>
      <c r="P424" s="235"/>
      <c r="Q424" s="235"/>
      <c r="R424" s="235"/>
      <c r="S424" s="235"/>
      <c r="T424" s="23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7" t="s">
        <v>155</v>
      </c>
      <c r="AU424" s="237" t="s">
        <v>83</v>
      </c>
      <c r="AV424" s="13" t="s">
        <v>83</v>
      </c>
      <c r="AW424" s="13" t="s">
        <v>34</v>
      </c>
      <c r="AX424" s="13" t="s">
        <v>73</v>
      </c>
      <c r="AY424" s="237" t="s">
        <v>129</v>
      </c>
    </row>
    <row r="425" s="13" customFormat="1">
      <c r="A425" s="13"/>
      <c r="B425" s="227"/>
      <c r="C425" s="228"/>
      <c r="D425" s="225" t="s">
        <v>155</v>
      </c>
      <c r="E425" s="229" t="s">
        <v>19</v>
      </c>
      <c r="F425" s="230" t="s">
        <v>1091</v>
      </c>
      <c r="G425" s="228"/>
      <c r="H425" s="231">
        <v>37.700000000000003</v>
      </c>
      <c r="I425" s="232"/>
      <c r="J425" s="228"/>
      <c r="K425" s="228"/>
      <c r="L425" s="233"/>
      <c r="M425" s="234"/>
      <c r="N425" s="235"/>
      <c r="O425" s="235"/>
      <c r="P425" s="235"/>
      <c r="Q425" s="235"/>
      <c r="R425" s="235"/>
      <c r="S425" s="235"/>
      <c r="T425" s="236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37" t="s">
        <v>155</v>
      </c>
      <c r="AU425" s="237" t="s">
        <v>83</v>
      </c>
      <c r="AV425" s="13" t="s">
        <v>83</v>
      </c>
      <c r="AW425" s="13" t="s">
        <v>34</v>
      </c>
      <c r="AX425" s="13" t="s">
        <v>73</v>
      </c>
      <c r="AY425" s="237" t="s">
        <v>129</v>
      </c>
    </row>
    <row r="426" s="14" customFormat="1">
      <c r="A426" s="14"/>
      <c r="B426" s="238"/>
      <c r="C426" s="239"/>
      <c r="D426" s="225" t="s">
        <v>155</v>
      </c>
      <c r="E426" s="240" t="s">
        <v>19</v>
      </c>
      <c r="F426" s="241" t="s">
        <v>179</v>
      </c>
      <c r="G426" s="239"/>
      <c r="H426" s="242">
        <v>260.93200000000002</v>
      </c>
      <c r="I426" s="243"/>
      <c r="J426" s="239"/>
      <c r="K426" s="239"/>
      <c r="L426" s="244"/>
      <c r="M426" s="245"/>
      <c r="N426" s="246"/>
      <c r="O426" s="246"/>
      <c r="P426" s="246"/>
      <c r="Q426" s="246"/>
      <c r="R426" s="246"/>
      <c r="S426" s="246"/>
      <c r="T426" s="247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48" t="s">
        <v>155</v>
      </c>
      <c r="AU426" s="248" t="s">
        <v>83</v>
      </c>
      <c r="AV426" s="14" t="s">
        <v>136</v>
      </c>
      <c r="AW426" s="14" t="s">
        <v>34</v>
      </c>
      <c r="AX426" s="14" t="s">
        <v>81</v>
      </c>
      <c r="AY426" s="248" t="s">
        <v>129</v>
      </c>
    </row>
    <row r="427" s="2" customFormat="1" ht="24.15" customHeight="1">
      <c r="A427" s="41"/>
      <c r="B427" s="42"/>
      <c r="C427" s="207" t="s">
        <v>529</v>
      </c>
      <c r="D427" s="207" t="s">
        <v>131</v>
      </c>
      <c r="E427" s="208" t="s">
        <v>1092</v>
      </c>
      <c r="F427" s="209" t="s">
        <v>1093</v>
      </c>
      <c r="G427" s="210" t="s">
        <v>134</v>
      </c>
      <c r="H427" s="211">
        <v>1</v>
      </c>
      <c r="I427" s="212"/>
      <c r="J427" s="213">
        <f>ROUND(I427*H427,2)</f>
        <v>0</v>
      </c>
      <c r="K427" s="209" t="s">
        <v>19</v>
      </c>
      <c r="L427" s="47"/>
      <c r="M427" s="214" t="s">
        <v>19</v>
      </c>
      <c r="N427" s="215" t="s">
        <v>44</v>
      </c>
      <c r="O427" s="87"/>
      <c r="P427" s="216">
        <f>O427*H427</f>
        <v>0</v>
      </c>
      <c r="Q427" s="216">
        <v>0.0050000000000000001</v>
      </c>
      <c r="R427" s="216">
        <f>Q427*H427</f>
        <v>0.0050000000000000001</v>
      </c>
      <c r="S427" s="216">
        <v>0</v>
      </c>
      <c r="T427" s="217">
        <f>S427*H427</f>
        <v>0</v>
      </c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R427" s="218" t="s">
        <v>236</v>
      </c>
      <c r="AT427" s="218" t="s">
        <v>131</v>
      </c>
      <c r="AU427" s="218" t="s">
        <v>83</v>
      </c>
      <c r="AY427" s="20" t="s">
        <v>129</v>
      </c>
      <c r="BE427" s="219">
        <f>IF(N427="základní",J427,0)</f>
        <v>0</v>
      </c>
      <c r="BF427" s="219">
        <f>IF(N427="snížená",J427,0)</f>
        <v>0</v>
      </c>
      <c r="BG427" s="219">
        <f>IF(N427="zákl. přenesená",J427,0)</f>
        <v>0</v>
      </c>
      <c r="BH427" s="219">
        <f>IF(N427="sníž. přenesená",J427,0)</f>
        <v>0</v>
      </c>
      <c r="BI427" s="219">
        <f>IF(N427="nulová",J427,0)</f>
        <v>0</v>
      </c>
      <c r="BJ427" s="20" t="s">
        <v>81</v>
      </c>
      <c r="BK427" s="219">
        <f>ROUND(I427*H427,2)</f>
        <v>0</v>
      </c>
      <c r="BL427" s="20" t="s">
        <v>236</v>
      </c>
      <c r="BM427" s="218" t="s">
        <v>1094</v>
      </c>
    </row>
    <row r="428" s="13" customFormat="1">
      <c r="A428" s="13"/>
      <c r="B428" s="227"/>
      <c r="C428" s="228"/>
      <c r="D428" s="225" t="s">
        <v>155</v>
      </c>
      <c r="E428" s="229" t="s">
        <v>19</v>
      </c>
      <c r="F428" s="230" t="s">
        <v>81</v>
      </c>
      <c r="G428" s="228"/>
      <c r="H428" s="231">
        <v>1</v>
      </c>
      <c r="I428" s="232"/>
      <c r="J428" s="228"/>
      <c r="K428" s="228"/>
      <c r="L428" s="233"/>
      <c r="M428" s="234"/>
      <c r="N428" s="235"/>
      <c r="O428" s="235"/>
      <c r="P428" s="235"/>
      <c r="Q428" s="235"/>
      <c r="R428" s="235"/>
      <c r="S428" s="235"/>
      <c r="T428" s="236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7" t="s">
        <v>155</v>
      </c>
      <c r="AU428" s="237" t="s">
        <v>83</v>
      </c>
      <c r="AV428" s="13" t="s">
        <v>83</v>
      </c>
      <c r="AW428" s="13" t="s">
        <v>34</v>
      </c>
      <c r="AX428" s="13" t="s">
        <v>73</v>
      </c>
      <c r="AY428" s="237" t="s">
        <v>129</v>
      </c>
    </row>
    <row r="429" s="14" customFormat="1">
      <c r="A429" s="14"/>
      <c r="B429" s="238"/>
      <c r="C429" s="239"/>
      <c r="D429" s="225" t="s">
        <v>155</v>
      </c>
      <c r="E429" s="240" t="s">
        <v>19</v>
      </c>
      <c r="F429" s="241" t="s">
        <v>179</v>
      </c>
      <c r="G429" s="239"/>
      <c r="H429" s="242">
        <v>1</v>
      </c>
      <c r="I429" s="243"/>
      <c r="J429" s="239"/>
      <c r="K429" s="239"/>
      <c r="L429" s="244"/>
      <c r="M429" s="286"/>
      <c r="N429" s="287"/>
      <c r="O429" s="287"/>
      <c r="P429" s="287"/>
      <c r="Q429" s="287"/>
      <c r="R429" s="287"/>
      <c r="S429" s="287"/>
      <c r="T429" s="288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48" t="s">
        <v>155</v>
      </c>
      <c r="AU429" s="248" t="s">
        <v>83</v>
      </c>
      <c r="AV429" s="14" t="s">
        <v>136</v>
      </c>
      <c r="AW429" s="14" t="s">
        <v>34</v>
      </c>
      <c r="AX429" s="14" t="s">
        <v>81</v>
      </c>
      <c r="AY429" s="248" t="s">
        <v>129</v>
      </c>
    </row>
    <row r="430" s="2" customFormat="1" ht="6.96" customHeight="1">
      <c r="A430" s="41"/>
      <c r="B430" s="62"/>
      <c r="C430" s="63"/>
      <c r="D430" s="63"/>
      <c r="E430" s="63"/>
      <c r="F430" s="63"/>
      <c r="G430" s="63"/>
      <c r="H430" s="63"/>
      <c r="I430" s="63"/>
      <c r="J430" s="63"/>
      <c r="K430" s="63"/>
      <c r="L430" s="47"/>
      <c r="M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</row>
  </sheetData>
  <sheetProtection sheet="1" autoFilter="0" formatColumns="0" formatRows="0" objects="1" scenarios="1" spinCount="100000" saltValue="l9ukBrkm/0F4W+IQui15MyVUaqzaXlo6ah/0hswfaE5hh6KFGaQn03SGG0O7tmeL7fdr4F4uK1aOz93VZuV7og==" hashValue="PvnQEJzPYG/oJx7yByvs7Mkz0xbUZArX2TMvIj0geUzmJdy897fOJ/hzxmMdVcdqTCBlTqQa3gq6R5fu/HP3SA==" algorithmName="SHA-512" password="CC35"/>
  <autoFilter ref="C94:K429"/>
  <mergeCells count="9">
    <mergeCell ref="E7:H7"/>
    <mergeCell ref="E9:H9"/>
    <mergeCell ref="E18:H18"/>
    <mergeCell ref="E27:H27"/>
    <mergeCell ref="E48:H48"/>
    <mergeCell ref="E50:H50"/>
    <mergeCell ref="E85:H85"/>
    <mergeCell ref="E87:H87"/>
    <mergeCell ref="L2:V2"/>
  </mergeCells>
  <hyperlinks>
    <hyperlink ref="F99" r:id="rId1" display="https://podminky.urs.cz/item/CS_URS_2026_01/122351101"/>
    <hyperlink ref="F106" r:id="rId2" display="https://podminky.urs.cz/item/CS_URS_2026_01/132351101"/>
    <hyperlink ref="F113" r:id="rId3" display="https://podminky.urs.cz/item/CS_URS_2026_01/162251122"/>
    <hyperlink ref="F122" r:id="rId4" display="https://podminky.urs.cz/item/CS_URS_2026_01/167151102"/>
    <hyperlink ref="F128" r:id="rId5" display="https://podminky.urs.cz/item/CS_URS_2026_01/171151103"/>
    <hyperlink ref="F134" r:id="rId6" display="https://podminky.urs.cz/item/CS_URS_2026_01/174151101"/>
    <hyperlink ref="F141" r:id="rId7" display="https://podminky.urs.cz/item/CS_URS_2026_01/181351003"/>
    <hyperlink ref="F146" r:id="rId8" display="https://podminky.urs.cz/item/CS_URS_2026_01/181951114"/>
    <hyperlink ref="F153" r:id="rId9" display="https://podminky.urs.cz/item/CS_URS_2026_01/213141111"/>
    <hyperlink ref="F164" r:id="rId10" display="https://podminky.urs.cz/item/CS_URS_2026_01/219991112"/>
    <hyperlink ref="F173" r:id="rId11" display="https://podminky.urs.cz/item/CS_URS_2026_01/271532212"/>
    <hyperlink ref="F180" r:id="rId12" display="https://podminky.urs.cz/item/CS_URS_2026_01/273321411"/>
    <hyperlink ref="F187" r:id="rId13" display="https://podminky.urs.cz/item/CS_URS_2026_01/273351121"/>
    <hyperlink ref="F191" r:id="rId14" display="https://podminky.urs.cz/item/CS_URS_2026_01/273351122"/>
    <hyperlink ref="F193" r:id="rId15" display="https://podminky.urs.cz/item/CS_URS_2026_01/273361821"/>
    <hyperlink ref="F197" r:id="rId16" display="https://podminky.urs.cz/item/CS_URS_2026_01/274311611"/>
    <hyperlink ref="F201" r:id="rId17" display="https://podminky.urs.cz/item/CS_URS_2026_01/274351121"/>
    <hyperlink ref="F207" r:id="rId18" display="https://podminky.urs.cz/item/CS_URS_2026_01/274351122"/>
    <hyperlink ref="F210" r:id="rId19" display="https://podminky.urs.cz/item/CS_URS_2026_01/310001111"/>
    <hyperlink ref="F217" r:id="rId20" display="https://podminky.urs.cz/item/CS_URS_2026_01/311321815"/>
    <hyperlink ref="F227" r:id="rId21" display="https://podminky.urs.cz/item/CS_URS_2026_01/311351121"/>
    <hyperlink ref="F238" r:id="rId22" display="https://podminky.urs.cz/item/CS_URS_2026_01/311351122"/>
    <hyperlink ref="F240" r:id="rId23" display="https://podminky.urs.cz/item/CS_URS_2026_01/311351911"/>
    <hyperlink ref="F242" r:id="rId24" display="https://podminky.urs.cz/item/CS_URS_2026_01/311361821"/>
    <hyperlink ref="F250" r:id="rId25" display="https://podminky.urs.cz/item/CS_URS_2026_01/411324646"/>
    <hyperlink ref="F256" r:id="rId26" display="https://podminky.urs.cz/item/CS_URS_2026_01/411351011"/>
    <hyperlink ref="F262" r:id="rId27" display="https://podminky.urs.cz/item/CS_URS_2026_01/411351012"/>
    <hyperlink ref="F264" r:id="rId28" display="https://podminky.urs.cz/item/CS_URS_2026_01/411354311"/>
    <hyperlink ref="F266" r:id="rId29" display="https://podminky.urs.cz/item/CS_URS_2026_01/411354312"/>
    <hyperlink ref="F268" r:id="rId30" display="https://podminky.urs.cz/item/CS_URS_2026_01/411359111"/>
    <hyperlink ref="F270" r:id="rId31" display="https://podminky.urs.cz/item/CS_URS_2026_01/411361821"/>
    <hyperlink ref="F283" r:id="rId32" display="https://podminky.urs.cz/item/CS_URS_2026_01/631311126"/>
    <hyperlink ref="F294" r:id="rId33" display="https://podminky.urs.cz/item/CS_URS_2026_01/631319012"/>
    <hyperlink ref="F299" r:id="rId34" display="https://podminky.urs.cz/item/CS_URS_2026_01/631319173"/>
    <hyperlink ref="F304" r:id="rId35" display="https://podminky.urs.cz/item/CS_URS_2026_01/631362021"/>
    <hyperlink ref="F313" r:id="rId36" display="https://podminky.urs.cz/item/CS_URS_2026_01/949101111"/>
    <hyperlink ref="F320" r:id="rId37" display="https://podminky.urs.cz/item/CS_URS_2026_01/952901221"/>
    <hyperlink ref="F326" r:id="rId38" display="https://podminky.urs.cz/item/CS_URS_2026_01/998012021"/>
    <hyperlink ref="F330" r:id="rId39" display="https://podminky.urs.cz/item/CS_URS_2026_01/711111001"/>
    <hyperlink ref="F338" r:id="rId40" display="https://podminky.urs.cz/item/CS_URS_2026_01/711141559"/>
    <hyperlink ref="F349" r:id="rId41" display="https://podminky.urs.cz/item/CS_URS_2026_01/998711101"/>
    <hyperlink ref="F352" r:id="rId42" display="https://podminky.urs.cz/item/CS_URS_2026_01/712311101"/>
    <hyperlink ref="F362" r:id="rId43" display="https://podminky.urs.cz/item/CS_URS_2026_01/712341559"/>
    <hyperlink ref="F374" r:id="rId44" display="https://podminky.urs.cz/item/CS_URS_2026_01/998712101"/>
    <hyperlink ref="F377" r:id="rId45" display="https://podminky.urs.cz/item/CS_URS_2026_01/713141212"/>
    <hyperlink ref="F385" r:id="rId46" display="https://podminky.urs.cz/item/CS_URS_2026_01/998713101"/>
    <hyperlink ref="F396" r:id="rId47" display="https://podminky.urs.cz/item/CS_URS_2026_01/998764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96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Kluziště Smržovka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97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1095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32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ROUND(J89,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ROUND((SUM(BE89:BE223)),  2)</f>
        <v>0</v>
      </c>
      <c r="G33" s="41"/>
      <c r="H33" s="41"/>
      <c r="I33" s="151">
        <v>0.20999999999999999</v>
      </c>
      <c r="J33" s="150">
        <f>ROUND(((SUM(BE89:BE223))*I33),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ROUND((SUM(BF89:BF223)),  2)</f>
        <v>0</v>
      </c>
      <c r="G34" s="41"/>
      <c r="H34" s="41"/>
      <c r="I34" s="151">
        <v>0.12</v>
      </c>
      <c r="J34" s="150">
        <f>ROUND(((SUM(BF89:BF223))*I34),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ROUND((SUM(BG89:BG223)),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ROUND((SUM(BH89:BH223)),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ROUND((SUM(BI89:BI223)),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99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Kluziště Smržovka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97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03 - Přípojka vody a kanalizace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p.č. 2115/1, 2115/3, 2105</v>
      </c>
      <c r="G52" s="43"/>
      <c r="H52" s="43"/>
      <c r="I52" s="35" t="s">
        <v>23</v>
      </c>
      <c r="J52" s="75" t="str">
        <f>IF(J12="","",J12)</f>
        <v>2. 4. 2026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25</v>
      </c>
      <c r="D54" s="43"/>
      <c r="E54" s="43"/>
      <c r="F54" s="30" t="str">
        <f>E15</f>
        <v>Město Smržovka</v>
      </c>
      <c r="G54" s="43"/>
      <c r="H54" s="43"/>
      <c r="I54" s="35" t="s">
        <v>31</v>
      </c>
      <c r="J54" s="39" t="str">
        <f>E21</f>
        <v>mjölking s.r.o., Šternovská 2304/6, Chodov, Praha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Propos Liberec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100</v>
      </c>
      <c r="D57" s="165"/>
      <c r="E57" s="165"/>
      <c r="F57" s="165"/>
      <c r="G57" s="165"/>
      <c r="H57" s="165"/>
      <c r="I57" s="165"/>
      <c r="J57" s="166" t="s">
        <v>101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J89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102</v>
      </c>
    </row>
    <row r="60" s="9" customFormat="1" ht="24.96" customHeight="1">
      <c r="A60" s="9"/>
      <c r="B60" s="168"/>
      <c r="C60" s="169"/>
      <c r="D60" s="170" t="s">
        <v>103</v>
      </c>
      <c r="E60" s="171"/>
      <c r="F60" s="171"/>
      <c r="G60" s="171"/>
      <c r="H60" s="171"/>
      <c r="I60" s="171"/>
      <c r="J60" s="172">
        <f>J90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104</v>
      </c>
      <c r="E61" s="177"/>
      <c r="F61" s="177"/>
      <c r="G61" s="177"/>
      <c r="H61" s="177"/>
      <c r="I61" s="177"/>
      <c r="J61" s="178">
        <f>J91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107</v>
      </c>
      <c r="E62" s="177"/>
      <c r="F62" s="177"/>
      <c r="G62" s="177"/>
      <c r="H62" s="177"/>
      <c r="I62" s="177"/>
      <c r="J62" s="178">
        <f>J122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108</v>
      </c>
      <c r="E63" s="177"/>
      <c r="F63" s="177"/>
      <c r="G63" s="177"/>
      <c r="H63" s="177"/>
      <c r="I63" s="177"/>
      <c r="J63" s="178">
        <f>J126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1096</v>
      </c>
      <c r="E64" s="177"/>
      <c r="F64" s="177"/>
      <c r="G64" s="177"/>
      <c r="H64" s="177"/>
      <c r="I64" s="177"/>
      <c r="J64" s="178">
        <f>J141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109</v>
      </c>
      <c r="E65" s="177"/>
      <c r="F65" s="177"/>
      <c r="G65" s="177"/>
      <c r="H65" s="177"/>
      <c r="I65" s="177"/>
      <c r="J65" s="178">
        <f>J176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1097</v>
      </c>
      <c r="E66" s="177"/>
      <c r="F66" s="177"/>
      <c r="G66" s="177"/>
      <c r="H66" s="177"/>
      <c r="I66" s="177"/>
      <c r="J66" s="178">
        <f>J183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111</v>
      </c>
      <c r="E67" s="177"/>
      <c r="F67" s="177"/>
      <c r="G67" s="177"/>
      <c r="H67" s="177"/>
      <c r="I67" s="177"/>
      <c r="J67" s="178">
        <f>J194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4"/>
      <c r="C68" s="175"/>
      <c r="D68" s="176" t="s">
        <v>1098</v>
      </c>
      <c r="E68" s="177"/>
      <c r="F68" s="177"/>
      <c r="G68" s="177"/>
      <c r="H68" s="177"/>
      <c r="I68" s="177"/>
      <c r="J68" s="178">
        <f>J197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8"/>
      <c r="C69" s="169"/>
      <c r="D69" s="170" t="s">
        <v>1099</v>
      </c>
      <c r="E69" s="171"/>
      <c r="F69" s="171"/>
      <c r="G69" s="171"/>
      <c r="H69" s="171"/>
      <c r="I69" s="171"/>
      <c r="J69" s="172">
        <f>J219</f>
        <v>0</v>
      </c>
      <c r="K69" s="169"/>
      <c r="L69" s="17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114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63" t="str">
        <f>E7</f>
        <v>Kluziště Smržovka</v>
      </c>
      <c r="F79" s="35"/>
      <c r="G79" s="35"/>
      <c r="H79" s="35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97</v>
      </c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E9</f>
        <v>SO 03 - Přípojka vody a kanalizace</v>
      </c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21</v>
      </c>
      <c r="D83" s="43"/>
      <c r="E83" s="43"/>
      <c r="F83" s="30" t="str">
        <f>F12</f>
        <v>p.č. 2115/1, 2115/3, 2105</v>
      </c>
      <c r="G83" s="43"/>
      <c r="H83" s="43"/>
      <c r="I83" s="35" t="s">
        <v>23</v>
      </c>
      <c r="J83" s="75" t="str">
        <f>IF(J12="","",J12)</f>
        <v>2. 4. 2026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40.05" customHeight="1">
      <c r="A85" s="41"/>
      <c r="B85" s="42"/>
      <c r="C85" s="35" t="s">
        <v>25</v>
      </c>
      <c r="D85" s="43"/>
      <c r="E85" s="43"/>
      <c r="F85" s="30" t="str">
        <f>E15</f>
        <v>Město Smržovka</v>
      </c>
      <c r="G85" s="43"/>
      <c r="H85" s="43"/>
      <c r="I85" s="35" t="s">
        <v>31</v>
      </c>
      <c r="J85" s="39" t="str">
        <f>E21</f>
        <v>mjölking s.r.o., Šternovská 2304/6, Chodov, Praha</v>
      </c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29</v>
      </c>
      <c r="D86" s="43"/>
      <c r="E86" s="43"/>
      <c r="F86" s="30" t="str">
        <f>IF(E18="","",E18)</f>
        <v>Vyplň údaj</v>
      </c>
      <c r="G86" s="43"/>
      <c r="H86" s="43"/>
      <c r="I86" s="35" t="s">
        <v>35</v>
      </c>
      <c r="J86" s="39" t="str">
        <f>E24</f>
        <v>Propos Liberec s.r.o.</v>
      </c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0"/>
      <c r="B88" s="181"/>
      <c r="C88" s="182" t="s">
        <v>115</v>
      </c>
      <c r="D88" s="183" t="s">
        <v>58</v>
      </c>
      <c r="E88" s="183" t="s">
        <v>54</v>
      </c>
      <c r="F88" s="183" t="s">
        <v>55</v>
      </c>
      <c r="G88" s="183" t="s">
        <v>116</v>
      </c>
      <c r="H88" s="183" t="s">
        <v>117</v>
      </c>
      <c r="I88" s="183" t="s">
        <v>118</v>
      </c>
      <c r="J88" s="183" t="s">
        <v>101</v>
      </c>
      <c r="K88" s="184" t="s">
        <v>119</v>
      </c>
      <c r="L88" s="185"/>
      <c r="M88" s="95" t="s">
        <v>19</v>
      </c>
      <c r="N88" s="96" t="s">
        <v>43</v>
      </c>
      <c r="O88" s="96" t="s">
        <v>120</v>
      </c>
      <c r="P88" s="96" t="s">
        <v>121</v>
      </c>
      <c r="Q88" s="96" t="s">
        <v>122</v>
      </c>
      <c r="R88" s="96" t="s">
        <v>123</v>
      </c>
      <c r="S88" s="96" t="s">
        <v>124</v>
      </c>
      <c r="T88" s="97" t="s">
        <v>125</v>
      </c>
      <c r="U88" s="180"/>
      <c r="V88" s="180"/>
      <c r="W88" s="180"/>
      <c r="X88" s="180"/>
      <c r="Y88" s="180"/>
      <c r="Z88" s="180"/>
      <c r="AA88" s="180"/>
      <c r="AB88" s="180"/>
      <c r="AC88" s="180"/>
      <c r="AD88" s="180"/>
      <c r="AE88" s="180"/>
    </row>
    <row r="89" s="2" customFormat="1" ht="22.8" customHeight="1">
      <c r="A89" s="41"/>
      <c r="B89" s="42"/>
      <c r="C89" s="102" t="s">
        <v>126</v>
      </c>
      <c r="D89" s="43"/>
      <c r="E89" s="43"/>
      <c r="F89" s="43"/>
      <c r="G89" s="43"/>
      <c r="H89" s="43"/>
      <c r="I89" s="43"/>
      <c r="J89" s="186">
        <f>BK89</f>
        <v>0</v>
      </c>
      <c r="K89" s="43"/>
      <c r="L89" s="47"/>
      <c r="M89" s="98"/>
      <c r="N89" s="187"/>
      <c r="O89" s="99"/>
      <c r="P89" s="188">
        <f>P90+P219</f>
        <v>0</v>
      </c>
      <c r="Q89" s="99"/>
      <c r="R89" s="188">
        <f>R90+R219</f>
        <v>46.245729069999996</v>
      </c>
      <c r="S89" s="99"/>
      <c r="T89" s="189">
        <f>T90+T219</f>
        <v>7.1399999999999997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72</v>
      </c>
      <c r="AU89" s="20" t="s">
        <v>102</v>
      </c>
      <c r="BK89" s="190">
        <f>BK90+BK219</f>
        <v>0</v>
      </c>
    </row>
    <row r="90" s="12" customFormat="1" ht="25.92" customHeight="1">
      <c r="A90" s="12"/>
      <c r="B90" s="191"/>
      <c r="C90" s="192"/>
      <c r="D90" s="193" t="s">
        <v>72</v>
      </c>
      <c r="E90" s="194" t="s">
        <v>127</v>
      </c>
      <c r="F90" s="194" t="s">
        <v>128</v>
      </c>
      <c r="G90" s="192"/>
      <c r="H90" s="192"/>
      <c r="I90" s="195"/>
      <c r="J90" s="196">
        <f>BK90</f>
        <v>0</v>
      </c>
      <c r="K90" s="192"/>
      <c r="L90" s="197"/>
      <c r="M90" s="198"/>
      <c r="N90" s="199"/>
      <c r="O90" s="199"/>
      <c r="P90" s="200">
        <f>P91+P122+P126+P141+P176+P183+P194+P197</f>
        <v>0</v>
      </c>
      <c r="Q90" s="199"/>
      <c r="R90" s="200">
        <f>R91+R122+R126+R141+R176+R183+R194+R197</f>
        <v>46.245729069999996</v>
      </c>
      <c r="S90" s="199"/>
      <c r="T90" s="201">
        <f>T91+T122+T126+T141+T176+T183+T194+T197</f>
        <v>7.1399999999999997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2" t="s">
        <v>81</v>
      </c>
      <c r="AT90" s="203" t="s">
        <v>72</v>
      </c>
      <c r="AU90" s="203" t="s">
        <v>73</v>
      </c>
      <c r="AY90" s="202" t="s">
        <v>129</v>
      </c>
      <c r="BK90" s="204">
        <f>BK91+BK122+BK126+BK141+BK176+BK183+BK194+BK197</f>
        <v>0</v>
      </c>
    </row>
    <row r="91" s="12" customFormat="1" ht="22.8" customHeight="1">
      <c r="A91" s="12"/>
      <c r="B91" s="191"/>
      <c r="C91" s="192"/>
      <c r="D91" s="193" t="s">
        <v>72</v>
      </c>
      <c r="E91" s="205" t="s">
        <v>81</v>
      </c>
      <c r="F91" s="205" t="s">
        <v>130</v>
      </c>
      <c r="G91" s="192"/>
      <c r="H91" s="192"/>
      <c r="I91" s="195"/>
      <c r="J91" s="206">
        <f>BK91</f>
        <v>0</v>
      </c>
      <c r="K91" s="192"/>
      <c r="L91" s="197"/>
      <c r="M91" s="198"/>
      <c r="N91" s="199"/>
      <c r="O91" s="199"/>
      <c r="P91" s="200">
        <f>SUM(P92:P121)</f>
        <v>0</v>
      </c>
      <c r="Q91" s="199"/>
      <c r="R91" s="200">
        <f>SUM(R92:R121)</f>
        <v>45.616768</v>
      </c>
      <c r="S91" s="199"/>
      <c r="T91" s="201">
        <f>SUM(T92:T121)</f>
        <v>7.1399999999999997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2" t="s">
        <v>81</v>
      </c>
      <c r="AT91" s="203" t="s">
        <v>72</v>
      </c>
      <c r="AU91" s="203" t="s">
        <v>81</v>
      </c>
      <c r="AY91" s="202" t="s">
        <v>129</v>
      </c>
      <c r="BK91" s="204">
        <f>SUM(BK92:BK121)</f>
        <v>0</v>
      </c>
    </row>
    <row r="92" s="2" customFormat="1" ht="37.8" customHeight="1">
      <c r="A92" s="41"/>
      <c r="B92" s="42"/>
      <c r="C92" s="207" t="s">
        <v>81</v>
      </c>
      <c r="D92" s="207" t="s">
        <v>131</v>
      </c>
      <c r="E92" s="208" t="s">
        <v>1100</v>
      </c>
      <c r="F92" s="209" t="s">
        <v>1101</v>
      </c>
      <c r="G92" s="210" t="s">
        <v>152</v>
      </c>
      <c r="H92" s="211">
        <v>14</v>
      </c>
      <c r="I92" s="212"/>
      <c r="J92" s="213">
        <f>ROUND(I92*H92,2)</f>
        <v>0</v>
      </c>
      <c r="K92" s="209" t="s">
        <v>135</v>
      </c>
      <c r="L92" s="47"/>
      <c r="M92" s="214" t="s">
        <v>19</v>
      </c>
      <c r="N92" s="215" t="s">
        <v>44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0.28999999999999998</v>
      </c>
      <c r="T92" s="217">
        <f>S92*H92</f>
        <v>4.0599999999999996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136</v>
      </c>
      <c r="AT92" s="218" t="s">
        <v>131</v>
      </c>
      <c r="AU92" s="218" t="s">
        <v>83</v>
      </c>
      <c r="AY92" s="20" t="s">
        <v>129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81</v>
      </c>
      <c r="BK92" s="219">
        <f>ROUND(I92*H92,2)</f>
        <v>0</v>
      </c>
      <c r="BL92" s="20" t="s">
        <v>136</v>
      </c>
      <c r="BM92" s="218" t="s">
        <v>1102</v>
      </c>
    </row>
    <row r="93" s="2" customFormat="1">
      <c r="A93" s="41"/>
      <c r="B93" s="42"/>
      <c r="C93" s="43"/>
      <c r="D93" s="220" t="s">
        <v>138</v>
      </c>
      <c r="E93" s="43"/>
      <c r="F93" s="221" t="s">
        <v>1103</v>
      </c>
      <c r="G93" s="43"/>
      <c r="H93" s="43"/>
      <c r="I93" s="222"/>
      <c r="J93" s="43"/>
      <c r="K93" s="43"/>
      <c r="L93" s="47"/>
      <c r="M93" s="223"/>
      <c r="N93" s="22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138</v>
      </c>
      <c r="AU93" s="20" t="s">
        <v>83</v>
      </c>
    </row>
    <row r="94" s="2" customFormat="1" ht="33" customHeight="1">
      <c r="A94" s="41"/>
      <c r="B94" s="42"/>
      <c r="C94" s="207" t="s">
        <v>83</v>
      </c>
      <c r="D94" s="207" t="s">
        <v>131</v>
      </c>
      <c r="E94" s="208" t="s">
        <v>1104</v>
      </c>
      <c r="F94" s="209" t="s">
        <v>1105</v>
      </c>
      <c r="G94" s="210" t="s">
        <v>152</v>
      </c>
      <c r="H94" s="211">
        <v>14</v>
      </c>
      <c r="I94" s="212"/>
      <c r="J94" s="213">
        <f>ROUND(I94*H94,2)</f>
        <v>0</v>
      </c>
      <c r="K94" s="209" t="s">
        <v>135</v>
      </c>
      <c r="L94" s="47"/>
      <c r="M94" s="214" t="s">
        <v>19</v>
      </c>
      <c r="N94" s="215" t="s">
        <v>44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0.22</v>
      </c>
      <c r="T94" s="217">
        <f>S94*H94</f>
        <v>3.0800000000000001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136</v>
      </c>
      <c r="AT94" s="218" t="s">
        <v>131</v>
      </c>
      <c r="AU94" s="218" t="s">
        <v>83</v>
      </c>
      <c r="AY94" s="20" t="s">
        <v>129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81</v>
      </c>
      <c r="BK94" s="219">
        <f>ROUND(I94*H94,2)</f>
        <v>0</v>
      </c>
      <c r="BL94" s="20" t="s">
        <v>136</v>
      </c>
      <c r="BM94" s="218" t="s">
        <v>1106</v>
      </c>
    </row>
    <row r="95" s="2" customFormat="1">
      <c r="A95" s="41"/>
      <c r="B95" s="42"/>
      <c r="C95" s="43"/>
      <c r="D95" s="220" t="s">
        <v>138</v>
      </c>
      <c r="E95" s="43"/>
      <c r="F95" s="221" t="s">
        <v>1107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138</v>
      </c>
      <c r="AU95" s="20" t="s">
        <v>83</v>
      </c>
    </row>
    <row r="96" s="2" customFormat="1" ht="24.15" customHeight="1">
      <c r="A96" s="41"/>
      <c r="B96" s="42"/>
      <c r="C96" s="207" t="s">
        <v>145</v>
      </c>
      <c r="D96" s="207" t="s">
        <v>131</v>
      </c>
      <c r="E96" s="208" t="s">
        <v>1108</v>
      </c>
      <c r="F96" s="209" t="s">
        <v>1109</v>
      </c>
      <c r="G96" s="210" t="s">
        <v>204</v>
      </c>
      <c r="H96" s="211">
        <v>5.0890000000000004</v>
      </c>
      <c r="I96" s="212"/>
      <c r="J96" s="213">
        <f>ROUND(I96*H96,2)</f>
        <v>0</v>
      </c>
      <c r="K96" s="209" t="s">
        <v>135</v>
      </c>
      <c r="L96" s="47"/>
      <c r="M96" s="214" t="s">
        <v>19</v>
      </c>
      <c r="N96" s="215" t="s">
        <v>44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136</v>
      </c>
      <c r="AT96" s="218" t="s">
        <v>131</v>
      </c>
      <c r="AU96" s="218" t="s">
        <v>83</v>
      </c>
      <c r="AY96" s="20" t="s">
        <v>129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81</v>
      </c>
      <c r="BK96" s="219">
        <f>ROUND(I96*H96,2)</f>
        <v>0</v>
      </c>
      <c r="BL96" s="20" t="s">
        <v>136</v>
      </c>
      <c r="BM96" s="218" t="s">
        <v>1110</v>
      </c>
    </row>
    <row r="97" s="2" customFormat="1">
      <c r="A97" s="41"/>
      <c r="B97" s="42"/>
      <c r="C97" s="43"/>
      <c r="D97" s="220" t="s">
        <v>138</v>
      </c>
      <c r="E97" s="43"/>
      <c r="F97" s="221" t="s">
        <v>1111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138</v>
      </c>
      <c r="AU97" s="20" t="s">
        <v>83</v>
      </c>
    </row>
    <row r="98" s="13" customFormat="1">
      <c r="A98" s="13"/>
      <c r="B98" s="227"/>
      <c r="C98" s="228"/>
      <c r="D98" s="225" t="s">
        <v>155</v>
      </c>
      <c r="E98" s="229" t="s">
        <v>19</v>
      </c>
      <c r="F98" s="230" t="s">
        <v>1112</v>
      </c>
      <c r="G98" s="228"/>
      <c r="H98" s="231">
        <v>5.0890000000000004</v>
      </c>
      <c r="I98" s="232"/>
      <c r="J98" s="228"/>
      <c r="K98" s="228"/>
      <c r="L98" s="233"/>
      <c r="M98" s="234"/>
      <c r="N98" s="235"/>
      <c r="O98" s="235"/>
      <c r="P98" s="235"/>
      <c r="Q98" s="235"/>
      <c r="R98" s="235"/>
      <c r="S98" s="235"/>
      <c r="T98" s="236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7" t="s">
        <v>155</v>
      </c>
      <c r="AU98" s="237" t="s">
        <v>83</v>
      </c>
      <c r="AV98" s="13" t="s">
        <v>83</v>
      </c>
      <c r="AW98" s="13" t="s">
        <v>34</v>
      </c>
      <c r="AX98" s="13" t="s">
        <v>81</v>
      </c>
      <c r="AY98" s="237" t="s">
        <v>129</v>
      </c>
    </row>
    <row r="99" s="2" customFormat="1" ht="24.15" customHeight="1">
      <c r="A99" s="41"/>
      <c r="B99" s="42"/>
      <c r="C99" s="207" t="s">
        <v>136</v>
      </c>
      <c r="D99" s="207" t="s">
        <v>131</v>
      </c>
      <c r="E99" s="208" t="s">
        <v>1113</v>
      </c>
      <c r="F99" s="209" t="s">
        <v>1114</v>
      </c>
      <c r="G99" s="210" t="s">
        <v>204</v>
      </c>
      <c r="H99" s="211">
        <v>109.164</v>
      </c>
      <c r="I99" s="212"/>
      <c r="J99" s="213">
        <f>ROUND(I99*H99,2)</f>
        <v>0</v>
      </c>
      <c r="K99" s="209" t="s">
        <v>135</v>
      </c>
      <c r="L99" s="47"/>
      <c r="M99" s="214" t="s">
        <v>19</v>
      </c>
      <c r="N99" s="215" t="s">
        <v>44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136</v>
      </c>
      <c r="AT99" s="218" t="s">
        <v>131</v>
      </c>
      <c r="AU99" s="218" t="s">
        <v>83</v>
      </c>
      <c r="AY99" s="20" t="s">
        <v>129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81</v>
      </c>
      <c r="BK99" s="219">
        <f>ROUND(I99*H99,2)</f>
        <v>0</v>
      </c>
      <c r="BL99" s="20" t="s">
        <v>136</v>
      </c>
      <c r="BM99" s="218" t="s">
        <v>1115</v>
      </c>
    </row>
    <row r="100" s="2" customFormat="1">
      <c r="A100" s="41"/>
      <c r="B100" s="42"/>
      <c r="C100" s="43"/>
      <c r="D100" s="220" t="s">
        <v>138</v>
      </c>
      <c r="E100" s="43"/>
      <c r="F100" s="221" t="s">
        <v>1116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138</v>
      </c>
      <c r="AU100" s="20" t="s">
        <v>83</v>
      </c>
    </row>
    <row r="101" s="13" customFormat="1">
      <c r="A101" s="13"/>
      <c r="B101" s="227"/>
      <c r="C101" s="228"/>
      <c r="D101" s="225" t="s">
        <v>155</v>
      </c>
      <c r="E101" s="229" t="s">
        <v>19</v>
      </c>
      <c r="F101" s="230" t="s">
        <v>1117</v>
      </c>
      <c r="G101" s="228"/>
      <c r="H101" s="231">
        <v>109.164</v>
      </c>
      <c r="I101" s="232"/>
      <c r="J101" s="228"/>
      <c r="K101" s="228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155</v>
      </c>
      <c r="AU101" s="237" t="s">
        <v>83</v>
      </c>
      <c r="AV101" s="13" t="s">
        <v>83</v>
      </c>
      <c r="AW101" s="13" t="s">
        <v>34</v>
      </c>
      <c r="AX101" s="13" t="s">
        <v>81</v>
      </c>
      <c r="AY101" s="237" t="s">
        <v>129</v>
      </c>
    </row>
    <row r="102" s="2" customFormat="1" ht="21.75" customHeight="1">
      <c r="A102" s="41"/>
      <c r="B102" s="42"/>
      <c r="C102" s="207" t="s">
        <v>157</v>
      </c>
      <c r="D102" s="207" t="s">
        <v>131</v>
      </c>
      <c r="E102" s="208" t="s">
        <v>1118</v>
      </c>
      <c r="F102" s="209" t="s">
        <v>1119</v>
      </c>
      <c r="G102" s="210" t="s">
        <v>152</v>
      </c>
      <c r="H102" s="211">
        <v>165.19999999999999</v>
      </c>
      <c r="I102" s="212"/>
      <c r="J102" s="213">
        <f>ROUND(I102*H102,2)</f>
        <v>0</v>
      </c>
      <c r="K102" s="209" t="s">
        <v>135</v>
      </c>
      <c r="L102" s="47"/>
      <c r="M102" s="214" t="s">
        <v>19</v>
      </c>
      <c r="N102" s="215" t="s">
        <v>44</v>
      </c>
      <c r="O102" s="87"/>
      <c r="P102" s="216">
        <f>O102*H102</f>
        <v>0</v>
      </c>
      <c r="Q102" s="216">
        <v>0.00084000000000000003</v>
      </c>
      <c r="R102" s="216">
        <f>Q102*H102</f>
        <v>0.138768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136</v>
      </c>
      <c r="AT102" s="218" t="s">
        <v>131</v>
      </c>
      <c r="AU102" s="218" t="s">
        <v>83</v>
      </c>
      <c r="AY102" s="20" t="s">
        <v>129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81</v>
      </c>
      <c r="BK102" s="219">
        <f>ROUND(I102*H102,2)</f>
        <v>0</v>
      </c>
      <c r="BL102" s="20" t="s">
        <v>136</v>
      </c>
      <c r="BM102" s="218" t="s">
        <v>1120</v>
      </c>
    </row>
    <row r="103" s="2" customFormat="1">
      <c r="A103" s="41"/>
      <c r="B103" s="42"/>
      <c r="C103" s="43"/>
      <c r="D103" s="220" t="s">
        <v>138</v>
      </c>
      <c r="E103" s="43"/>
      <c r="F103" s="221" t="s">
        <v>1121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138</v>
      </c>
      <c r="AU103" s="20" t="s">
        <v>83</v>
      </c>
    </row>
    <row r="104" s="13" customFormat="1">
      <c r="A104" s="13"/>
      <c r="B104" s="227"/>
      <c r="C104" s="228"/>
      <c r="D104" s="225" t="s">
        <v>155</v>
      </c>
      <c r="E104" s="229" t="s">
        <v>19</v>
      </c>
      <c r="F104" s="230" t="s">
        <v>1122</v>
      </c>
      <c r="G104" s="228"/>
      <c r="H104" s="231">
        <v>165.19999999999999</v>
      </c>
      <c r="I104" s="232"/>
      <c r="J104" s="228"/>
      <c r="K104" s="228"/>
      <c r="L104" s="233"/>
      <c r="M104" s="234"/>
      <c r="N104" s="235"/>
      <c r="O104" s="235"/>
      <c r="P104" s="235"/>
      <c r="Q104" s="235"/>
      <c r="R104" s="235"/>
      <c r="S104" s="235"/>
      <c r="T104" s="236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7" t="s">
        <v>155</v>
      </c>
      <c r="AU104" s="237" t="s">
        <v>83</v>
      </c>
      <c r="AV104" s="13" t="s">
        <v>83</v>
      </c>
      <c r="AW104" s="13" t="s">
        <v>34</v>
      </c>
      <c r="AX104" s="13" t="s">
        <v>81</v>
      </c>
      <c r="AY104" s="237" t="s">
        <v>129</v>
      </c>
    </row>
    <row r="105" s="2" customFormat="1" ht="24.15" customHeight="1">
      <c r="A105" s="41"/>
      <c r="B105" s="42"/>
      <c r="C105" s="207" t="s">
        <v>163</v>
      </c>
      <c r="D105" s="207" t="s">
        <v>131</v>
      </c>
      <c r="E105" s="208" t="s">
        <v>1123</v>
      </c>
      <c r="F105" s="209" t="s">
        <v>1124</v>
      </c>
      <c r="G105" s="210" t="s">
        <v>152</v>
      </c>
      <c r="H105" s="211">
        <v>165.19999999999999</v>
      </c>
      <c r="I105" s="212"/>
      <c r="J105" s="213">
        <f>ROUND(I105*H105,2)</f>
        <v>0</v>
      </c>
      <c r="K105" s="209" t="s">
        <v>135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136</v>
      </c>
      <c r="AT105" s="218" t="s">
        <v>131</v>
      </c>
      <c r="AU105" s="218" t="s">
        <v>83</v>
      </c>
      <c r="AY105" s="20" t="s">
        <v>129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136</v>
      </c>
      <c r="BM105" s="218" t="s">
        <v>1125</v>
      </c>
    </row>
    <row r="106" s="2" customFormat="1">
      <c r="A106" s="41"/>
      <c r="B106" s="42"/>
      <c r="C106" s="43"/>
      <c r="D106" s="220" t="s">
        <v>138</v>
      </c>
      <c r="E106" s="43"/>
      <c r="F106" s="221" t="s">
        <v>1126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138</v>
      </c>
      <c r="AU106" s="20" t="s">
        <v>83</v>
      </c>
    </row>
    <row r="107" s="2" customFormat="1" ht="24.15" customHeight="1">
      <c r="A107" s="41"/>
      <c r="B107" s="42"/>
      <c r="C107" s="207" t="s">
        <v>168</v>
      </c>
      <c r="D107" s="207" t="s">
        <v>131</v>
      </c>
      <c r="E107" s="208" t="s">
        <v>1127</v>
      </c>
      <c r="F107" s="209" t="s">
        <v>1128</v>
      </c>
      <c r="G107" s="210" t="s">
        <v>204</v>
      </c>
      <c r="H107" s="211">
        <v>34.466999999999999</v>
      </c>
      <c r="I107" s="212"/>
      <c r="J107" s="213">
        <f>ROUND(I107*H107,2)</f>
        <v>0</v>
      </c>
      <c r="K107" s="209" t="s">
        <v>135</v>
      </c>
      <c r="L107" s="47"/>
      <c r="M107" s="214" t="s">
        <v>19</v>
      </c>
      <c r="N107" s="215" t="s">
        <v>44</v>
      </c>
      <c r="O107" s="87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136</v>
      </c>
      <c r="AT107" s="218" t="s">
        <v>131</v>
      </c>
      <c r="AU107" s="218" t="s">
        <v>83</v>
      </c>
      <c r="AY107" s="20" t="s">
        <v>129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81</v>
      </c>
      <c r="BK107" s="219">
        <f>ROUND(I107*H107,2)</f>
        <v>0</v>
      </c>
      <c r="BL107" s="20" t="s">
        <v>136</v>
      </c>
      <c r="BM107" s="218" t="s">
        <v>1129</v>
      </c>
    </row>
    <row r="108" s="2" customFormat="1">
      <c r="A108" s="41"/>
      <c r="B108" s="42"/>
      <c r="C108" s="43"/>
      <c r="D108" s="220" t="s">
        <v>138</v>
      </c>
      <c r="E108" s="43"/>
      <c r="F108" s="221" t="s">
        <v>1130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138</v>
      </c>
      <c r="AU108" s="20" t="s">
        <v>83</v>
      </c>
    </row>
    <row r="109" s="13" customFormat="1">
      <c r="A109" s="13"/>
      <c r="B109" s="227"/>
      <c r="C109" s="228"/>
      <c r="D109" s="225" t="s">
        <v>155</v>
      </c>
      <c r="E109" s="229" t="s">
        <v>19</v>
      </c>
      <c r="F109" s="230" t="s">
        <v>1131</v>
      </c>
      <c r="G109" s="228"/>
      <c r="H109" s="231">
        <v>34.466999999999999</v>
      </c>
      <c r="I109" s="232"/>
      <c r="J109" s="228"/>
      <c r="K109" s="228"/>
      <c r="L109" s="233"/>
      <c r="M109" s="234"/>
      <c r="N109" s="235"/>
      <c r="O109" s="235"/>
      <c r="P109" s="235"/>
      <c r="Q109" s="235"/>
      <c r="R109" s="235"/>
      <c r="S109" s="235"/>
      <c r="T109" s="236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7" t="s">
        <v>155</v>
      </c>
      <c r="AU109" s="237" t="s">
        <v>83</v>
      </c>
      <c r="AV109" s="13" t="s">
        <v>83</v>
      </c>
      <c r="AW109" s="13" t="s">
        <v>34</v>
      </c>
      <c r="AX109" s="13" t="s">
        <v>81</v>
      </c>
      <c r="AY109" s="237" t="s">
        <v>129</v>
      </c>
    </row>
    <row r="110" s="2" customFormat="1" ht="24.15" customHeight="1">
      <c r="A110" s="41"/>
      <c r="B110" s="42"/>
      <c r="C110" s="207" t="s">
        <v>180</v>
      </c>
      <c r="D110" s="207" t="s">
        <v>131</v>
      </c>
      <c r="E110" s="208" t="s">
        <v>1132</v>
      </c>
      <c r="F110" s="209" t="s">
        <v>1133</v>
      </c>
      <c r="G110" s="210" t="s">
        <v>204</v>
      </c>
      <c r="H110" s="211">
        <v>34.466999999999999</v>
      </c>
      <c r="I110" s="212"/>
      <c r="J110" s="213">
        <f>ROUND(I110*H110,2)</f>
        <v>0</v>
      </c>
      <c r="K110" s="209" t="s">
        <v>135</v>
      </c>
      <c r="L110" s="47"/>
      <c r="M110" s="214" t="s">
        <v>19</v>
      </c>
      <c r="N110" s="215" t="s">
        <v>44</v>
      </c>
      <c r="O110" s="87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136</v>
      </c>
      <c r="AT110" s="218" t="s">
        <v>131</v>
      </c>
      <c r="AU110" s="218" t="s">
        <v>83</v>
      </c>
      <c r="AY110" s="20" t="s">
        <v>129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81</v>
      </c>
      <c r="BK110" s="219">
        <f>ROUND(I110*H110,2)</f>
        <v>0</v>
      </c>
      <c r="BL110" s="20" t="s">
        <v>136</v>
      </c>
      <c r="BM110" s="218" t="s">
        <v>1134</v>
      </c>
    </row>
    <row r="111" s="2" customFormat="1">
      <c r="A111" s="41"/>
      <c r="B111" s="42"/>
      <c r="C111" s="43"/>
      <c r="D111" s="220" t="s">
        <v>138</v>
      </c>
      <c r="E111" s="43"/>
      <c r="F111" s="221" t="s">
        <v>1135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138</v>
      </c>
      <c r="AU111" s="20" t="s">
        <v>83</v>
      </c>
    </row>
    <row r="112" s="2" customFormat="1" ht="24.15" customHeight="1">
      <c r="A112" s="41"/>
      <c r="B112" s="42"/>
      <c r="C112" s="207" t="s">
        <v>186</v>
      </c>
      <c r="D112" s="207" t="s">
        <v>131</v>
      </c>
      <c r="E112" s="208" t="s">
        <v>231</v>
      </c>
      <c r="F112" s="209" t="s">
        <v>232</v>
      </c>
      <c r="G112" s="210" t="s">
        <v>204</v>
      </c>
      <c r="H112" s="211">
        <v>79.363</v>
      </c>
      <c r="I112" s="212"/>
      <c r="J112" s="213">
        <f>ROUND(I112*H112,2)</f>
        <v>0</v>
      </c>
      <c r="K112" s="209" t="s">
        <v>135</v>
      </c>
      <c r="L112" s="47"/>
      <c r="M112" s="214" t="s">
        <v>19</v>
      </c>
      <c r="N112" s="215" t="s">
        <v>44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136</v>
      </c>
      <c r="AT112" s="218" t="s">
        <v>131</v>
      </c>
      <c r="AU112" s="218" t="s">
        <v>83</v>
      </c>
      <c r="AY112" s="20" t="s">
        <v>129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81</v>
      </c>
      <c r="BK112" s="219">
        <f>ROUND(I112*H112,2)</f>
        <v>0</v>
      </c>
      <c r="BL112" s="20" t="s">
        <v>136</v>
      </c>
      <c r="BM112" s="218" t="s">
        <v>1136</v>
      </c>
    </row>
    <row r="113" s="2" customFormat="1">
      <c r="A113" s="41"/>
      <c r="B113" s="42"/>
      <c r="C113" s="43"/>
      <c r="D113" s="220" t="s">
        <v>138</v>
      </c>
      <c r="E113" s="43"/>
      <c r="F113" s="221" t="s">
        <v>234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138</v>
      </c>
      <c r="AU113" s="20" t="s">
        <v>83</v>
      </c>
    </row>
    <row r="114" s="13" customFormat="1">
      <c r="A114" s="13"/>
      <c r="B114" s="227"/>
      <c r="C114" s="228"/>
      <c r="D114" s="225" t="s">
        <v>155</v>
      </c>
      <c r="E114" s="229" t="s">
        <v>19</v>
      </c>
      <c r="F114" s="230" t="s">
        <v>1137</v>
      </c>
      <c r="G114" s="228"/>
      <c r="H114" s="231">
        <v>75.972999999999999</v>
      </c>
      <c r="I114" s="232"/>
      <c r="J114" s="228"/>
      <c r="K114" s="228"/>
      <c r="L114" s="233"/>
      <c r="M114" s="234"/>
      <c r="N114" s="235"/>
      <c r="O114" s="235"/>
      <c r="P114" s="235"/>
      <c r="Q114" s="235"/>
      <c r="R114" s="235"/>
      <c r="S114" s="235"/>
      <c r="T114" s="236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7" t="s">
        <v>155</v>
      </c>
      <c r="AU114" s="237" t="s">
        <v>83</v>
      </c>
      <c r="AV114" s="13" t="s">
        <v>83</v>
      </c>
      <c r="AW114" s="13" t="s">
        <v>34</v>
      </c>
      <c r="AX114" s="13" t="s">
        <v>73</v>
      </c>
      <c r="AY114" s="237" t="s">
        <v>129</v>
      </c>
    </row>
    <row r="115" s="13" customFormat="1">
      <c r="A115" s="13"/>
      <c r="B115" s="227"/>
      <c r="C115" s="228"/>
      <c r="D115" s="225" t="s">
        <v>155</v>
      </c>
      <c r="E115" s="229" t="s">
        <v>19</v>
      </c>
      <c r="F115" s="230" t="s">
        <v>1138</v>
      </c>
      <c r="G115" s="228"/>
      <c r="H115" s="231">
        <v>3.3900000000000001</v>
      </c>
      <c r="I115" s="232"/>
      <c r="J115" s="228"/>
      <c r="K115" s="228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155</v>
      </c>
      <c r="AU115" s="237" t="s">
        <v>83</v>
      </c>
      <c r="AV115" s="13" t="s">
        <v>83</v>
      </c>
      <c r="AW115" s="13" t="s">
        <v>34</v>
      </c>
      <c r="AX115" s="13" t="s">
        <v>73</v>
      </c>
      <c r="AY115" s="237" t="s">
        <v>129</v>
      </c>
    </row>
    <row r="116" s="14" customFormat="1">
      <c r="A116" s="14"/>
      <c r="B116" s="238"/>
      <c r="C116" s="239"/>
      <c r="D116" s="225" t="s">
        <v>155</v>
      </c>
      <c r="E116" s="240" t="s">
        <v>19</v>
      </c>
      <c r="F116" s="241" t="s">
        <v>179</v>
      </c>
      <c r="G116" s="239"/>
      <c r="H116" s="242">
        <v>79.363</v>
      </c>
      <c r="I116" s="243"/>
      <c r="J116" s="239"/>
      <c r="K116" s="239"/>
      <c r="L116" s="244"/>
      <c r="M116" s="245"/>
      <c r="N116" s="246"/>
      <c r="O116" s="246"/>
      <c r="P116" s="246"/>
      <c r="Q116" s="246"/>
      <c r="R116" s="246"/>
      <c r="S116" s="246"/>
      <c r="T116" s="247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8" t="s">
        <v>155</v>
      </c>
      <c r="AU116" s="248" t="s">
        <v>83</v>
      </c>
      <c r="AV116" s="14" t="s">
        <v>136</v>
      </c>
      <c r="AW116" s="14" t="s">
        <v>34</v>
      </c>
      <c r="AX116" s="14" t="s">
        <v>81</v>
      </c>
      <c r="AY116" s="248" t="s">
        <v>129</v>
      </c>
    </row>
    <row r="117" s="2" customFormat="1" ht="37.8" customHeight="1">
      <c r="A117" s="41"/>
      <c r="B117" s="42"/>
      <c r="C117" s="207" t="s">
        <v>195</v>
      </c>
      <c r="D117" s="207" t="s">
        <v>131</v>
      </c>
      <c r="E117" s="208" t="s">
        <v>1139</v>
      </c>
      <c r="F117" s="209" t="s">
        <v>1140</v>
      </c>
      <c r="G117" s="210" t="s">
        <v>204</v>
      </c>
      <c r="H117" s="211">
        <v>22.739000000000001</v>
      </c>
      <c r="I117" s="212"/>
      <c r="J117" s="213">
        <f>ROUND(I117*H117,2)</f>
        <v>0</v>
      </c>
      <c r="K117" s="209" t="s">
        <v>135</v>
      </c>
      <c r="L117" s="47"/>
      <c r="M117" s="214" t="s">
        <v>19</v>
      </c>
      <c r="N117" s="215" t="s">
        <v>44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136</v>
      </c>
      <c r="AT117" s="218" t="s">
        <v>131</v>
      </c>
      <c r="AU117" s="218" t="s">
        <v>83</v>
      </c>
      <c r="AY117" s="20" t="s">
        <v>129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81</v>
      </c>
      <c r="BK117" s="219">
        <f>ROUND(I117*H117,2)</f>
        <v>0</v>
      </c>
      <c r="BL117" s="20" t="s">
        <v>136</v>
      </c>
      <c r="BM117" s="218" t="s">
        <v>1141</v>
      </c>
    </row>
    <row r="118" s="2" customFormat="1">
      <c r="A118" s="41"/>
      <c r="B118" s="42"/>
      <c r="C118" s="43"/>
      <c r="D118" s="220" t="s">
        <v>138</v>
      </c>
      <c r="E118" s="43"/>
      <c r="F118" s="221" t="s">
        <v>1142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138</v>
      </c>
      <c r="AU118" s="20" t="s">
        <v>83</v>
      </c>
    </row>
    <row r="119" s="13" customFormat="1">
      <c r="A119" s="13"/>
      <c r="B119" s="227"/>
      <c r="C119" s="228"/>
      <c r="D119" s="225" t="s">
        <v>155</v>
      </c>
      <c r="E119" s="229" t="s">
        <v>19</v>
      </c>
      <c r="F119" s="230" t="s">
        <v>1143</v>
      </c>
      <c r="G119" s="228"/>
      <c r="H119" s="231">
        <v>22.739000000000001</v>
      </c>
      <c r="I119" s="232"/>
      <c r="J119" s="228"/>
      <c r="K119" s="228"/>
      <c r="L119" s="233"/>
      <c r="M119" s="234"/>
      <c r="N119" s="235"/>
      <c r="O119" s="235"/>
      <c r="P119" s="235"/>
      <c r="Q119" s="235"/>
      <c r="R119" s="235"/>
      <c r="S119" s="235"/>
      <c r="T119" s="236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7" t="s">
        <v>155</v>
      </c>
      <c r="AU119" s="237" t="s">
        <v>83</v>
      </c>
      <c r="AV119" s="13" t="s">
        <v>83</v>
      </c>
      <c r="AW119" s="13" t="s">
        <v>34</v>
      </c>
      <c r="AX119" s="13" t="s">
        <v>81</v>
      </c>
      <c r="AY119" s="237" t="s">
        <v>129</v>
      </c>
    </row>
    <row r="120" s="2" customFormat="1" ht="16.5" customHeight="1">
      <c r="A120" s="41"/>
      <c r="B120" s="42"/>
      <c r="C120" s="270" t="s">
        <v>201</v>
      </c>
      <c r="D120" s="270" t="s">
        <v>500</v>
      </c>
      <c r="E120" s="271" t="s">
        <v>1144</v>
      </c>
      <c r="F120" s="272" t="s">
        <v>1145</v>
      </c>
      <c r="G120" s="273" t="s">
        <v>332</v>
      </c>
      <c r="H120" s="274">
        <v>45.478000000000002</v>
      </c>
      <c r="I120" s="275"/>
      <c r="J120" s="276">
        <f>ROUND(I120*H120,2)</f>
        <v>0</v>
      </c>
      <c r="K120" s="272" t="s">
        <v>135</v>
      </c>
      <c r="L120" s="277"/>
      <c r="M120" s="278" t="s">
        <v>19</v>
      </c>
      <c r="N120" s="279" t="s">
        <v>44</v>
      </c>
      <c r="O120" s="87"/>
      <c r="P120" s="216">
        <f>O120*H120</f>
        <v>0</v>
      </c>
      <c r="Q120" s="216">
        <v>1</v>
      </c>
      <c r="R120" s="216">
        <f>Q120*H120</f>
        <v>45.478000000000002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180</v>
      </c>
      <c r="AT120" s="218" t="s">
        <v>500</v>
      </c>
      <c r="AU120" s="218" t="s">
        <v>83</v>
      </c>
      <c r="AY120" s="20" t="s">
        <v>129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81</v>
      </c>
      <c r="BK120" s="219">
        <f>ROUND(I120*H120,2)</f>
        <v>0</v>
      </c>
      <c r="BL120" s="20" t="s">
        <v>136</v>
      </c>
      <c r="BM120" s="218" t="s">
        <v>1146</v>
      </c>
    </row>
    <row r="121" s="13" customFormat="1">
      <c r="A121" s="13"/>
      <c r="B121" s="227"/>
      <c r="C121" s="228"/>
      <c r="D121" s="225" t="s">
        <v>155</v>
      </c>
      <c r="E121" s="229" t="s">
        <v>19</v>
      </c>
      <c r="F121" s="230" t="s">
        <v>1147</v>
      </c>
      <c r="G121" s="228"/>
      <c r="H121" s="231">
        <v>45.478000000000002</v>
      </c>
      <c r="I121" s="232"/>
      <c r="J121" s="228"/>
      <c r="K121" s="228"/>
      <c r="L121" s="233"/>
      <c r="M121" s="234"/>
      <c r="N121" s="235"/>
      <c r="O121" s="235"/>
      <c r="P121" s="235"/>
      <c r="Q121" s="235"/>
      <c r="R121" s="235"/>
      <c r="S121" s="235"/>
      <c r="T121" s="236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7" t="s">
        <v>155</v>
      </c>
      <c r="AU121" s="237" t="s">
        <v>83</v>
      </c>
      <c r="AV121" s="13" t="s">
        <v>83</v>
      </c>
      <c r="AW121" s="13" t="s">
        <v>34</v>
      </c>
      <c r="AX121" s="13" t="s">
        <v>81</v>
      </c>
      <c r="AY121" s="237" t="s">
        <v>129</v>
      </c>
    </row>
    <row r="122" s="12" customFormat="1" ht="22.8" customHeight="1">
      <c r="A122" s="12"/>
      <c r="B122" s="191"/>
      <c r="C122" s="192"/>
      <c r="D122" s="193" t="s">
        <v>72</v>
      </c>
      <c r="E122" s="205" t="s">
        <v>136</v>
      </c>
      <c r="F122" s="205" t="s">
        <v>323</v>
      </c>
      <c r="G122" s="192"/>
      <c r="H122" s="192"/>
      <c r="I122" s="195"/>
      <c r="J122" s="206">
        <f>BK122</f>
        <v>0</v>
      </c>
      <c r="K122" s="192"/>
      <c r="L122" s="197"/>
      <c r="M122" s="198"/>
      <c r="N122" s="199"/>
      <c r="O122" s="199"/>
      <c r="P122" s="200">
        <f>SUM(P123:P125)</f>
        <v>0</v>
      </c>
      <c r="Q122" s="199"/>
      <c r="R122" s="200">
        <f>SUM(R123:R125)</f>
        <v>0</v>
      </c>
      <c r="S122" s="199"/>
      <c r="T122" s="201">
        <f>SUM(T123:T125)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2" t="s">
        <v>81</v>
      </c>
      <c r="AT122" s="203" t="s">
        <v>72</v>
      </c>
      <c r="AU122" s="203" t="s">
        <v>81</v>
      </c>
      <c r="AY122" s="202" t="s">
        <v>129</v>
      </c>
      <c r="BK122" s="204">
        <f>SUM(BK123:BK125)</f>
        <v>0</v>
      </c>
    </row>
    <row r="123" s="2" customFormat="1" ht="21.75" customHeight="1">
      <c r="A123" s="41"/>
      <c r="B123" s="42"/>
      <c r="C123" s="207" t="s">
        <v>8</v>
      </c>
      <c r="D123" s="207" t="s">
        <v>131</v>
      </c>
      <c r="E123" s="208" t="s">
        <v>1148</v>
      </c>
      <c r="F123" s="209" t="s">
        <v>1149</v>
      </c>
      <c r="G123" s="210" t="s">
        <v>204</v>
      </c>
      <c r="H123" s="211">
        <v>10.032</v>
      </c>
      <c r="I123" s="212"/>
      <c r="J123" s="213">
        <f>ROUND(I123*H123,2)</f>
        <v>0</v>
      </c>
      <c r="K123" s="209" t="s">
        <v>135</v>
      </c>
      <c r="L123" s="47"/>
      <c r="M123" s="214" t="s">
        <v>19</v>
      </c>
      <c r="N123" s="215" t="s">
        <v>44</v>
      </c>
      <c r="O123" s="87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136</v>
      </c>
      <c r="AT123" s="218" t="s">
        <v>131</v>
      </c>
      <c r="AU123" s="218" t="s">
        <v>83</v>
      </c>
      <c r="AY123" s="20" t="s">
        <v>129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81</v>
      </c>
      <c r="BK123" s="219">
        <f>ROUND(I123*H123,2)</f>
        <v>0</v>
      </c>
      <c r="BL123" s="20" t="s">
        <v>136</v>
      </c>
      <c r="BM123" s="218" t="s">
        <v>1150</v>
      </c>
    </row>
    <row r="124" s="2" customFormat="1">
      <c r="A124" s="41"/>
      <c r="B124" s="42"/>
      <c r="C124" s="43"/>
      <c r="D124" s="220" t="s">
        <v>138</v>
      </c>
      <c r="E124" s="43"/>
      <c r="F124" s="221" t="s">
        <v>1151</v>
      </c>
      <c r="G124" s="43"/>
      <c r="H124" s="43"/>
      <c r="I124" s="222"/>
      <c r="J124" s="43"/>
      <c r="K124" s="43"/>
      <c r="L124" s="47"/>
      <c r="M124" s="223"/>
      <c r="N124" s="22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138</v>
      </c>
      <c r="AU124" s="20" t="s">
        <v>83</v>
      </c>
    </row>
    <row r="125" s="13" customFormat="1">
      <c r="A125" s="13"/>
      <c r="B125" s="227"/>
      <c r="C125" s="228"/>
      <c r="D125" s="225" t="s">
        <v>155</v>
      </c>
      <c r="E125" s="229" t="s">
        <v>19</v>
      </c>
      <c r="F125" s="230" t="s">
        <v>1152</v>
      </c>
      <c r="G125" s="228"/>
      <c r="H125" s="231">
        <v>10.032</v>
      </c>
      <c r="I125" s="232"/>
      <c r="J125" s="228"/>
      <c r="K125" s="228"/>
      <c r="L125" s="233"/>
      <c r="M125" s="234"/>
      <c r="N125" s="235"/>
      <c r="O125" s="235"/>
      <c r="P125" s="235"/>
      <c r="Q125" s="235"/>
      <c r="R125" s="235"/>
      <c r="S125" s="235"/>
      <c r="T125" s="23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7" t="s">
        <v>155</v>
      </c>
      <c r="AU125" s="237" t="s">
        <v>83</v>
      </c>
      <c r="AV125" s="13" t="s">
        <v>83</v>
      </c>
      <c r="AW125" s="13" t="s">
        <v>34</v>
      </c>
      <c r="AX125" s="13" t="s">
        <v>81</v>
      </c>
      <c r="AY125" s="237" t="s">
        <v>129</v>
      </c>
    </row>
    <row r="126" s="12" customFormat="1" ht="22.8" customHeight="1">
      <c r="A126" s="12"/>
      <c r="B126" s="191"/>
      <c r="C126" s="192"/>
      <c r="D126" s="193" t="s">
        <v>72</v>
      </c>
      <c r="E126" s="205" t="s">
        <v>157</v>
      </c>
      <c r="F126" s="205" t="s">
        <v>361</v>
      </c>
      <c r="G126" s="192"/>
      <c r="H126" s="192"/>
      <c r="I126" s="195"/>
      <c r="J126" s="206">
        <f>BK126</f>
        <v>0</v>
      </c>
      <c r="K126" s="192"/>
      <c r="L126" s="197"/>
      <c r="M126" s="198"/>
      <c r="N126" s="199"/>
      <c r="O126" s="199"/>
      <c r="P126" s="200">
        <f>SUM(P127:P140)</f>
        <v>0</v>
      </c>
      <c r="Q126" s="199"/>
      <c r="R126" s="200">
        <f>SUM(R127:R140)</f>
        <v>0</v>
      </c>
      <c r="S126" s="199"/>
      <c r="T126" s="201">
        <f>SUM(T127:T140)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2" t="s">
        <v>81</v>
      </c>
      <c r="AT126" s="203" t="s">
        <v>72</v>
      </c>
      <c r="AU126" s="203" t="s">
        <v>81</v>
      </c>
      <c r="AY126" s="202" t="s">
        <v>129</v>
      </c>
      <c r="BK126" s="204">
        <f>SUM(BK127:BK140)</f>
        <v>0</v>
      </c>
    </row>
    <row r="127" s="2" customFormat="1" ht="24.15" customHeight="1">
      <c r="A127" s="41"/>
      <c r="B127" s="42"/>
      <c r="C127" s="207" t="s">
        <v>216</v>
      </c>
      <c r="D127" s="207" t="s">
        <v>131</v>
      </c>
      <c r="E127" s="208" t="s">
        <v>370</v>
      </c>
      <c r="F127" s="209" t="s">
        <v>371</v>
      </c>
      <c r="G127" s="210" t="s">
        <v>152</v>
      </c>
      <c r="H127" s="211">
        <v>14</v>
      </c>
      <c r="I127" s="212"/>
      <c r="J127" s="213">
        <f>ROUND(I127*H127,2)</f>
        <v>0</v>
      </c>
      <c r="K127" s="209" t="s">
        <v>135</v>
      </c>
      <c r="L127" s="47"/>
      <c r="M127" s="214" t="s">
        <v>19</v>
      </c>
      <c r="N127" s="215" t="s">
        <v>44</v>
      </c>
      <c r="O127" s="87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136</v>
      </c>
      <c r="AT127" s="218" t="s">
        <v>131</v>
      </c>
      <c r="AU127" s="218" t="s">
        <v>83</v>
      </c>
      <c r="AY127" s="20" t="s">
        <v>129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20" t="s">
        <v>81</v>
      </c>
      <c r="BK127" s="219">
        <f>ROUND(I127*H127,2)</f>
        <v>0</v>
      </c>
      <c r="BL127" s="20" t="s">
        <v>136</v>
      </c>
      <c r="BM127" s="218" t="s">
        <v>1153</v>
      </c>
    </row>
    <row r="128" s="2" customFormat="1">
      <c r="A128" s="41"/>
      <c r="B128" s="42"/>
      <c r="C128" s="43"/>
      <c r="D128" s="220" t="s">
        <v>138</v>
      </c>
      <c r="E128" s="43"/>
      <c r="F128" s="221" t="s">
        <v>373</v>
      </c>
      <c r="G128" s="43"/>
      <c r="H128" s="43"/>
      <c r="I128" s="222"/>
      <c r="J128" s="43"/>
      <c r="K128" s="43"/>
      <c r="L128" s="47"/>
      <c r="M128" s="223"/>
      <c r="N128" s="22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138</v>
      </c>
      <c r="AU128" s="20" t="s">
        <v>83</v>
      </c>
    </row>
    <row r="129" s="2" customFormat="1" ht="24.15" customHeight="1">
      <c r="A129" s="41"/>
      <c r="B129" s="42"/>
      <c r="C129" s="207" t="s">
        <v>225</v>
      </c>
      <c r="D129" s="207" t="s">
        <v>131</v>
      </c>
      <c r="E129" s="208" t="s">
        <v>1154</v>
      </c>
      <c r="F129" s="209" t="s">
        <v>1155</v>
      </c>
      <c r="G129" s="210" t="s">
        <v>152</v>
      </c>
      <c r="H129" s="211">
        <v>14</v>
      </c>
      <c r="I129" s="212"/>
      <c r="J129" s="213">
        <f>ROUND(I129*H129,2)</f>
        <v>0</v>
      </c>
      <c r="K129" s="209" t="s">
        <v>135</v>
      </c>
      <c r="L129" s="47"/>
      <c r="M129" s="214" t="s">
        <v>19</v>
      </c>
      <c r="N129" s="215" t="s">
        <v>44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136</v>
      </c>
      <c r="AT129" s="218" t="s">
        <v>131</v>
      </c>
      <c r="AU129" s="218" t="s">
        <v>83</v>
      </c>
      <c r="AY129" s="20" t="s">
        <v>129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81</v>
      </c>
      <c r="BK129" s="219">
        <f>ROUND(I129*H129,2)</f>
        <v>0</v>
      </c>
      <c r="BL129" s="20" t="s">
        <v>136</v>
      </c>
      <c r="BM129" s="218" t="s">
        <v>1156</v>
      </c>
    </row>
    <row r="130" s="2" customFormat="1">
      <c r="A130" s="41"/>
      <c r="B130" s="42"/>
      <c r="C130" s="43"/>
      <c r="D130" s="220" t="s">
        <v>138</v>
      </c>
      <c r="E130" s="43"/>
      <c r="F130" s="221" t="s">
        <v>1157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138</v>
      </c>
      <c r="AU130" s="20" t="s">
        <v>83</v>
      </c>
    </row>
    <row r="131" s="2" customFormat="1" ht="24.15" customHeight="1">
      <c r="A131" s="41"/>
      <c r="B131" s="42"/>
      <c r="C131" s="207" t="s">
        <v>230</v>
      </c>
      <c r="D131" s="207" t="s">
        <v>131</v>
      </c>
      <c r="E131" s="208" t="s">
        <v>1158</v>
      </c>
      <c r="F131" s="209" t="s">
        <v>1159</v>
      </c>
      <c r="G131" s="210" t="s">
        <v>152</v>
      </c>
      <c r="H131" s="211">
        <v>14</v>
      </c>
      <c r="I131" s="212"/>
      <c r="J131" s="213">
        <f>ROUND(I131*H131,2)</f>
        <v>0</v>
      </c>
      <c r="K131" s="209" t="s">
        <v>135</v>
      </c>
      <c r="L131" s="47"/>
      <c r="M131" s="214" t="s">
        <v>19</v>
      </c>
      <c r="N131" s="215" t="s">
        <v>44</v>
      </c>
      <c r="O131" s="87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136</v>
      </c>
      <c r="AT131" s="218" t="s">
        <v>131</v>
      </c>
      <c r="AU131" s="218" t="s">
        <v>83</v>
      </c>
      <c r="AY131" s="20" t="s">
        <v>129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81</v>
      </c>
      <c r="BK131" s="219">
        <f>ROUND(I131*H131,2)</f>
        <v>0</v>
      </c>
      <c r="BL131" s="20" t="s">
        <v>136</v>
      </c>
      <c r="BM131" s="218" t="s">
        <v>1160</v>
      </c>
    </row>
    <row r="132" s="2" customFormat="1">
      <c r="A132" s="41"/>
      <c r="B132" s="42"/>
      <c r="C132" s="43"/>
      <c r="D132" s="220" t="s">
        <v>138</v>
      </c>
      <c r="E132" s="43"/>
      <c r="F132" s="221" t="s">
        <v>1161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138</v>
      </c>
      <c r="AU132" s="20" t="s">
        <v>83</v>
      </c>
    </row>
    <row r="133" s="2" customFormat="1" ht="24.15" customHeight="1">
      <c r="A133" s="41"/>
      <c r="B133" s="42"/>
      <c r="C133" s="207" t="s">
        <v>236</v>
      </c>
      <c r="D133" s="207" t="s">
        <v>131</v>
      </c>
      <c r="E133" s="208" t="s">
        <v>1162</v>
      </c>
      <c r="F133" s="209" t="s">
        <v>1163</v>
      </c>
      <c r="G133" s="210" t="s">
        <v>152</v>
      </c>
      <c r="H133" s="211">
        <v>14</v>
      </c>
      <c r="I133" s="212"/>
      <c r="J133" s="213">
        <f>ROUND(I133*H133,2)</f>
        <v>0</v>
      </c>
      <c r="K133" s="209" t="s">
        <v>135</v>
      </c>
      <c r="L133" s="47"/>
      <c r="M133" s="214" t="s">
        <v>19</v>
      </c>
      <c r="N133" s="215" t="s">
        <v>44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136</v>
      </c>
      <c r="AT133" s="218" t="s">
        <v>131</v>
      </c>
      <c r="AU133" s="218" t="s">
        <v>83</v>
      </c>
      <c r="AY133" s="20" t="s">
        <v>129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81</v>
      </c>
      <c r="BK133" s="219">
        <f>ROUND(I133*H133,2)</f>
        <v>0</v>
      </c>
      <c r="BL133" s="20" t="s">
        <v>136</v>
      </c>
      <c r="BM133" s="218" t="s">
        <v>1164</v>
      </c>
    </row>
    <row r="134" s="2" customFormat="1">
      <c r="A134" s="41"/>
      <c r="B134" s="42"/>
      <c r="C134" s="43"/>
      <c r="D134" s="220" t="s">
        <v>138</v>
      </c>
      <c r="E134" s="43"/>
      <c r="F134" s="221" t="s">
        <v>1165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138</v>
      </c>
      <c r="AU134" s="20" t="s">
        <v>83</v>
      </c>
    </row>
    <row r="135" s="2" customFormat="1" ht="16.5" customHeight="1">
      <c r="A135" s="41"/>
      <c r="B135" s="42"/>
      <c r="C135" s="207" t="s">
        <v>242</v>
      </c>
      <c r="D135" s="207" t="s">
        <v>131</v>
      </c>
      <c r="E135" s="208" t="s">
        <v>1166</v>
      </c>
      <c r="F135" s="209" t="s">
        <v>1167</v>
      </c>
      <c r="G135" s="210" t="s">
        <v>152</v>
      </c>
      <c r="H135" s="211">
        <v>14</v>
      </c>
      <c r="I135" s="212"/>
      <c r="J135" s="213">
        <f>ROUND(I135*H135,2)</f>
        <v>0</v>
      </c>
      <c r="K135" s="209" t="s">
        <v>135</v>
      </c>
      <c r="L135" s="47"/>
      <c r="M135" s="214" t="s">
        <v>19</v>
      </c>
      <c r="N135" s="215" t="s">
        <v>44</v>
      </c>
      <c r="O135" s="87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136</v>
      </c>
      <c r="AT135" s="218" t="s">
        <v>131</v>
      </c>
      <c r="AU135" s="218" t="s">
        <v>83</v>
      </c>
      <c r="AY135" s="20" t="s">
        <v>129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20" t="s">
        <v>81</v>
      </c>
      <c r="BK135" s="219">
        <f>ROUND(I135*H135,2)</f>
        <v>0</v>
      </c>
      <c r="BL135" s="20" t="s">
        <v>136</v>
      </c>
      <c r="BM135" s="218" t="s">
        <v>1168</v>
      </c>
    </row>
    <row r="136" s="2" customFormat="1">
      <c r="A136" s="41"/>
      <c r="B136" s="42"/>
      <c r="C136" s="43"/>
      <c r="D136" s="220" t="s">
        <v>138</v>
      </c>
      <c r="E136" s="43"/>
      <c r="F136" s="221" t="s">
        <v>1169</v>
      </c>
      <c r="G136" s="43"/>
      <c r="H136" s="43"/>
      <c r="I136" s="222"/>
      <c r="J136" s="43"/>
      <c r="K136" s="43"/>
      <c r="L136" s="47"/>
      <c r="M136" s="223"/>
      <c r="N136" s="22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138</v>
      </c>
      <c r="AU136" s="20" t="s">
        <v>83</v>
      </c>
    </row>
    <row r="137" s="2" customFormat="1" ht="21.75" customHeight="1">
      <c r="A137" s="41"/>
      <c r="B137" s="42"/>
      <c r="C137" s="207" t="s">
        <v>247</v>
      </c>
      <c r="D137" s="207" t="s">
        <v>131</v>
      </c>
      <c r="E137" s="208" t="s">
        <v>1170</v>
      </c>
      <c r="F137" s="209" t="s">
        <v>1171</v>
      </c>
      <c r="G137" s="210" t="s">
        <v>152</v>
      </c>
      <c r="H137" s="211">
        <v>14</v>
      </c>
      <c r="I137" s="212"/>
      <c r="J137" s="213">
        <f>ROUND(I137*H137,2)</f>
        <v>0</v>
      </c>
      <c r="K137" s="209" t="s">
        <v>135</v>
      </c>
      <c r="L137" s="47"/>
      <c r="M137" s="214" t="s">
        <v>19</v>
      </c>
      <c r="N137" s="215" t="s">
        <v>44</v>
      </c>
      <c r="O137" s="87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136</v>
      </c>
      <c r="AT137" s="218" t="s">
        <v>131</v>
      </c>
      <c r="AU137" s="218" t="s">
        <v>83</v>
      </c>
      <c r="AY137" s="20" t="s">
        <v>129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20" t="s">
        <v>81</v>
      </c>
      <c r="BK137" s="219">
        <f>ROUND(I137*H137,2)</f>
        <v>0</v>
      </c>
      <c r="BL137" s="20" t="s">
        <v>136</v>
      </c>
      <c r="BM137" s="218" t="s">
        <v>1172</v>
      </c>
    </row>
    <row r="138" s="2" customFormat="1">
      <c r="A138" s="41"/>
      <c r="B138" s="42"/>
      <c r="C138" s="43"/>
      <c r="D138" s="220" t="s">
        <v>138</v>
      </c>
      <c r="E138" s="43"/>
      <c r="F138" s="221" t="s">
        <v>1173</v>
      </c>
      <c r="G138" s="43"/>
      <c r="H138" s="43"/>
      <c r="I138" s="222"/>
      <c r="J138" s="43"/>
      <c r="K138" s="43"/>
      <c r="L138" s="47"/>
      <c r="M138" s="223"/>
      <c r="N138" s="224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138</v>
      </c>
      <c r="AU138" s="20" t="s">
        <v>83</v>
      </c>
    </row>
    <row r="139" s="2" customFormat="1" ht="24.15" customHeight="1">
      <c r="A139" s="41"/>
      <c r="B139" s="42"/>
      <c r="C139" s="207" t="s">
        <v>253</v>
      </c>
      <c r="D139" s="207" t="s">
        <v>131</v>
      </c>
      <c r="E139" s="208" t="s">
        <v>1174</v>
      </c>
      <c r="F139" s="209" t="s">
        <v>1175</v>
      </c>
      <c r="G139" s="210" t="s">
        <v>152</v>
      </c>
      <c r="H139" s="211">
        <v>30</v>
      </c>
      <c r="I139" s="212"/>
      <c r="J139" s="213">
        <f>ROUND(I139*H139,2)</f>
        <v>0</v>
      </c>
      <c r="K139" s="209" t="s">
        <v>135</v>
      </c>
      <c r="L139" s="47"/>
      <c r="M139" s="214" t="s">
        <v>19</v>
      </c>
      <c r="N139" s="215" t="s">
        <v>44</v>
      </c>
      <c r="O139" s="87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136</v>
      </c>
      <c r="AT139" s="218" t="s">
        <v>131</v>
      </c>
      <c r="AU139" s="218" t="s">
        <v>83</v>
      </c>
      <c r="AY139" s="20" t="s">
        <v>129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20" t="s">
        <v>81</v>
      </c>
      <c r="BK139" s="219">
        <f>ROUND(I139*H139,2)</f>
        <v>0</v>
      </c>
      <c r="BL139" s="20" t="s">
        <v>136</v>
      </c>
      <c r="BM139" s="218" t="s">
        <v>1176</v>
      </c>
    </row>
    <row r="140" s="2" customFormat="1">
      <c r="A140" s="41"/>
      <c r="B140" s="42"/>
      <c r="C140" s="43"/>
      <c r="D140" s="220" t="s">
        <v>138</v>
      </c>
      <c r="E140" s="43"/>
      <c r="F140" s="221" t="s">
        <v>1177</v>
      </c>
      <c r="G140" s="43"/>
      <c r="H140" s="43"/>
      <c r="I140" s="222"/>
      <c r="J140" s="43"/>
      <c r="K140" s="43"/>
      <c r="L140" s="47"/>
      <c r="M140" s="223"/>
      <c r="N140" s="22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138</v>
      </c>
      <c r="AU140" s="20" t="s">
        <v>83</v>
      </c>
    </row>
    <row r="141" s="12" customFormat="1" ht="22.8" customHeight="1">
      <c r="A141" s="12"/>
      <c r="B141" s="191"/>
      <c r="C141" s="192"/>
      <c r="D141" s="193" t="s">
        <v>72</v>
      </c>
      <c r="E141" s="205" t="s">
        <v>180</v>
      </c>
      <c r="F141" s="205" t="s">
        <v>1178</v>
      </c>
      <c r="G141" s="192"/>
      <c r="H141" s="192"/>
      <c r="I141" s="195"/>
      <c r="J141" s="206">
        <f>BK141</f>
        <v>0</v>
      </c>
      <c r="K141" s="192"/>
      <c r="L141" s="197"/>
      <c r="M141" s="198"/>
      <c r="N141" s="199"/>
      <c r="O141" s="199"/>
      <c r="P141" s="200">
        <f>SUM(P142:P175)</f>
        <v>0</v>
      </c>
      <c r="Q141" s="199"/>
      <c r="R141" s="200">
        <f>SUM(R142:R175)</f>
        <v>0.49040106999999999</v>
      </c>
      <c r="S141" s="199"/>
      <c r="T141" s="201">
        <f>SUM(T142:T175)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2" t="s">
        <v>81</v>
      </c>
      <c r="AT141" s="203" t="s">
        <v>72</v>
      </c>
      <c r="AU141" s="203" t="s">
        <v>81</v>
      </c>
      <c r="AY141" s="202" t="s">
        <v>129</v>
      </c>
      <c r="BK141" s="204">
        <f>SUM(BK142:BK175)</f>
        <v>0</v>
      </c>
    </row>
    <row r="142" s="2" customFormat="1" ht="24.15" customHeight="1">
      <c r="A142" s="41"/>
      <c r="B142" s="42"/>
      <c r="C142" s="207" t="s">
        <v>259</v>
      </c>
      <c r="D142" s="207" t="s">
        <v>131</v>
      </c>
      <c r="E142" s="208" t="s">
        <v>1179</v>
      </c>
      <c r="F142" s="209" t="s">
        <v>1180</v>
      </c>
      <c r="G142" s="210" t="s">
        <v>189</v>
      </c>
      <c r="H142" s="211">
        <v>35.100000000000001</v>
      </c>
      <c r="I142" s="212"/>
      <c r="J142" s="213">
        <f>ROUND(I142*H142,2)</f>
        <v>0</v>
      </c>
      <c r="K142" s="209" t="s">
        <v>135</v>
      </c>
      <c r="L142" s="47"/>
      <c r="M142" s="214" t="s">
        <v>19</v>
      </c>
      <c r="N142" s="215" t="s">
        <v>44</v>
      </c>
      <c r="O142" s="87"/>
      <c r="P142" s="216">
        <f>O142*H142</f>
        <v>0</v>
      </c>
      <c r="Q142" s="216">
        <v>0</v>
      </c>
      <c r="R142" s="216">
        <f>Q142*H142</f>
        <v>0</v>
      </c>
      <c r="S142" s="216">
        <v>0</v>
      </c>
      <c r="T142" s="21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18" t="s">
        <v>136</v>
      </c>
      <c r="AT142" s="218" t="s">
        <v>131</v>
      </c>
      <c r="AU142" s="218" t="s">
        <v>83</v>
      </c>
      <c r="AY142" s="20" t="s">
        <v>129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20" t="s">
        <v>81</v>
      </c>
      <c r="BK142" s="219">
        <f>ROUND(I142*H142,2)</f>
        <v>0</v>
      </c>
      <c r="BL142" s="20" t="s">
        <v>136</v>
      </c>
      <c r="BM142" s="218" t="s">
        <v>1181</v>
      </c>
    </row>
    <row r="143" s="2" customFormat="1">
      <c r="A143" s="41"/>
      <c r="B143" s="42"/>
      <c r="C143" s="43"/>
      <c r="D143" s="220" t="s">
        <v>138</v>
      </c>
      <c r="E143" s="43"/>
      <c r="F143" s="221" t="s">
        <v>1182</v>
      </c>
      <c r="G143" s="43"/>
      <c r="H143" s="43"/>
      <c r="I143" s="222"/>
      <c r="J143" s="43"/>
      <c r="K143" s="43"/>
      <c r="L143" s="47"/>
      <c r="M143" s="223"/>
      <c r="N143" s="224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138</v>
      </c>
      <c r="AU143" s="20" t="s">
        <v>83</v>
      </c>
    </row>
    <row r="144" s="13" customFormat="1">
      <c r="A144" s="13"/>
      <c r="B144" s="227"/>
      <c r="C144" s="228"/>
      <c r="D144" s="225" t="s">
        <v>155</v>
      </c>
      <c r="E144" s="229" t="s">
        <v>19</v>
      </c>
      <c r="F144" s="230" t="s">
        <v>1183</v>
      </c>
      <c r="G144" s="228"/>
      <c r="H144" s="231">
        <v>35.100000000000001</v>
      </c>
      <c r="I144" s="232"/>
      <c r="J144" s="228"/>
      <c r="K144" s="228"/>
      <c r="L144" s="233"/>
      <c r="M144" s="234"/>
      <c r="N144" s="235"/>
      <c r="O144" s="235"/>
      <c r="P144" s="235"/>
      <c r="Q144" s="235"/>
      <c r="R144" s="235"/>
      <c r="S144" s="235"/>
      <c r="T144" s="23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7" t="s">
        <v>155</v>
      </c>
      <c r="AU144" s="237" t="s">
        <v>83</v>
      </c>
      <c r="AV144" s="13" t="s">
        <v>83</v>
      </c>
      <c r="AW144" s="13" t="s">
        <v>34</v>
      </c>
      <c r="AX144" s="13" t="s">
        <v>81</v>
      </c>
      <c r="AY144" s="237" t="s">
        <v>129</v>
      </c>
    </row>
    <row r="145" s="2" customFormat="1" ht="16.5" customHeight="1">
      <c r="A145" s="41"/>
      <c r="B145" s="42"/>
      <c r="C145" s="270" t="s">
        <v>7</v>
      </c>
      <c r="D145" s="270" t="s">
        <v>500</v>
      </c>
      <c r="E145" s="271" t="s">
        <v>1184</v>
      </c>
      <c r="F145" s="272" t="s">
        <v>1185</v>
      </c>
      <c r="G145" s="273" t="s">
        <v>189</v>
      </c>
      <c r="H145" s="274">
        <v>35.627000000000002</v>
      </c>
      <c r="I145" s="275"/>
      <c r="J145" s="276">
        <f>ROUND(I145*H145,2)</f>
        <v>0</v>
      </c>
      <c r="K145" s="272" t="s">
        <v>135</v>
      </c>
      <c r="L145" s="277"/>
      <c r="M145" s="278" t="s">
        <v>19</v>
      </c>
      <c r="N145" s="279" t="s">
        <v>44</v>
      </c>
      <c r="O145" s="87"/>
      <c r="P145" s="216">
        <f>O145*H145</f>
        <v>0</v>
      </c>
      <c r="Q145" s="216">
        <v>0.00027</v>
      </c>
      <c r="R145" s="216">
        <f>Q145*H145</f>
        <v>0.0096192900000000008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180</v>
      </c>
      <c r="AT145" s="218" t="s">
        <v>500</v>
      </c>
      <c r="AU145" s="218" t="s">
        <v>83</v>
      </c>
      <c r="AY145" s="20" t="s">
        <v>129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20" t="s">
        <v>81</v>
      </c>
      <c r="BK145" s="219">
        <f>ROUND(I145*H145,2)</f>
        <v>0</v>
      </c>
      <c r="BL145" s="20" t="s">
        <v>136</v>
      </c>
      <c r="BM145" s="218" t="s">
        <v>1186</v>
      </c>
    </row>
    <row r="146" s="13" customFormat="1">
      <c r="A146" s="13"/>
      <c r="B146" s="227"/>
      <c r="C146" s="228"/>
      <c r="D146" s="225" t="s">
        <v>155</v>
      </c>
      <c r="E146" s="229" t="s">
        <v>19</v>
      </c>
      <c r="F146" s="230" t="s">
        <v>1187</v>
      </c>
      <c r="G146" s="228"/>
      <c r="H146" s="231">
        <v>35.627000000000002</v>
      </c>
      <c r="I146" s="232"/>
      <c r="J146" s="228"/>
      <c r="K146" s="228"/>
      <c r="L146" s="233"/>
      <c r="M146" s="234"/>
      <c r="N146" s="235"/>
      <c r="O146" s="235"/>
      <c r="P146" s="235"/>
      <c r="Q146" s="235"/>
      <c r="R146" s="235"/>
      <c r="S146" s="235"/>
      <c r="T146" s="23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7" t="s">
        <v>155</v>
      </c>
      <c r="AU146" s="237" t="s">
        <v>83</v>
      </c>
      <c r="AV146" s="13" t="s">
        <v>83</v>
      </c>
      <c r="AW146" s="13" t="s">
        <v>34</v>
      </c>
      <c r="AX146" s="13" t="s">
        <v>81</v>
      </c>
      <c r="AY146" s="237" t="s">
        <v>129</v>
      </c>
    </row>
    <row r="147" s="2" customFormat="1" ht="24.15" customHeight="1">
      <c r="A147" s="41"/>
      <c r="B147" s="42"/>
      <c r="C147" s="207" t="s">
        <v>276</v>
      </c>
      <c r="D147" s="207" t="s">
        <v>131</v>
      </c>
      <c r="E147" s="208" t="s">
        <v>1188</v>
      </c>
      <c r="F147" s="209" t="s">
        <v>1189</v>
      </c>
      <c r="G147" s="210" t="s">
        <v>189</v>
      </c>
      <c r="H147" s="211">
        <v>49.700000000000003</v>
      </c>
      <c r="I147" s="212"/>
      <c r="J147" s="213">
        <f>ROUND(I147*H147,2)</f>
        <v>0</v>
      </c>
      <c r="K147" s="209" t="s">
        <v>135</v>
      </c>
      <c r="L147" s="47"/>
      <c r="M147" s="214" t="s">
        <v>19</v>
      </c>
      <c r="N147" s="215" t="s">
        <v>44</v>
      </c>
      <c r="O147" s="87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18" t="s">
        <v>136</v>
      </c>
      <c r="AT147" s="218" t="s">
        <v>131</v>
      </c>
      <c r="AU147" s="218" t="s">
        <v>83</v>
      </c>
      <c r="AY147" s="20" t="s">
        <v>129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20" t="s">
        <v>81</v>
      </c>
      <c r="BK147" s="219">
        <f>ROUND(I147*H147,2)</f>
        <v>0</v>
      </c>
      <c r="BL147" s="20" t="s">
        <v>136</v>
      </c>
      <c r="BM147" s="218" t="s">
        <v>1190</v>
      </c>
    </row>
    <row r="148" s="2" customFormat="1">
      <c r="A148" s="41"/>
      <c r="B148" s="42"/>
      <c r="C148" s="43"/>
      <c r="D148" s="220" t="s">
        <v>138</v>
      </c>
      <c r="E148" s="43"/>
      <c r="F148" s="221" t="s">
        <v>1191</v>
      </c>
      <c r="G148" s="43"/>
      <c r="H148" s="43"/>
      <c r="I148" s="222"/>
      <c r="J148" s="43"/>
      <c r="K148" s="43"/>
      <c r="L148" s="47"/>
      <c r="M148" s="223"/>
      <c r="N148" s="22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138</v>
      </c>
      <c r="AU148" s="20" t="s">
        <v>83</v>
      </c>
    </row>
    <row r="149" s="13" customFormat="1">
      <c r="A149" s="13"/>
      <c r="B149" s="227"/>
      <c r="C149" s="228"/>
      <c r="D149" s="225" t="s">
        <v>155</v>
      </c>
      <c r="E149" s="229" t="s">
        <v>19</v>
      </c>
      <c r="F149" s="230" t="s">
        <v>1192</v>
      </c>
      <c r="G149" s="228"/>
      <c r="H149" s="231">
        <v>49.700000000000003</v>
      </c>
      <c r="I149" s="232"/>
      <c r="J149" s="228"/>
      <c r="K149" s="228"/>
      <c r="L149" s="233"/>
      <c r="M149" s="234"/>
      <c r="N149" s="235"/>
      <c r="O149" s="235"/>
      <c r="P149" s="235"/>
      <c r="Q149" s="235"/>
      <c r="R149" s="235"/>
      <c r="S149" s="235"/>
      <c r="T149" s="23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7" t="s">
        <v>155</v>
      </c>
      <c r="AU149" s="237" t="s">
        <v>83</v>
      </c>
      <c r="AV149" s="13" t="s">
        <v>83</v>
      </c>
      <c r="AW149" s="13" t="s">
        <v>34</v>
      </c>
      <c r="AX149" s="13" t="s">
        <v>81</v>
      </c>
      <c r="AY149" s="237" t="s">
        <v>129</v>
      </c>
    </row>
    <row r="150" s="2" customFormat="1" ht="16.5" customHeight="1">
      <c r="A150" s="41"/>
      <c r="B150" s="42"/>
      <c r="C150" s="270" t="s">
        <v>290</v>
      </c>
      <c r="D150" s="270" t="s">
        <v>500</v>
      </c>
      <c r="E150" s="271" t="s">
        <v>1193</v>
      </c>
      <c r="F150" s="272" t="s">
        <v>1194</v>
      </c>
      <c r="G150" s="273" t="s">
        <v>189</v>
      </c>
      <c r="H150" s="274">
        <v>50.445999999999998</v>
      </c>
      <c r="I150" s="275"/>
      <c r="J150" s="276">
        <f>ROUND(I150*H150,2)</f>
        <v>0</v>
      </c>
      <c r="K150" s="272" t="s">
        <v>135</v>
      </c>
      <c r="L150" s="277"/>
      <c r="M150" s="278" t="s">
        <v>19</v>
      </c>
      <c r="N150" s="279" t="s">
        <v>44</v>
      </c>
      <c r="O150" s="87"/>
      <c r="P150" s="216">
        <f>O150*H150</f>
        <v>0</v>
      </c>
      <c r="Q150" s="216">
        <v>0.00042999999999999999</v>
      </c>
      <c r="R150" s="216">
        <f>Q150*H150</f>
        <v>0.021691779999999997</v>
      </c>
      <c r="S150" s="216">
        <v>0</v>
      </c>
      <c r="T150" s="21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8" t="s">
        <v>180</v>
      </c>
      <c r="AT150" s="218" t="s">
        <v>500</v>
      </c>
      <c r="AU150" s="218" t="s">
        <v>83</v>
      </c>
      <c r="AY150" s="20" t="s">
        <v>129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20" t="s">
        <v>81</v>
      </c>
      <c r="BK150" s="219">
        <f>ROUND(I150*H150,2)</f>
        <v>0</v>
      </c>
      <c r="BL150" s="20" t="s">
        <v>136</v>
      </c>
      <c r="BM150" s="218" t="s">
        <v>1195</v>
      </c>
    </row>
    <row r="151" s="13" customFormat="1">
      <c r="A151" s="13"/>
      <c r="B151" s="227"/>
      <c r="C151" s="228"/>
      <c r="D151" s="225" t="s">
        <v>155</v>
      </c>
      <c r="E151" s="229" t="s">
        <v>19</v>
      </c>
      <c r="F151" s="230" t="s">
        <v>1196</v>
      </c>
      <c r="G151" s="228"/>
      <c r="H151" s="231">
        <v>50.445999999999998</v>
      </c>
      <c r="I151" s="232"/>
      <c r="J151" s="228"/>
      <c r="K151" s="228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155</v>
      </c>
      <c r="AU151" s="237" t="s">
        <v>83</v>
      </c>
      <c r="AV151" s="13" t="s">
        <v>83</v>
      </c>
      <c r="AW151" s="13" t="s">
        <v>34</v>
      </c>
      <c r="AX151" s="13" t="s">
        <v>81</v>
      </c>
      <c r="AY151" s="237" t="s">
        <v>129</v>
      </c>
    </row>
    <row r="152" s="2" customFormat="1" ht="21.75" customHeight="1">
      <c r="A152" s="41"/>
      <c r="B152" s="42"/>
      <c r="C152" s="207" t="s">
        <v>295</v>
      </c>
      <c r="D152" s="207" t="s">
        <v>131</v>
      </c>
      <c r="E152" s="208" t="s">
        <v>1197</v>
      </c>
      <c r="F152" s="209" t="s">
        <v>1198</v>
      </c>
      <c r="G152" s="210" t="s">
        <v>134</v>
      </c>
      <c r="H152" s="211">
        <v>3</v>
      </c>
      <c r="I152" s="212"/>
      <c r="J152" s="213">
        <f>ROUND(I152*H152,2)</f>
        <v>0</v>
      </c>
      <c r="K152" s="209" t="s">
        <v>135</v>
      </c>
      <c r="L152" s="47"/>
      <c r="M152" s="214" t="s">
        <v>19</v>
      </c>
      <c r="N152" s="215" t="s">
        <v>44</v>
      </c>
      <c r="O152" s="87"/>
      <c r="P152" s="216">
        <f>O152*H152</f>
        <v>0</v>
      </c>
      <c r="Q152" s="216">
        <v>0.00016000000000000001</v>
      </c>
      <c r="R152" s="216">
        <f>Q152*H152</f>
        <v>0.00048000000000000007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136</v>
      </c>
      <c r="AT152" s="218" t="s">
        <v>131</v>
      </c>
      <c r="AU152" s="218" t="s">
        <v>83</v>
      </c>
      <c r="AY152" s="20" t="s">
        <v>129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81</v>
      </c>
      <c r="BK152" s="219">
        <f>ROUND(I152*H152,2)</f>
        <v>0</v>
      </c>
      <c r="BL152" s="20" t="s">
        <v>136</v>
      </c>
      <c r="BM152" s="218" t="s">
        <v>1199</v>
      </c>
    </row>
    <row r="153" s="2" customFormat="1">
      <c r="A153" s="41"/>
      <c r="B153" s="42"/>
      <c r="C153" s="43"/>
      <c r="D153" s="220" t="s">
        <v>138</v>
      </c>
      <c r="E153" s="43"/>
      <c r="F153" s="221" t="s">
        <v>1200</v>
      </c>
      <c r="G153" s="43"/>
      <c r="H153" s="43"/>
      <c r="I153" s="222"/>
      <c r="J153" s="43"/>
      <c r="K153" s="43"/>
      <c r="L153" s="47"/>
      <c r="M153" s="223"/>
      <c r="N153" s="224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138</v>
      </c>
      <c r="AU153" s="20" t="s">
        <v>83</v>
      </c>
    </row>
    <row r="154" s="2" customFormat="1" ht="16.5" customHeight="1">
      <c r="A154" s="41"/>
      <c r="B154" s="42"/>
      <c r="C154" s="270" t="s">
        <v>302</v>
      </c>
      <c r="D154" s="270" t="s">
        <v>500</v>
      </c>
      <c r="E154" s="271" t="s">
        <v>1201</v>
      </c>
      <c r="F154" s="272" t="s">
        <v>1202</v>
      </c>
      <c r="G154" s="273" t="s">
        <v>134</v>
      </c>
      <c r="H154" s="274">
        <v>3</v>
      </c>
      <c r="I154" s="275"/>
      <c r="J154" s="276">
        <f>ROUND(I154*H154,2)</f>
        <v>0</v>
      </c>
      <c r="K154" s="272" t="s">
        <v>135</v>
      </c>
      <c r="L154" s="277"/>
      <c r="M154" s="278" t="s">
        <v>19</v>
      </c>
      <c r="N154" s="279" t="s">
        <v>44</v>
      </c>
      <c r="O154" s="87"/>
      <c r="P154" s="216">
        <f>O154*H154</f>
        <v>0</v>
      </c>
      <c r="Q154" s="216">
        <v>0.0025999999999999999</v>
      </c>
      <c r="R154" s="216">
        <f>Q154*H154</f>
        <v>0.0077999999999999996</v>
      </c>
      <c r="S154" s="216">
        <v>0</v>
      </c>
      <c r="T154" s="21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18" t="s">
        <v>180</v>
      </c>
      <c r="AT154" s="218" t="s">
        <v>500</v>
      </c>
      <c r="AU154" s="218" t="s">
        <v>83</v>
      </c>
      <c r="AY154" s="20" t="s">
        <v>129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20" t="s">
        <v>81</v>
      </c>
      <c r="BK154" s="219">
        <f>ROUND(I154*H154,2)</f>
        <v>0</v>
      </c>
      <c r="BL154" s="20" t="s">
        <v>136</v>
      </c>
      <c r="BM154" s="218" t="s">
        <v>1203</v>
      </c>
    </row>
    <row r="155" s="2" customFormat="1" ht="16.5" customHeight="1">
      <c r="A155" s="41"/>
      <c r="B155" s="42"/>
      <c r="C155" s="207" t="s">
        <v>307</v>
      </c>
      <c r="D155" s="207" t="s">
        <v>131</v>
      </c>
      <c r="E155" s="208" t="s">
        <v>1204</v>
      </c>
      <c r="F155" s="209" t="s">
        <v>1205</v>
      </c>
      <c r="G155" s="210" t="s">
        <v>134</v>
      </c>
      <c r="H155" s="211">
        <v>1</v>
      </c>
      <c r="I155" s="212"/>
      <c r="J155" s="213">
        <f>ROUND(I155*H155,2)</f>
        <v>0</v>
      </c>
      <c r="K155" s="209" t="s">
        <v>135</v>
      </c>
      <c r="L155" s="47"/>
      <c r="M155" s="214" t="s">
        <v>19</v>
      </c>
      <c r="N155" s="215" t="s">
        <v>44</v>
      </c>
      <c r="O155" s="87"/>
      <c r="P155" s="216">
        <f>O155*H155</f>
        <v>0</v>
      </c>
      <c r="Q155" s="216">
        <v>0.00088000000000000003</v>
      </c>
      <c r="R155" s="216">
        <f>Q155*H155</f>
        <v>0.00088000000000000003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136</v>
      </c>
      <c r="AT155" s="218" t="s">
        <v>131</v>
      </c>
      <c r="AU155" s="218" t="s">
        <v>83</v>
      </c>
      <c r="AY155" s="20" t="s">
        <v>129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20" t="s">
        <v>81</v>
      </c>
      <c r="BK155" s="219">
        <f>ROUND(I155*H155,2)</f>
        <v>0</v>
      </c>
      <c r="BL155" s="20" t="s">
        <v>136</v>
      </c>
      <c r="BM155" s="218" t="s">
        <v>1206</v>
      </c>
    </row>
    <row r="156" s="2" customFormat="1">
      <c r="A156" s="41"/>
      <c r="B156" s="42"/>
      <c r="C156" s="43"/>
      <c r="D156" s="220" t="s">
        <v>138</v>
      </c>
      <c r="E156" s="43"/>
      <c r="F156" s="221" t="s">
        <v>1207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138</v>
      </c>
      <c r="AU156" s="20" t="s">
        <v>83</v>
      </c>
    </row>
    <row r="157" s="2" customFormat="1" ht="16.5" customHeight="1">
      <c r="A157" s="41"/>
      <c r="B157" s="42"/>
      <c r="C157" s="270" t="s">
        <v>313</v>
      </c>
      <c r="D157" s="270" t="s">
        <v>500</v>
      </c>
      <c r="E157" s="271" t="s">
        <v>1208</v>
      </c>
      <c r="F157" s="272" t="s">
        <v>1209</v>
      </c>
      <c r="G157" s="273" t="s">
        <v>134</v>
      </c>
      <c r="H157" s="274">
        <v>1</v>
      </c>
      <c r="I157" s="275"/>
      <c r="J157" s="276">
        <f>ROUND(I157*H157,2)</f>
        <v>0</v>
      </c>
      <c r="K157" s="272" t="s">
        <v>135</v>
      </c>
      <c r="L157" s="277"/>
      <c r="M157" s="278" t="s">
        <v>19</v>
      </c>
      <c r="N157" s="279" t="s">
        <v>44</v>
      </c>
      <c r="O157" s="87"/>
      <c r="P157" s="216">
        <f>O157*H157</f>
        <v>0</v>
      </c>
      <c r="Q157" s="216">
        <v>0.0022000000000000001</v>
      </c>
      <c r="R157" s="216">
        <f>Q157*H157</f>
        <v>0.0022000000000000001</v>
      </c>
      <c r="S157" s="216">
        <v>0</v>
      </c>
      <c r="T157" s="21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180</v>
      </c>
      <c r="AT157" s="218" t="s">
        <v>500</v>
      </c>
      <c r="AU157" s="218" t="s">
        <v>83</v>
      </c>
      <c r="AY157" s="20" t="s">
        <v>129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20" t="s">
        <v>81</v>
      </c>
      <c r="BK157" s="219">
        <f>ROUND(I157*H157,2)</f>
        <v>0</v>
      </c>
      <c r="BL157" s="20" t="s">
        <v>136</v>
      </c>
      <c r="BM157" s="218" t="s">
        <v>1210</v>
      </c>
    </row>
    <row r="158" s="2" customFormat="1" ht="24.15" customHeight="1">
      <c r="A158" s="41"/>
      <c r="B158" s="42"/>
      <c r="C158" s="207" t="s">
        <v>318</v>
      </c>
      <c r="D158" s="207" t="s">
        <v>131</v>
      </c>
      <c r="E158" s="208" t="s">
        <v>1211</v>
      </c>
      <c r="F158" s="209" t="s">
        <v>1212</v>
      </c>
      <c r="G158" s="210" t="s">
        <v>134</v>
      </c>
      <c r="H158" s="211">
        <v>4</v>
      </c>
      <c r="I158" s="212"/>
      <c r="J158" s="213">
        <f>ROUND(I158*H158,2)</f>
        <v>0</v>
      </c>
      <c r="K158" s="209" t="s">
        <v>135</v>
      </c>
      <c r="L158" s="47"/>
      <c r="M158" s="214" t="s">
        <v>19</v>
      </c>
      <c r="N158" s="215" t="s">
        <v>44</v>
      </c>
      <c r="O158" s="87"/>
      <c r="P158" s="216">
        <f>O158*H158</f>
        <v>0</v>
      </c>
      <c r="Q158" s="216">
        <v>0.00072000000000000005</v>
      </c>
      <c r="R158" s="216">
        <f>Q158*H158</f>
        <v>0.0028800000000000002</v>
      </c>
      <c r="S158" s="216">
        <v>0</v>
      </c>
      <c r="T158" s="217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18" t="s">
        <v>136</v>
      </c>
      <c r="AT158" s="218" t="s">
        <v>131</v>
      </c>
      <c r="AU158" s="218" t="s">
        <v>83</v>
      </c>
      <c r="AY158" s="20" t="s">
        <v>129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20" t="s">
        <v>81</v>
      </c>
      <c r="BK158" s="219">
        <f>ROUND(I158*H158,2)</f>
        <v>0</v>
      </c>
      <c r="BL158" s="20" t="s">
        <v>136</v>
      </c>
      <c r="BM158" s="218" t="s">
        <v>1213</v>
      </c>
    </row>
    <row r="159" s="2" customFormat="1">
      <c r="A159" s="41"/>
      <c r="B159" s="42"/>
      <c r="C159" s="43"/>
      <c r="D159" s="220" t="s">
        <v>138</v>
      </c>
      <c r="E159" s="43"/>
      <c r="F159" s="221" t="s">
        <v>1214</v>
      </c>
      <c r="G159" s="43"/>
      <c r="H159" s="43"/>
      <c r="I159" s="222"/>
      <c r="J159" s="43"/>
      <c r="K159" s="43"/>
      <c r="L159" s="47"/>
      <c r="M159" s="223"/>
      <c r="N159" s="224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138</v>
      </c>
      <c r="AU159" s="20" t="s">
        <v>83</v>
      </c>
    </row>
    <row r="160" s="2" customFormat="1" ht="24.15" customHeight="1">
      <c r="A160" s="41"/>
      <c r="B160" s="42"/>
      <c r="C160" s="270" t="s">
        <v>324</v>
      </c>
      <c r="D160" s="270" t="s">
        <v>500</v>
      </c>
      <c r="E160" s="271" t="s">
        <v>1215</v>
      </c>
      <c r="F160" s="272" t="s">
        <v>1216</v>
      </c>
      <c r="G160" s="273" t="s">
        <v>134</v>
      </c>
      <c r="H160" s="274">
        <v>1</v>
      </c>
      <c r="I160" s="275"/>
      <c r="J160" s="276">
        <f>ROUND(I160*H160,2)</f>
        <v>0</v>
      </c>
      <c r="K160" s="272" t="s">
        <v>19</v>
      </c>
      <c r="L160" s="277"/>
      <c r="M160" s="278" t="s">
        <v>19</v>
      </c>
      <c r="N160" s="279" t="s">
        <v>44</v>
      </c>
      <c r="O160" s="87"/>
      <c r="P160" s="216">
        <f>O160*H160</f>
        <v>0</v>
      </c>
      <c r="Q160" s="216">
        <v>0.0038</v>
      </c>
      <c r="R160" s="216">
        <f>Q160*H160</f>
        <v>0.0038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180</v>
      </c>
      <c r="AT160" s="218" t="s">
        <v>500</v>
      </c>
      <c r="AU160" s="218" t="s">
        <v>83</v>
      </c>
      <c r="AY160" s="20" t="s">
        <v>129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81</v>
      </c>
      <c r="BK160" s="219">
        <f>ROUND(I160*H160,2)</f>
        <v>0</v>
      </c>
      <c r="BL160" s="20" t="s">
        <v>136</v>
      </c>
      <c r="BM160" s="218" t="s">
        <v>1217</v>
      </c>
    </row>
    <row r="161" s="2" customFormat="1" ht="16.5" customHeight="1">
      <c r="A161" s="41"/>
      <c r="B161" s="42"/>
      <c r="C161" s="270" t="s">
        <v>329</v>
      </c>
      <c r="D161" s="270" t="s">
        <v>500</v>
      </c>
      <c r="E161" s="271" t="s">
        <v>1218</v>
      </c>
      <c r="F161" s="272" t="s">
        <v>1219</v>
      </c>
      <c r="G161" s="273" t="s">
        <v>134</v>
      </c>
      <c r="H161" s="274">
        <v>1</v>
      </c>
      <c r="I161" s="275"/>
      <c r="J161" s="276">
        <f>ROUND(I161*H161,2)</f>
        <v>0</v>
      </c>
      <c r="K161" s="272" t="s">
        <v>135</v>
      </c>
      <c r="L161" s="277"/>
      <c r="M161" s="278" t="s">
        <v>19</v>
      </c>
      <c r="N161" s="279" t="s">
        <v>44</v>
      </c>
      <c r="O161" s="87"/>
      <c r="P161" s="216">
        <f>O161*H161</f>
        <v>0</v>
      </c>
      <c r="Q161" s="216">
        <v>0.0035000000000000001</v>
      </c>
      <c r="R161" s="216">
        <f>Q161*H161</f>
        <v>0.0035000000000000001</v>
      </c>
      <c r="S161" s="216">
        <v>0</v>
      </c>
      <c r="T161" s="21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8" t="s">
        <v>180</v>
      </c>
      <c r="AT161" s="218" t="s">
        <v>500</v>
      </c>
      <c r="AU161" s="218" t="s">
        <v>83</v>
      </c>
      <c r="AY161" s="20" t="s">
        <v>129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20" t="s">
        <v>81</v>
      </c>
      <c r="BK161" s="219">
        <f>ROUND(I161*H161,2)</f>
        <v>0</v>
      </c>
      <c r="BL161" s="20" t="s">
        <v>136</v>
      </c>
      <c r="BM161" s="218" t="s">
        <v>1220</v>
      </c>
    </row>
    <row r="162" s="2" customFormat="1" ht="16.5" customHeight="1">
      <c r="A162" s="41"/>
      <c r="B162" s="42"/>
      <c r="C162" s="270" t="s">
        <v>336</v>
      </c>
      <c r="D162" s="270" t="s">
        <v>500</v>
      </c>
      <c r="E162" s="271" t="s">
        <v>1221</v>
      </c>
      <c r="F162" s="272" t="s">
        <v>1222</v>
      </c>
      <c r="G162" s="273" t="s">
        <v>134</v>
      </c>
      <c r="H162" s="274">
        <v>1</v>
      </c>
      <c r="I162" s="275"/>
      <c r="J162" s="276">
        <f>ROUND(I162*H162,2)</f>
        <v>0</v>
      </c>
      <c r="K162" s="272" t="s">
        <v>1223</v>
      </c>
      <c r="L162" s="277"/>
      <c r="M162" s="278" t="s">
        <v>19</v>
      </c>
      <c r="N162" s="279" t="s">
        <v>44</v>
      </c>
      <c r="O162" s="87"/>
      <c r="P162" s="216">
        <f>O162*H162</f>
        <v>0</v>
      </c>
      <c r="Q162" s="216">
        <v>0.0068999999999999999</v>
      </c>
      <c r="R162" s="216">
        <f>Q162*H162</f>
        <v>0.0068999999999999999</v>
      </c>
      <c r="S162" s="216">
        <v>0</v>
      </c>
      <c r="T162" s="21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18" t="s">
        <v>180</v>
      </c>
      <c r="AT162" s="218" t="s">
        <v>500</v>
      </c>
      <c r="AU162" s="218" t="s">
        <v>83</v>
      </c>
      <c r="AY162" s="20" t="s">
        <v>129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20" t="s">
        <v>81</v>
      </c>
      <c r="BK162" s="219">
        <f>ROUND(I162*H162,2)</f>
        <v>0</v>
      </c>
      <c r="BL162" s="20" t="s">
        <v>136</v>
      </c>
      <c r="BM162" s="218" t="s">
        <v>1224</v>
      </c>
    </row>
    <row r="163" s="2" customFormat="1" ht="16.5" customHeight="1">
      <c r="A163" s="41"/>
      <c r="B163" s="42"/>
      <c r="C163" s="270" t="s">
        <v>342</v>
      </c>
      <c r="D163" s="270" t="s">
        <v>500</v>
      </c>
      <c r="E163" s="271" t="s">
        <v>1225</v>
      </c>
      <c r="F163" s="272" t="s">
        <v>1226</v>
      </c>
      <c r="G163" s="273" t="s">
        <v>134</v>
      </c>
      <c r="H163" s="274">
        <v>1</v>
      </c>
      <c r="I163" s="275"/>
      <c r="J163" s="276">
        <f>ROUND(I163*H163,2)</f>
        <v>0</v>
      </c>
      <c r="K163" s="272" t="s">
        <v>1223</v>
      </c>
      <c r="L163" s="277"/>
      <c r="M163" s="278" t="s">
        <v>19</v>
      </c>
      <c r="N163" s="279" t="s">
        <v>44</v>
      </c>
      <c r="O163" s="87"/>
      <c r="P163" s="216">
        <f>O163*H163</f>
        <v>0</v>
      </c>
      <c r="Q163" s="216">
        <v>0.00029999999999999997</v>
      </c>
      <c r="R163" s="216">
        <f>Q163*H163</f>
        <v>0.00029999999999999997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180</v>
      </c>
      <c r="AT163" s="218" t="s">
        <v>500</v>
      </c>
      <c r="AU163" s="218" t="s">
        <v>83</v>
      </c>
      <c r="AY163" s="20" t="s">
        <v>129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20" t="s">
        <v>81</v>
      </c>
      <c r="BK163" s="219">
        <f>ROUND(I163*H163,2)</f>
        <v>0</v>
      </c>
      <c r="BL163" s="20" t="s">
        <v>136</v>
      </c>
      <c r="BM163" s="218" t="s">
        <v>1227</v>
      </c>
    </row>
    <row r="164" s="2" customFormat="1" ht="24.15" customHeight="1">
      <c r="A164" s="41"/>
      <c r="B164" s="42"/>
      <c r="C164" s="207" t="s">
        <v>347</v>
      </c>
      <c r="D164" s="207" t="s">
        <v>131</v>
      </c>
      <c r="E164" s="208" t="s">
        <v>1228</v>
      </c>
      <c r="F164" s="209" t="s">
        <v>1229</v>
      </c>
      <c r="G164" s="210" t="s">
        <v>134</v>
      </c>
      <c r="H164" s="211">
        <v>4</v>
      </c>
      <c r="I164" s="212"/>
      <c r="J164" s="213">
        <f>ROUND(I164*H164,2)</f>
        <v>0</v>
      </c>
      <c r="K164" s="209" t="s">
        <v>135</v>
      </c>
      <c r="L164" s="47"/>
      <c r="M164" s="214" t="s">
        <v>19</v>
      </c>
      <c r="N164" s="215" t="s">
        <v>44</v>
      </c>
      <c r="O164" s="87"/>
      <c r="P164" s="216">
        <f>O164*H164</f>
        <v>0</v>
      </c>
      <c r="Q164" s="216">
        <v>0.0016199999999999999</v>
      </c>
      <c r="R164" s="216">
        <f>Q164*H164</f>
        <v>0.0064799999999999996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136</v>
      </c>
      <c r="AT164" s="218" t="s">
        <v>131</v>
      </c>
      <c r="AU164" s="218" t="s">
        <v>83</v>
      </c>
      <c r="AY164" s="20" t="s">
        <v>129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20" t="s">
        <v>81</v>
      </c>
      <c r="BK164" s="219">
        <f>ROUND(I164*H164,2)</f>
        <v>0</v>
      </c>
      <c r="BL164" s="20" t="s">
        <v>136</v>
      </c>
      <c r="BM164" s="218" t="s">
        <v>1230</v>
      </c>
    </row>
    <row r="165" s="2" customFormat="1">
      <c r="A165" s="41"/>
      <c r="B165" s="42"/>
      <c r="C165" s="43"/>
      <c r="D165" s="220" t="s">
        <v>138</v>
      </c>
      <c r="E165" s="43"/>
      <c r="F165" s="221" t="s">
        <v>1231</v>
      </c>
      <c r="G165" s="43"/>
      <c r="H165" s="43"/>
      <c r="I165" s="222"/>
      <c r="J165" s="43"/>
      <c r="K165" s="43"/>
      <c r="L165" s="47"/>
      <c r="M165" s="223"/>
      <c r="N165" s="224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138</v>
      </c>
      <c r="AU165" s="20" t="s">
        <v>83</v>
      </c>
    </row>
    <row r="166" s="2" customFormat="1" ht="16.5" customHeight="1">
      <c r="A166" s="41"/>
      <c r="B166" s="42"/>
      <c r="C166" s="270" t="s">
        <v>350</v>
      </c>
      <c r="D166" s="270" t="s">
        <v>500</v>
      </c>
      <c r="E166" s="271" t="s">
        <v>1232</v>
      </c>
      <c r="F166" s="272" t="s">
        <v>1233</v>
      </c>
      <c r="G166" s="273" t="s">
        <v>134</v>
      </c>
      <c r="H166" s="274">
        <v>1</v>
      </c>
      <c r="I166" s="275"/>
      <c r="J166" s="276">
        <f>ROUND(I166*H166,2)</f>
        <v>0</v>
      </c>
      <c r="K166" s="272" t="s">
        <v>135</v>
      </c>
      <c r="L166" s="277"/>
      <c r="M166" s="278" t="s">
        <v>19</v>
      </c>
      <c r="N166" s="279" t="s">
        <v>44</v>
      </c>
      <c r="O166" s="87"/>
      <c r="P166" s="216">
        <f>O166*H166</f>
        <v>0</v>
      </c>
      <c r="Q166" s="216">
        <v>0.01847</v>
      </c>
      <c r="R166" s="216">
        <f>Q166*H166</f>
        <v>0.01847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180</v>
      </c>
      <c r="AT166" s="218" t="s">
        <v>500</v>
      </c>
      <c r="AU166" s="218" t="s">
        <v>83</v>
      </c>
      <c r="AY166" s="20" t="s">
        <v>129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81</v>
      </c>
      <c r="BK166" s="219">
        <f>ROUND(I166*H166,2)</f>
        <v>0</v>
      </c>
      <c r="BL166" s="20" t="s">
        <v>136</v>
      </c>
      <c r="BM166" s="218" t="s">
        <v>1234</v>
      </c>
    </row>
    <row r="167" s="2" customFormat="1" ht="16.5" customHeight="1">
      <c r="A167" s="41"/>
      <c r="B167" s="42"/>
      <c r="C167" s="270" t="s">
        <v>356</v>
      </c>
      <c r="D167" s="270" t="s">
        <v>500</v>
      </c>
      <c r="E167" s="271" t="s">
        <v>1235</v>
      </c>
      <c r="F167" s="272" t="s">
        <v>1236</v>
      </c>
      <c r="G167" s="273" t="s">
        <v>134</v>
      </c>
      <c r="H167" s="274">
        <v>1</v>
      </c>
      <c r="I167" s="275"/>
      <c r="J167" s="276">
        <f>ROUND(I167*H167,2)</f>
        <v>0</v>
      </c>
      <c r="K167" s="272" t="s">
        <v>135</v>
      </c>
      <c r="L167" s="277"/>
      <c r="M167" s="278" t="s">
        <v>19</v>
      </c>
      <c r="N167" s="279" t="s">
        <v>44</v>
      </c>
      <c r="O167" s="87"/>
      <c r="P167" s="216">
        <f>O167*H167</f>
        <v>0</v>
      </c>
      <c r="Q167" s="216">
        <v>0.0023999999999999998</v>
      </c>
      <c r="R167" s="216">
        <f>Q167*H167</f>
        <v>0.0023999999999999998</v>
      </c>
      <c r="S167" s="216">
        <v>0</v>
      </c>
      <c r="T167" s="21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18" t="s">
        <v>180</v>
      </c>
      <c r="AT167" s="218" t="s">
        <v>500</v>
      </c>
      <c r="AU167" s="218" t="s">
        <v>83</v>
      </c>
      <c r="AY167" s="20" t="s">
        <v>129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20" t="s">
        <v>81</v>
      </c>
      <c r="BK167" s="219">
        <f>ROUND(I167*H167,2)</f>
        <v>0</v>
      </c>
      <c r="BL167" s="20" t="s">
        <v>136</v>
      </c>
      <c r="BM167" s="218" t="s">
        <v>1237</v>
      </c>
    </row>
    <row r="168" s="2" customFormat="1" ht="16.5" customHeight="1">
      <c r="A168" s="41"/>
      <c r="B168" s="42"/>
      <c r="C168" s="270" t="s">
        <v>362</v>
      </c>
      <c r="D168" s="270" t="s">
        <v>500</v>
      </c>
      <c r="E168" s="271" t="s">
        <v>1238</v>
      </c>
      <c r="F168" s="272" t="s">
        <v>1239</v>
      </c>
      <c r="G168" s="273" t="s">
        <v>134</v>
      </c>
      <c r="H168" s="274">
        <v>1</v>
      </c>
      <c r="I168" s="275"/>
      <c r="J168" s="276">
        <f>ROUND(I168*H168,2)</f>
        <v>0</v>
      </c>
      <c r="K168" s="272" t="s">
        <v>135</v>
      </c>
      <c r="L168" s="277"/>
      <c r="M168" s="278" t="s">
        <v>19</v>
      </c>
      <c r="N168" s="279" t="s">
        <v>44</v>
      </c>
      <c r="O168" s="87"/>
      <c r="P168" s="216">
        <f>O168*H168</f>
        <v>0</v>
      </c>
      <c r="Q168" s="216">
        <v>0.012</v>
      </c>
      <c r="R168" s="216">
        <f>Q168*H168</f>
        <v>0.012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180</v>
      </c>
      <c r="AT168" s="218" t="s">
        <v>500</v>
      </c>
      <c r="AU168" s="218" t="s">
        <v>83</v>
      </c>
      <c r="AY168" s="20" t="s">
        <v>129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81</v>
      </c>
      <c r="BK168" s="219">
        <f>ROUND(I168*H168,2)</f>
        <v>0</v>
      </c>
      <c r="BL168" s="20" t="s">
        <v>136</v>
      </c>
      <c r="BM168" s="218" t="s">
        <v>1240</v>
      </c>
    </row>
    <row r="169" s="2" customFormat="1" ht="16.5" customHeight="1">
      <c r="A169" s="41"/>
      <c r="B169" s="42"/>
      <c r="C169" s="270" t="s">
        <v>369</v>
      </c>
      <c r="D169" s="270" t="s">
        <v>500</v>
      </c>
      <c r="E169" s="271" t="s">
        <v>1225</v>
      </c>
      <c r="F169" s="272" t="s">
        <v>1226</v>
      </c>
      <c r="G169" s="273" t="s">
        <v>134</v>
      </c>
      <c r="H169" s="274">
        <v>1</v>
      </c>
      <c r="I169" s="275"/>
      <c r="J169" s="276">
        <f>ROUND(I169*H169,2)</f>
        <v>0</v>
      </c>
      <c r="K169" s="272" t="s">
        <v>1223</v>
      </c>
      <c r="L169" s="277"/>
      <c r="M169" s="278" t="s">
        <v>19</v>
      </c>
      <c r="N169" s="279" t="s">
        <v>44</v>
      </c>
      <c r="O169" s="87"/>
      <c r="P169" s="216">
        <f>O169*H169</f>
        <v>0</v>
      </c>
      <c r="Q169" s="216">
        <v>0.00029999999999999997</v>
      </c>
      <c r="R169" s="216">
        <f>Q169*H169</f>
        <v>0.00029999999999999997</v>
      </c>
      <c r="S169" s="216">
        <v>0</v>
      </c>
      <c r="T169" s="21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18" t="s">
        <v>180</v>
      </c>
      <c r="AT169" s="218" t="s">
        <v>500</v>
      </c>
      <c r="AU169" s="218" t="s">
        <v>83</v>
      </c>
      <c r="AY169" s="20" t="s">
        <v>129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20" t="s">
        <v>81</v>
      </c>
      <c r="BK169" s="219">
        <f>ROUND(I169*H169,2)</f>
        <v>0</v>
      </c>
      <c r="BL169" s="20" t="s">
        <v>136</v>
      </c>
      <c r="BM169" s="218" t="s">
        <v>1241</v>
      </c>
    </row>
    <row r="170" s="2" customFormat="1" ht="16.5" customHeight="1">
      <c r="A170" s="41"/>
      <c r="B170" s="42"/>
      <c r="C170" s="207" t="s">
        <v>374</v>
      </c>
      <c r="D170" s="207" t="s">
        <v>131</v>
      </c>
      <c r="E170" s="208" t="s">
        <v>1242</v>
      </c>
      <c r="F170" s="209" t="s">
        <v>1243</v>
      </c>
      <c r="G170" s="210" t="s">
        <v>189</v>
      </c>
      <c r="H170" s="211">
        <v>97.700000000000003</v>
      </c>
      <c r="I170" s="212"/>
      <c r="J170" s="213">
        <f>ROUND(I170*H170,2)</f>
        <v>0</v>
      </c>
      <c r="K170" s="209" t="s">
        <v>135</v>
      </c>
      <c r="L170" s="47"/>
      <c r="M170" s="214" t="s">
        <v>19</v>
      </c>
      <c r="N170" s="215" t="s">
        <v>44</v>
      </c>
      <c r="O170" s="87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18" t="s">
        <v>136</v>
      </c>
      <c r="AT170" s="218" t="s">
        <v>131</v>
      </c>
      <c r="AU170" s="218" t="s">
        <v>83</v>
      </c>
      <c r="AY170" s="20" t="s">
        <v>129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20" t="s">
        <v>81</v>
      </c>
      <c r="BK170" s="219">
        <f>ROUND(I170*H170,2)</f>
        <v>0</v>
      </c>
      <c r="BL170" s="20" t="s">
        <v>136</v>
      </c>
      <c r="BM170" s="218" t="s">
        <v>1244</v>
      </c>
    </row>
    <row r="171" s="2" customFormat="1">
      <c r="A171" s="41"/>
      <c r="B171" s="42"/>
      <c r="C171" s="43"/>
      <c r="D171" s="220" t="s">
        <v>138</v>
      </c>
      <c r="E171" s="43"/>
      <c r="F171" s="221" t="s">
        <v>1245</v>
      </c>
      <c r="G171" s="43"/>
      <c r="H171" s="43"/>
      <c r="I171" s="222"/>
      <c r="J171" s="43"/>
      <c r="K171" s="43"/>
      <c r="L171" s="47"/>
      <c r="M171" s="223"/>
      <c r="N171" s="224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138</v>
      </c>
      <c r="AU171" s="20" t="s">
        <v>83</v>
      </c>
    </row>
    <row r="172" s="13" customFormat="1">
      <c r="A172" s="13"/>
      <c r="B172" s="227"/>
      <c r="C172" s="228"/>
      <c r="D172" s="225" t="s">
        <v>155</v>
      </c>
      <c r="E172" s="229" t="s">
        <v>19</v>
      </c>
      <c r="F172" s="230" t="s">
        <v>1246</v>
      </c>
      <c r="G172" s="228"/>
      <c r="H172" s="231">
        <v>97.700000000000003</v>
      </c>
      <c r="I172" s="232"/>
      <c r="J172" s="228"/>
      <c r="K172" s="228"/>
      <c r="L172" s="233"/>
      <c r="M172" s="234"/>
      <c r="N172" s="235"/>
      <c r="O172" s="235"/>
      <c r="P172" s="235"/>
      <c r="Q172" s="235"/>
      <c r="R172" s="235"/>
      <c r="S172" s="235"/>
      <c r="T172" s="23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7" t="s">
        <v>155</v>
      </c>
      <c r="AU172" s="237" t="s">
        <v>83</v>
      </c>
      <c r="AV172" s="13" t="s">
        <v>83</v>
      </c>
      <c r="AW172" s="13" t="s">
        <v>34</v>
      </c>
      <c r="AX172" s="13" t="s">
        <v>81</v>
      </c>
      <c r="AY172" s="237" t="s">
        <v>129</v>
      </c>
    </row>
    <row r="173" s="2" customFormat="1" ht="24.15" customHeight="1">
      <c r="A173" s="41"/>
      <c r="B173" s="42"/>
      <c r="C173" s="207" t="s">
        <v>381</v>
      </c>
      <c r="D173" s="207" t="s">
        <v>131</v>
      </c>
      <c r="E173" s="208" t="s">
        <v>1247</v>
      </c>
      <c r="F173" s="209" t="s">
        <v>1248</v>
      </c>
      <c r="G173" s="210" t="s">
        <v>134</v>
      </c>
      <c r="H173" s="211">
        <v>1</v>
      </c>
      <c r="I173" s="212"/>
      <c r="J173" s="213">
        <f>ROUND(I173*H173,2)</f>
        <v>0</v>
      </c>
      <c r="K173" s="209" t="s">
        <v>135</v>
      </c>
      <c r="L173" s="47"/>
      <c r="M173" s="214" t="s">
        <v>19</v>
      </c>
      <c r="N173" s="215" t="s">
        <v>44</v>
      </c>
      <c r="O173" s="87"/>
      <c r="P173" s="216">
        <f>O173*H173</f>
        <v>0</v>
      </c>
      <c r="Q173" s="216">
        <v>0.32169999999999999</v>
      </c>
      <c r="R173" s="216">
        <f>Q173*H173</f>
        <v>0.32169999999999999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136</v>
      </c>
      <c r="AT173" s="218" t="s">
        <v>131</v>
      </c>
      <c r="AU173" s="218" t="s">
        <v>83</v>
      </c>
      <c r="AY173" s="20" t="s">
        <v>129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81</v>
      </c>
      <c r="BK173" s="219">
        <f>ROUND(I173*H173,2)</f>
        <v>0</v>
      </c>
      <c r="BL173" s="20" t="s">
        <v>136</v>
      </c>
      <c r="BM173" s="218" t="s">
        <v>1249</v>
      </c>
    </row>
    <row r="174" s="2" customFormat="1">
      <c r="A174" s="41"/>
      <c r="B174" s="42"/>
      <c r="C174" s="43"/>
      <c r="D174" s="220" t="s">
        <v>138</v>
      </c>
      <c r="E174" s="43"/>
      <c r="F174" s="221" t="s">
        <v>1250</v>
      </c>
      <c r="G174" s="43"/>
      <c r="H174" s="43"/>
      <c r="I174" s="222"/>
      <c r="J174" s="43"/>
      <c r="K174" s="43"/>
      <c r="L174" s="47"/>
      <c r="M174" s="223"/>
      <c r="N174" s="224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138</v>
      </c>
      <c r="AU174" s="20" t="s">
        <v>83</v>
      </c>
    </row>
    <row r="175" s="2" customFormat="1" ht="16.5" customHeight="1">
      <c r="A175" s="41"/>
      <c r="B175" s="42"/>
      <c r="C175" s="270" t="s">
        <v>387</v>
      </c>
      <c r="D175" s="270" t="s">
        <v>500</v>
      </c>
      <c r="E175" s="271" t="s">
        <v>1251</v>
      </c>
      <c r="F175" s="272" t="s">
        <v>1252</v>
      </c>
      <c r="G175" s="273" t="s">
        <v>134</v>
      </c>
      <c r="H175" s="274">
        <v>1</v>
      </c>
      <c r="I175" s="275"/>
      <c r="J175" s="276">
        <f>ROUND(I175*H175,2)</f>
        <v>0</v>
      </c>
      <c r="K175" s="272" t="s">
        <v>135</v>
      </c>
      <c r="L175" s="277"/>
      <c r="M175" s="278" t="s">
        <v>19</v>
      </c>
      <c r="N175" s="279" t="s">
        <v>44</v>
      </c>
      <c r="O175" s="87"/>
      <c r="P175" s="216">
        <f>O175*H175</f>
        <v>0</v>
      </c>
      <c r="Q175" s="216">
        <v>0.069000000000000006</v>
      </c>
      <c r="R175" s="216">
        <f>Q175*H175</f>
        <v>0.069000000000000006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180</v>
      </c>
      <c r="AT175" s="218" t="s">
        <v>500</v>
      </c>
      <c r="AU175" s="218" t="s">
        <v>83</v>
      </c>
      <c r="AY175" s="20" t="s">
        <v>129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20" t="s">
        <v>81</v>
      </c>
      <c r="BK175" s="219">
        <f>ROUND(I175*H175,2)</f>
        <v>0</v>
      </c>
      <c r="BL175" s="20" t="s">
        <v>136</v>
      </c>
      <c r="BM175" s="218" t="s">
        <v>1253</v>
      </c>
    </row>
    <row r="176" s="12" customFormat="1" ht="22.8" customHeight="1">
      <c r="A176" s="12"/>
      <c r="B176" s="191"/>
      <c r="C176" s="192"/>
      <c r="D176" s="193" t="s">
        <v>72</v>
      </c>
      <c r="E176" s="205" t="s">
        <v>186</v>
      </c>
      <c r="F176" s="205" t="s">
        <v>492</v>
      </c>
      <c r="G176" s="192"/>
      <c r="H176" s="192"/>
      <c r="I176" s="195"/>
      <c r="J176" s="206">
        <f>BK176</f>
        <v>0</v>
      </c>
      <c r="K176" s="192"/>
      <c r="L176" s="197"/>
      <c r="M176" s="198"/>
      <c r="N176" s="199"/>
      <c r="O176" s="199"/>
      <c r="P176" s="200">
        <f>SUM(P177:P182)</f>
        <v>0</v>
      </c>
      <c r="Q176" s="199"/>
      <c r="R176" s="200">
        <f>SUM(R177:R182)</f>
        <v>0.129</v>
      </c>
      <c r="S176" s="199"/>
      <c r="T176" s="201">
        <f>SUM(T177:T182)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2" t="s">
        <v>81</v>
      </c>
      <c r="AT176" s="203" t="s">
        <v>72</v>
      </c>
      <c r="AU176" s="203" t="s">
        <v>81</v>
      </c>
      <c r="AY176" s="202" t="s">
        <v>129</v>
      </c>
      <c r="BK176" s="204">
        <f>SUM(BK177:BK182)</f>
        <v>0</v>
      </c>
    </row>
    <row r="177" s="2" customFormat="1" ht="24.15" customHeight="1">
      <c r="A177" s="41"/>
      <c r="B177" s="42"/>
      <c r="C177" s="207" t="s">
        <v>392</v>
      </c>
      <c r="D177" s="207" t="s">
        <v>131</v>
      </c>
      <c r="E177" s="208" t="s">
        <v>1254</v>
      </c>
      <c r="F177" s="209" t="s">
        <v>1255</v>
      </c>
      <c r="G177" s="210" t="s">
        <v>189</v>
      </c>
      <c r="H177" s="211">
        <v>30</v>
      </c>
      <c r="I177" s="212"/>
      <c r="J177" s="213">
        <f>ROUND(I177*H177,2)</f>
        <v>0</v>
      </c>
      <c r="K177" s="209" t="s">
        <v>1223</v>
      </c>
      <c r="L177" s="47"/>
      <c r="M177" s="214" t="s">
        <v>19</v>
      </c>
      <c r="N177" s="215" t="s">
        <v>44</v>
      </c>
      <c r="O177" s="87"/>
      <c r="P177" s="216">
        <f>O177*H177</f>
        <v>0</v>
      </c>
      <c r="Q177" s="216">
        <v>0.0043</v>
      </c>
      <c r="R177" s="216">
        <f>Q177*H177</f>
        <v>0.129</v>
      </c>
      <c r="S177" s="216">
        <v>0</v>
      </c>
      <c r="T177" s="21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18" t="s">
        <v>136</v>
      </c>
      <c r="AT177" s="218" t="s">
        <v>131</v>
      </c>
      <c r="AU177" s="218" t="s">
        <v>83</v>
      </c>
      <c r="AY177" s="20" t="s">
        <v>129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20" t="s">
        <v>81</v>
      </c>
      <c r="BK177" s="219">
        <f>ROUND(I177*H177,2)</f>
        <v>0</v>
      </c>
      <c r="BL177" s="20" t="s">
        <v>136</v>
      </c>
      <c r="BM177" s="218" t="s">
        <v>1256</v>
      </c>
    </row>
    <row r="178" s="2" customFormat="1">
      <c r="A178" s="41"/>
      <c r="B178" s="42"/>
      <c r="C178" s="43"/>
      <c r="D178" s="220" t="s">
        <v>138</v>
      </c>
      <c r="E178" s="43"/>
      <c r="F178" s="221" t="s">
        <v>1257</v>
      </c>
      <c r="G178" s="43"/>
      <c r="H178" s="43"/>
      <c r="I178" s="222"/>
      <c r="J178" s="43"/>
      <c r="K178" s="43"/>
      <c r="L178" s="47"/>
      <c r="M178" s="223"/>
      <c r="N178" s="224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138</v>
      </c>
      <c r="AU178" s="20" t="s">
        <v>83</v>
      </c>
    </row>
    <row r="179" s="2" customFormat="1" ht="24.15" customHeight="1">
      <c r="A179" s="41"/>
      <c r="B179" s="42"/>
      <c r="C179" s="207" t="s">
        <v>397</v>
      </c>
      <c r="D179" s="207" t="s">
        <v>131</v>
      </c>
      <c r="E179" s="208" t="s">
        <v>1258</v>
      </c>
      <c r="F179" s="209" t="s">
        <v>1259</v>
      </c>
      <c r="G179" s="210" t="s">
        <v>189</v>
      </c>
      <c r="H179" s="211">
        <v>30</v>
      </c>
      <c r="I179" s="212"/>
      <c r="J179" s="213">
        <f>ROUND(I179*H179,2)</f>
        <v>0</v>
      </c>
      <c r="K179" s="209" t="s">
        <v>1223</v>
      </c>
      <c r="L179" s="47"/>
      <c r="M179" s="214" t="s">
        <v>19</v>
      </c>
      <c r="N179" s="215" t="s">
        <v>44</v>
      </c>
      <c r="O179" s="87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136</v>
      </c>
      <c r="AT179" s="218" t="s">
        <v>131</v>
      </c>
      <c r="AU179" s="218" t="s">
        <v>83</v>
      </c>
      <c r="AY179" s="20" t="s">
        <v>129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20" t="s">
        <v>81</v>
      </c>
      <c r="BK179" s="219">
        <f>ROUND(I179*H179,2)</f>
        <v>0</v>
      </c>
      <c r="BL179" s="20" t="s">
        <v>136</v>
      </c>
      <c r="BM179" s="218" t="s">
        <v>1260</v>
      </c>
    </row>
    <row r="180" s="2" customFormat="1">
      <c r="A180" s="41"/>
      <c r="B180" s="42"/>
      <c r="C180" s="43"/>
      <c r="D180" s="220" t="s">
        <v>138</v>
      </c>
      <c r="E180" s="43"/>
      <c r="F180" s="221" t="s">
        <v>1261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138</v>
      </c>
      <c r="AU180" s="20" t="s">
        <v>83</v>
      </c>
    </row>
    <row r="181" s="2" customFormat="1" ht="16.5" customHeight="1">
      <c r="A181" s="41"/>
      <c r="B181" s="42"/>
      <c r="C181" s="207" t="s">
        <v>402</v>
      </c>
      <c r="D181" s="207" t="s">
        <v>131</v>
      </c>
      <c r="E181" s="208" t="s">
        <v>1262</v>
      </c>
      <c r="F181" s="209" t="s">
        <v>1263</v>
      </c>
      <c r="G181" s="210" t="s">
        <v>189</v>
      </c>
      <c r="H181" s="211">
        <v>30</v>
      </c>
      <c r="I181" s="212"/>
      <c r="J181" s="213">
        <f>ROUND(I181*H181,2)</f>
        <v>0</v>
      </c>
      <c r="K181" s="209" t="s">
        <v>1223</v>
      </c>
      <c r="L181" s="47"/>
      <c r="M181" s="214" t="s">
        <v>19</v>
      </c>
      <c r="N181" s="215" t="s">
        <v>44</v>
      </c>
      <c r="O181" s="87"/>
      <c r="P181" s="216">
        <f>O181*H181</f>
        <v>0</v>
      </c>
      <c r="Q181" s="216">
        <v>0</v>
      </c>
      <c r="R181" s="216">
        <f>Q181*H181</f>
        <v>0</v>
      </c>
      <c r="S181" s="216">
        <v>0</v>
      </c>
      <c r="T181" s="217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18" t="s">
        <v>136</v>
      </c>
      <c r="AT181" s="218" t="s">
        <v>131</v>
      </c>
      <c r="AU181" s="218" t="s">
        <v>83</v>
      </c>
      <c r="AY181" s="20" t="s">
        <v>129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20" t="s">
        <v>81</v>
      </c>
      <c r="BK181" s="219">
        <f>ROUND(I181*H181,2)</f>
        <v>0</v>
      </c>
      <c r="BL181" s="20" t="s">
        <v>136</v>
      </c>
      <c r="BM181" s="218" t="s">
        <v>1264</v>
      </c>
    </row>
    <row r="182" s="2" customFormat="1">
      <c r="A182" s="41"/>
      <c r="B182" s="42"/>
      <c r="C182" s="43"/>
      <c r="D182" s="220" t="s">
        <v>138</v>
      </c>
      <c r="E182" s="43"/>
      <c r="F182" s="221" t="s">
        <v>1265</v>
      </c>
      <c r="G182" s="43"/>
      <c r="H182" s="43"/>
      <c r="I182" s="222"/>
      <c r="J182" s="43"/>
      <c r="K182" s="43"/>
      <c r="L182" s="47"/>
      <c r="M182" s="223"/>
      <c r="N182" s="224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138</v>
      </c>
      <c r="AU182" s="20" t="s">
        <v>83</v>
      </c>
    </row>
    <row r="183" s="12" customFormat="1" ht="22.8" customHeight="1">
      <c r="A183" s="12"/>
      <c r="B183" s="191"/>
      <c r="C183" s="192"/>
      <c r="D183" s="193" t="s">
        <v>72</v>
      </c>
      <c r="E183" s="205" t="s">
        <v>564</v>
      </c>
      <c r="F183" s="205" t="s">
        <v>1266</v>
      </c>
      <c r="G183" s="192"/>
      <c r="H183" s="192"/>
      <c r="I183" s="195"/>
      <c r="J183" s="206">
        <f>BK183</f>
        <v>0</v>
      </c>
      <c r="K183" s="192"/>
      <c r="L183" s="197"/>
      <c r="M183" s="198"/>
      <c r="N183" s="199"/>
      <c r="O183" s="199"/>
      <c r="P183" s="200">
        <f>SUM(P184:P193)</f>
        <v>0</v>
      </c>
      <c r="Q183" s="199"/>
      <c r="R183" s="200">
        <f>SUM(R184:R193)</f>
        <v>0</v>
      </c>
      <c r="S183" s="199"/>
      <c r="T183" s="201">
        <f>SUM(T184:T193)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2" t="s">
        <v>81</v>
      </c>
      <c r="AT183" s="203" t="s">
        <v>72</v>
      </c>
      <c r="AU183" s="203" t="s">
        <v>81</v>
      </c>
      <c r="AY183" s="202" t="s">
        <v>129</v>
      </c>
      <c r="BK183" s="204">
        <f>SUM(BK184:BK193)</f>
        <v>0</v>
      </c>
    </row>
    <row r="184" s="2" customFormat="1" ht="21.75" customHeight="1">
      <c r="A184" s="41"/>
      <c r="B184" s="42"/>
      <c r="C184" s="207" t="s">
        <v>406</v>
      </c>
      <c r="D184" s="207" t="s">
        <v>131</v>
      </c>
      <c r="E184" s="208" t="s">
        <v>1267</v>
      </c>
      <c r="F184" s="209" t="s">
        <v>1268</v>
      </c>
      <c r="G184" s="210" t="s">
        <v>332</v>
      </c>
      <c r="H184" s="211">
        <v>7.1399999999999997</v>
      </c>
      <c r="I184" s="212"/>
      <c r="J184" s="213">
        <f>ROUND(I184*H184,2)</f>
        <v>0</v>
      </c>
      <c r="K184" s="209" t="s">
        <v>1223</v>
      </c>
      <c r="L184" s="47"/>
      <c r="M184" s="214" t="s">
        <v>19</v>
      </c>
      <c r="N184" s="215" t="s">
        <v>44</v>
      </c>
      <c r="O184" s="87"/>
      <c r="P184" s="216">
        <f>O184*H184</f>
        <v>0</v>
      </c>
      <c r="Q184" s="216">
        <v>0</v>
      </c>
      <c r="R184" s="216">
        <f>Q184*H184</f>
        <v>0</v>
      </c>
      <c r="S184" s="216">
        <v>0</v>
      </c>
      <c r="T184" s="21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8" t="s">
        <v>136</v>
      </c>
      <c r="AT184" s="218" t="s">
        <v>131</v>
      </c>
      <c r="AU184" s="218" t="s">
        <v>83</v>
      </c>
      <c r="AY184" s="20" t="s">
        <v>129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20" t="s">
        <v>81</v>
      </c>
      <c r="BK184" s="219">
        <f>ROUND(I184*H184,2)</f>
        <v>0</v>
      </c>
      <c r="BL184" s="20" t="s">
        <v>136</v>
      </c>
      <c r="BM184" s="218" t="s">
        <v>1269</v>
      </c>
    </row>
    <row r="185" s="2" customFormat="1">
      <c r="A185" s="41"/>
      <c r="B185" s="42"/>
      <c r="C185" s="43"/>
      <c r="D185" s="220" t="s">
        <v>138</v>
      </c>
      <c r="E185" s="43"/>
      <c r="F185" s="221" t="s">
        <v>1270</v>
      </c>
      <c r="G185" s="43"/>
      <c r="H185" s="43"/>
      <c r="I185" s="222"/>
      <c r="J185" s="43"/>
      <c r="K185" s="43"/>
      <c r="L185" s="47"/>
      <c r="M185" s="223"/>
      <c r="N185" s="224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138</v>
      </c>
      <c r="AU185" s="20" t="s">
        <v>83</v>
      </c>
    </row>
    <row r="186" s="2" customFormat="1" ht="24.15" customHeight="1">
      <c r="A186" s="41"/>
      <c r="B186" s="42"/>
      <c r="C186" s="207" t="s">
        <v>411</v>
      </c>
      <c r="D186" s="207" t="s">
        <v>131</v>
      </c>
      <c r="E186" s="208" t="s">
        <v>1271</v>
      </c>
      <c r="F186" s="209" t="s">
        <v>1272</v>
      </c>
      <c r="G186" s="210" t="s">
        <v>332</v>
      </c>
      <c r="H186" s="211">
        <v>71.400000000000006</v>
      </c>
      <c r="I186" s="212"/>
      <c r="J186" s="213">
        <f>ROUND(I186*H186,2)</f>
        <v>0</v>
      </c>
      <c r="K186" s="209" t="s">
        <v>1223</v>
      </c>
      <c r="L186" s="47"/>
      <c r="M186" s="214" t="s">
        <v>19</v>
      </c>
      <c r="N186" s="215" t="s">
        <v>44</v>
      </c>
      <c r="O186" s="87"/>
      <c r="P186" s="216">
        <f>O186*H186</f>
        <v>0</v>
      </c>
      <c r="Q186" s="216">
        <v>0</v>
      </c>
      <c r="R186" s="216">
        <f>Q186*H186</f>
        <v>0</v>
      </c>
      <c r="S186" s="216">
        <v>0</v>
      </c>
      <c r="T186" s="217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18" t="s">
        <v>136</v>
      </c>
      <c r="AT186" s="218" t="s">
        <v>131</v>
      </c>
      <c r="AU186" s="218" t="s">
        <v>83</v>
      </c>
      <c r="AY186" s="20" t="s">
        <v>129</v>
      </c>
      <c r="BE186" s="219">
        <f>IF(N186="základní",J186,0)</f>
        <v>0</v>
      </c>
      <c r="BF186" s="219">
        <f>IF(N186="snížená",J186,0)</f>
        <v>0</v>
      </c>
      <c r="BG186" s="219">
        <f>IF(N186="zákl. přenesená",J186,0)</f>
        <v>0</v>
      </c>
      <c r="BH186" s="219">
        <f>IF(N186="sníž. přenesená",J186,0)</f>
        <v>0</v>
      </c>
      <c r="BI186" s="219">
        <f>IF(N186="nulová",J186,0)</f>
        <v>0</v>
      </c>
      <c r="BJ186" s="20" t="s">
        <v>81</v>
      </c>
      <c r="BK186" s="219">
        <f>ROUND(I186*H186,2)</f>
        <v>0</v>
      </c>
      <c r="BL186" s="20" t="s">
        <v>136</v>
      </c>
      <c r="BM186" s="218" t="s">
        <v>1273</v>
      </c>
    </row>
    <row r="187" s="2" customFormat="1">
      <c r="A187" s="41"/>
      <c r="B187" s="42"/>
      <c r="C187" s="43"/>
      <c r="D187" s="220" t="s">
        <v>138</v>
      </c>
      <c r="E187" s="43"/>
      <c r="F187" s="221" t="s">
        <v>1274</v>
      </c>
      <c r="G187" s="43"/>
      <c r="H187" s="43"/>
      <c r="I187" s="222"/>
      <c r="J187" s="43"/>
      <c r="K187" s="43"/>
      <c r="L187" s="47"/>
      <c r="M187" s="223"/>
      <c r="N187" s="224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138</v>
      </c>
      <c r="AU187" s="20" t="s">
        <v>83</v>
      </c>
    </row>
    <row r="188" s="13" customFormat="1">
      <c r="A188" s="13"/>
      <c r="B188" s="227"/>
      <c r="C188" s="228"/>
      <c r="D188" s="225" t="s">
        <v>155</v>
      </c>
      <c r="E188" s="229" t="s">
        <v>19</v>
      </c>
      <c r="F188" s="230" t="s">
        <v>1275</v>
      </c>
      <c r="G188" s="228"/>
      <c r="H188" s="231">
        <v>71.400000000000006</v>
      </c>
      <c r="I188" s="232"/>
      <c r="J188" s="228"/>
      <c r="K188" s="228"/>
      <c r="L188" s="233"/>
      <c r="M188" s="234"/>
      <c r="N188" s="235"/>
      <c r="O188" s="235"/>
      <c r="P188" s="235"/>
      <c r="Q188" s="235"/>
      <c r="R188" s="235"/>
      <c r="S188" s="235"/>
      <c r="T188" s="23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155</v>
      </c>
      <c r="AU188" s="237" t="s">
        <v>83</v>
      </c>
      <c r="AV188" s="13" t="s">
        <v>83</v>
      </c>
      <c r="AW188" s="13" t="s">
        <v>34</v>
      </c>
      <c r="AX188" s="13" t="s">
        <v>81</v>
      </c>
      <c r="AY188" s="237" t="s">
        <v>129</v>
      </c>
    </row>
    <row r="189" s="2" customFormat="1" ht="24.15" customHeight="1">
      <c r="A189" s="41"/>
      <c r="B189" s="42"/>
      <c r="C189" s="207" t="s">
        <v>416</v>
      </c>
      <c r="D189" s="207" t="s">
        <v>131</v>
      </c>
      <c r="E189" s="208" t="s">
        <v>1276</v>
      </c>
      <c r="F189" s="209" t="s">
        <v>1277</v>
      </c>
      <c r="G189" s="210" t="s">
        <v>332</v>
      </c>
      <c r="H189" s="211">
        <v>65.486999999999995</v>
      </c>
      <c r="I189" s="212"/>
      <c r="J189" s="213">
        <f>ROUND(I189*H189,2)</f>
        <v>0</v>
      </c>
      <c r="K189" s="209" t="s">
        <v>1223</v>
      </c>
      <c r="L189" s="47"/>
      <c r="M189" s="214" t="s">
        <v>19</v>
      </c>
      <c r="N189" s="215" t="s">
        <v>44</v>
      </c>
      <c r="O189" s="87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136</v>
      </c>
      <c r="AT189" s="218" t="s">
        <v>131</v>
      </c>
      <c r="AU189" s="218" t="s">
        <v>83</v>
      </c>
      <c r="AY189" s="20" t="s">
        <v>129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20" t="s">
        <v>81</v>
      </c>
      <c r="BK189" s="219">
        <f>ROUND(I189*H189,2)</f>
        <v>0</v>
      </c>
      <c r="BL189" s="20" t="s">
        <v>136</v>
      </c>
      <c r="BM189" s="218" t="s">
        <v>1278</v>
      </c>
    </row>
    <row r="190" s="2" customFormat="1">
      <c r="A190" s="41"/>
      <c r="B190" s="42"/>
      <c r="C190" s="43"/>
      <c r="D190" s="220" t="s">
        <v>138</v>
      </c>
      <c r="E190" s="43"/>
      <c r="F190" s="221" t="s">
        <v>1279</v>
      </c>
      <c r="G190" s="43"/>
      <c r="H190" s="43"/>
      <c r="I190" s="222"/>
      <c r="J190" s="43"/>
      <c r="K190" s="43"/>
      <c r="L190" s="47"/>
      <c r="M190" s="223"/>
      <c r="N190" s="224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138</v>
      </c>
      <c r="AU190" s="20" t="s">
        <v>83</v>
      </c>
    </row>
    <row r="191" s="13" customFormat="1">
      <c r="A191" s="13"/>
      <c r="B191" s="227"/>
      <c r="C191" s="228"/>
      <c r="D191" s="225" t="s">
        <v>155</v>
      </c>
      <c r="E191" s="229" t="s">
        <v>19</v>
      </c>
      <c r="F191" s="230" t="s">
        <v>1280</v>
      </c>
      <c r="G191" s="228"/>
      <c r="H191" s="231">
        <v>65.486999999999995</v>
      </c>
      <c r="I191" s="232"/>
      <c r="J191" s="228"/>
      <c r="K191" s="228"/>
      <c r="L191" s="233"/>
      <c r="M191" s="234"/>
      <c r="N191" s="235"/>
      <c r="O191" s="235"/>
      <c r="P191" s="235"/>
      <c r="Q191" s="235"/>
      <c r="R191" s="235"/>
      <c r="S191" s="235"/>
      <c r="T191" s="23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7" t="s">
        <v>155</v>
      </c>
      <c r="AU191" s="237" t="s">
        <v>83</v>
      </c>
      <c r="AV191" s="13" t="s">
        <v>83</v>
      </c>
      <c r="AW191" s="13" t="s">
        <v>34</v>
      </c>
      <c r="AX191" s="13" t="s">
        <v>81</v>
      </c>
      <c r="AY191" s="237" t="s">
        <v>129</v>
      </c>
    </row>
    <row r="192" s="2" customFormat="1" ht="24.15" customHeight="1">
      <c r="A192" s="41"/>
      <c r="B192" s="42"/>
      <c r="C192" s="207" t="s">
        <v>422</v>
      </c>
      <c r="D192" s="207" t="s">
        <v>131</v>
      </c>
      <c r="E192" s="208" t="s">
        <v>1281</v>
      </c>
      <c r="F192" s="209" t="s">
        <v>1282</v>
      </c>
      <c r="G192" s="210" t="s">
        <v>332</v>
      </c>
      <c r="H192" s="211">
        <v>4.8300000000000001</v>
      </c>
      <c r="I192" s="212"/>
      <c r="J192" s="213">
        <f>ROUND(I192*H192,2)</f>
        <v>0</v>
      </c>
      <c r="K192" s="209" t="s">
        <v>1223</v>
      </c>
      <c r="L192" s="47"/>
      <c r="M192" s="214" t="s">
        <v>19</v>
      </c>
      <c r="N192" s="215" t="s">
        <v>44</v>
      </c>
      <c r="O192" s="87"/>
      <c r="P192" s="216">
        <f>O192*H192</f>
        <v>0</v>
      </c>
      <c r="Q192" s="216">
        <v>0</v>
      </c>
      <c r="R192" s="216">
        <f>Q192*H192</f>
        <v>0</v>
      </c>
      <c r="S192" s="216">
        <v>0</v>
      </c>
      <c r="T192" s="217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18" t="s">
        <v>136</v>
      </c>
      <c r="AT192" s="218" t="s">
        <v>131</v>
      </c>
      <c r="AU192" s="218" t="s">
        <v>83</v>
      </c>
      <c r="AY192" s="20" t="s">
        <v>129</v>
      </c>
      <c r="BE192" s="219">
        <f>IF(N192="základní",J192,0)</f>
        <v>0</v>
      </c>
      <c r="BF192" s="219">
        <f>IF(N192="snížená",J192,0)</f>
        <v>0</v>
      </c>
      <c r="BG192" s="219">
        <f>IF(N192="zákl. přenesená",J192,0)</f>
        <v>0</v>
      </c>
      <c r="BH192" s="219">
        <f>IF(N192="sníž. přenesená",J192,0)</f>
        <v>0</v>
      </c>
      <c r="BI192" s="219">
        <f>IF(N192="nulová",J192,0)</f>
        <v>0</v>
      </c>
      <c r="BJ192" s="20" t="s">
        <v>81</v>
      </c>
      <c r="BK192" s="219">
        <f>ROUND(I192*H192,2)</f>
        <v>0</v>
      </c>
      <c r="BL192" s="20" t="s">
        <v>136</v>
      </c>
      <c r="BM192" s="218" t="s">
        <v>1283</v>
      </c>
    </row>
    <row r="193" s="2" customFormat="1">
      <c r="A193" s="41"/>
      <c r="B193" s="42"/>
      <c r="C193" s="43"/>
      <c r="D193" s="220" t="s">
        <v>138</v>
      </c>
      <c r="E193" s="43"/>
      <c r="F193" s="221" t="s">
        <v>1284</v>
      </c>
      <c r="G193" s="43"/>
      <c r="H193" s="43"/>
      <c r="I193" s="222"/>
      <c r="J193" s="43"/>
      <c r="K193" s="43"/>
      <c r="L193" s="47"/>
      <c r="M193" s="223"/>
      <c r="N193" s="224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138</v>
      </c>
      <c r="AU193" s="20" t="s">
        <v>83</v>
      </c>
    </row>
    <row r="194" s="12" customFormat="1" ht="22.8" customHeight="1">
      <c r="A194" s="12"/>
      <c r="B194" s="191"/>
      <c r="C194" s="192"/>
      <c r="D194" s="193" t="s">
        <v>72</v>
      </c>
      <c r="E194" s="205" t="s">
        <v>612</v>
      </c>
      <c r="F194" s="205" t="s">
        <v>613</v>
      </c>
      <c r="G194" s="192"/>
      <c r="H194" s="192"/>
      <c r="I194" s="195"/>
      <c r="J194" s="206">
        <f>BK194</f>
        <v>0</v>
      </c>
      <c r="K194" s="192"/>
      <c r="L194" s="197"/>
      <c r="M194" s="198"/>
      <c r="N194" s="199"/>
      <c r="O194" s="199"/>
      <c r="P194" s="200">
        <f>SUM(P195:P196)</f>
        <v>0</v>
      </c>
      <c r="Q194" s="199"/>
      <c r="R194" s="200">
        <f>SUM(R195:R196)</f>
        <v>0</v>
      </c>
      <c r="S194" s="199"/>
      <c r="T194" s="201">
        <f>SUM(T195:T196)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2" t="s">
        <v>81</v>
      </c>
      <c r="AT194" s="203" t="s">
        <v>72</v>
      </c>
      <c r="AU194" s="203" t="s">
        <v>81</v>
      </c>
      <c r="AY194" s="202" t="s">
        <v>129</v>
      </c>
      <c r="BK194" s="204">
        <f>SUM(BK195:BK196)</f>
        <v>0</v>
      </c>
    </row>
    <row r="195" s="2" customFormat="1" ht="24.15" customHeight="1">
      <c r="A195" s="41"/>
      <c r="B195" s="42"/>
      <c r="C195" s="207" t="s">
        <v>427</v>
      </c>
      <c r="D195" s="207" t="s">
        <v>131</v>
      </c>
      <c r="E195" s="208" t="s">
        <v>1285</v>
      </c>
      <c r="F195" s="209" t="s">
        <v>1286</v>
      </c>
      <c r="G195" s="210" t="s">
        <v>332</v>
      </c>
      <c r="H195" s="211">
        <v>46.235999999999997</v>
      </c>
      <c r="I195" s="212"/>
      <c r="J195" s="213">
        <f>ROUND(I195*H195,2)</f>
        <v>0</v>
      </c>
      <c r="K195" s="209" t="s">
        <v>1223</v>
      </c>
      <c r="L195" s="47"/>
      <c r="M195" s="214" t="s">
        <v>19</v>
      </c>
      <c r="N195" s="215" t="s">
        <v>44</v>
      </c>
      <c r="O195" s="87"/>
      <c r="P195" s="216">
        <f>O195*H195</f>
        <v>0</v>
      </c>
      <c r="Q195" s="216">
        <v>0</v>
      </c>
      <c r="R195" s="216">
        <f>Q195*H195</f>
        <v>0</v>
      </c>
      <c r="S195" s="216">
        <v>0</v>
      </c>
      <c r="T195" s="217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18" t="s">
        <v>136</v>
      </c>
      <c r="AT195" s="218" t="s">
        <v>131</v>
      </c>
      <c r="AU195" s="218" t="s">
        <v>83</v>
      </c>
      <c r="AY195" s="20" t="s">
        <v>129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20" t="s">
        <v>81</v>
      </c>
      <c r="BK195" s="219">
        <f>ROUND(I195*H195,2)</f>
        <v>0</v>
      </c>
      <c r="BL195" s="20" t="s">
        <v>136</v>
      </c>
      <c r="BM195" s="218" t="s">
        <v>1287</v>
      </c>
    </row>
    <row r="196" s="2" customFormat="1">
      <c r="A196" s="41"/>
      <c r="B196" s="42"/>
      <c r="C196" s="43"/>
      <c r="D196" s="220" t="s">
        <v>138</v>
      </c>
      <c r="E196" s="43"/>
      <c r="F196" s="221" t="s">
        <v>1288</v>
      </c>
      <c r="G196" s="43"/>
      <c r="H196" s="43"/>
      <c r="I196" s="222"/>
      <c r="J196" s="43"/>
      <c r="K196" s="43"/>
      <c r="L196" s="47"/>
      <c r="M196" s="223"/>
      <c r="N196" s="224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138</v>
      </c>
      <c r="AU196" s="20" t="s">
        <v>83</v>
      </c>
    </row>
    <row r="197" s="12" customFormat="1" ht="22.8" customHeight="1">
      <c r="A197" s="12"/>
      <c r="B197" s="191"/>
      <c r="C197" s="192"/>
      <c r="D197" s="193" t="s">
        <v>72</v>
      </c>
      <c r="E197" s="205" t="s">
        <v>1289</v>
      </c>
      <c r="F197" s="205" t="s">
        <v>1290</v>
      </c>
      <c r="G197" s="192"/>
      <c r="H197" s="192"/>
      <c r="I197" s="195"/>
      <c r="J197" s="206">
        <f>BK197</f>
        <v>0</v>
      </c>
      <c r="K197" s="192"/>
      <c r="L197" s="197"/>
      <c r="M197" s="198"/>
      <c r="N197" s="199"/>
      <c r="O197" s="199"/>
      <c r="P197" s="200">
        <f>SUM(P198:P218)</f>
        <v>0</v>
      </c>
      <c r="Q197" s="199"/>
      <c r="R197" s="200">
        <f>SUM(R198:R218)</f>
        <v>0.0095600000000000008</v>
      </c>
      <c r="S197" s="199"/>
      <c r="T197" s="201">
        <f>SUM(T198:T218)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2" t="s">
        <v>83</v>
      </c>
      <c r="AT197" s="203" t="s">
        <v>72</v>
      </c>
      <c r="AU197" s="203" t="s">
        <v>81</v>
      </c>
      <c r="AY197" s="202" t="s">
        <v>129</v>
      </c>
      <c r="BK197" s="204">
        <f>SUM(BK198:BK218)</f>
        <v>0</v>
      </c>
    </row>
    <row r="198" s="2" customFormat="1" ht="21.75" customHeight="1">
      <c r="A198" s="41"/>
      <c r="B198" s="42"/>
      <c r="C198" s="207" t="s">
        <v>432</v>
      </c>
      <c r="D198" s="207" t="s">
        <v>131</v>
      </c>
      <c r="E198" s="208" t="s">
        <v>1291</v>
      </c>
      <c r="F198" s="209" t="s">
        <v>1292</v>
      </c>
      <c r="G198" s="210" t="s">
        <v>189</v>
      </c>
      <c r="H198" s="211">
        <v>2</v>
      </c>
      <c r="I198" s="212"/>
      <c r="J198" s="213">
        <f>ROUND(I198*H198,2)</f>
        <v>0</v>
      </c>
      <c r="K198" s="209" t="s">
        <v>135</v>
      </c>
      <c r="L198" s="47"/>
      <c r="M198" s="214" t="s">
        <v>19</v>
      </c>
      <c r="N198" s="215" t="s">
        <v>44</v>
      </c>
      <c r="O198" s="87"/>
      <c r="P198" s="216">
        <f>O198*H198</f>
        <v>0</v>
      </c>
      <c r="Q198" s="216">
        <v>0.0011900000000000001</v>
      </c>
      <c r="R198" s="216">
        <f>Q198*H198</f>
        <v>0.0023800000000000002</v>
      </c>
      <c r="S198" s="216">
        <v>0</v>
      </c>
      <c r="T198" s="217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18" t="s">
        <v>236</v>
      </c>
      <c r="AT198" s="218" t="s">
        <v>131</v>
      </c>
      <c r="AU198" s="218" t="s">
        <v>83</v>
      </c>
      <c r="AY198" s="20" t="s">
        <v>129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20" t="s">
        <v>81</v>
      </c>
      <c r="BK198" s="219">
        <f>ROUND(I198*H198,2)</f>
        <v>0</v>
      </c>
      <c r="BL198" s="20" t="s">
        <v>236</v>
      </c>
      <c r="BM198" s="218" t="s">
        <v>1293</v>
      </c>
    </row>
    <row r="199" s="2" customFormat="1">
      <c r="A199" s="41"/>
      <c r="B199" s="42"/>
      <c r="C199" s="43"/>
      <c r="D199" s="220" t="s">
        <v>138</v>
      </c>
      <c r="E199" s="43"/>
      <c r="F199" s="221" t="s">
        <v>1294</v>
      </c>
      <c r="G199" s="43"/>
      <c r="H199" s="43"/>
      <c r="I199" s="222"/>
      <c r="J199" s="43"/>
      <c r="K199" s="43"/>
      <c r="L199" s="47"/>
      <c r="M199" s="223"/>
      <c r="N199" s="224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20" t="s">
        <v>138</v>
      </c>
      <c r="AU199" s="20" t="s">
        <v>83</v>
      </c>
    </row>
    <row r="200" s="2" customFormat="1" ht="16.5" customHeight="1">
      <c r="A200" s="41"/>
      <c r="B200" s="42"/>
      <c r="C200" s="207" t="s">
        <v>437</v>
      </c>
      <c r="D200" s="207" t="s">
        <v>131</v>
      </c>
      <c r="E200" s="208" t="s">
        <v>1295</v>
      </c>
      <c r="F200" s="209" t="s">
        <v>1296</v>
      </c>
      <c r="G200" s="210" t="s">
        <v>1297</v>
      </c>
      <c r="H200" s="211">
        <v>1</v>
      </c>
      <c r="I200" s="212"/>
      <c r="J200" s="213">
        <f>ROUND(I200*H200,2)</f>
        <v>0</v>
      </c>
      <c r="K200" s="209" t="s">
        <v>135</v>
      </c>
      <c r="L200" s="47"/>
      <c r="M200" s="214" t="s">
        <v>19</v>
      </c>
      <c r="N200" s="215" t="s">
        <v>44</v>
      </c>
      <c r="O200" s="87"/>
      <c r="P200" s="216">
        <f>O200*H200</f>
        <v>0</v>
      </c>
      <c r="Q200" s="216">
        <v>0.00058</v>
      </c>
      <c r="R200" s="216">
        <f>Q200*H200</f>
        <v>0.00058</v>
      </c>
      <c r="S200" s="216">
        <v>0</v>
      </c>
      <c r="T200" s="21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8" t="s">
        <v>236</v>
      </c>
      <c r="AT200" s="218" t="s">
        <v>131</v>
      </c>
      <c r="AU200" s="218" t="s">
        <v>83</v>
      </c>
      <c r="AY200" s="20" t="s">
        <v>129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20" t="s">
        <v>81</v>
      </c>
      <c r="BK200" s="219">
        <f>ROUND(I200*H200,2)</f>
        <v>0</v>
      </c>
      <c r="BL200" s="20" t="s">
        <v>236</v>
      </c>
      <c r="BM200" s="218" t="s">
        <v>1298</v>
      </c>
    </row>
    <row r="201" s="2" customFormat="1">
      <c r="A201" s="41"/>
      <c r="B201" s="42"/>
      <c r="C201" s="43"/>
      <c r="D201" s="220" t="s">
        <v>138</v>
      </c>
      <c r="E201" s="43"/>
      <c r="F201" s="221" t="s">
        <v>1299</v>
      </c>
      <c r="G201" s="43"/>
      <c r="H201" s="43"/>
      <c r="I201" s="222"/>
      <c r="J201" s="43"/>
      <c r="K201" s="43"/>
      <c r="L201" s="47"/>
      <c r="M201" s="223"/>
      <c r="N201" s="224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138</v>
      </c>
      <c r="AU201" s="20" t="s">
        <v>83</v>
      </c>
    </row>
    <row r="202" s="2" customFormat="1" ht="16.5" customHeight="1">
      <c r="A202" s="41"/>
      <c r="B202" s="42"/>
      <c r="C202" s="207" t="s">
        <v>442</v>
      </c>
      <c r="D202" s="207" t="s">
        <v>131</v>
      </c>
      <c r="E202" s="208" t="s">
        <v>1300</v>
      </c>
      <c r="F202" s="209" t="s">
        <v>1301</v>
      </c>
      <c r="G202" s="210" t="s">
        <v>134</v>
      </c>
      <c r="H202" s="211">
        <v>1</v>
      </c>
      <c r="I202" s="212"/>
      <c r="J202" s="213">
        <f>ROUND(I202*H202,2)</f>
        <v>0</v>
      </c>
      <c r="K202" s="209" t="s">
        <v>135</v>
      </c>
      <c r="L202" s="47"/>
      <c r="M202" s="214" t="s">
        <v>19</v>
      </c>
      <c r="N202" s="215" t="s">
        <v>44</v>
      </c>
      <c r="O202" s="87"/>
      <c r="P202" s="216">
        <f>O202*H202</f>
        <v>0</v>
      </c>
      <c r="Q202" s="216">
        <v>0.00025999999999999998</v>
      </c>
      <c r="R202" s="216">
        <f>Q202*H202</f>
        <v>0.00025999999999999998</v>
      </c>
      <c r="S202" s="216">
        <v>0</v>
      </c>
      <c r="T202" s="21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8" t="s">
        <v>236</v>
      </c>
      <c r="AT202" s="218" t="s">
        <v>131</v>
      </c>
      <c r="AU202" s="218" t="s">
        <v>83</v>
      </c>
      <c r="AY202" s="20" t="s">
        <v>129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20" t="s">
        <v>81</v>
      </c>
      <c r="BK202" s="219">
        <f>ROUND(I202*H202,2)</f>
        <v>0</v>
      </c>
      <c r="BL202" s="20" t="s">
        <v>236</v>
      </c>
      <c r="BM202" s="218" t="s">
        <v>1302</v>
      </c>
    </row>
    <row r="203" s="2" customFormat="1">
      <c r="A203" s="41"/>
      <c r="B203" s="42"/>
      <c r="C203" s="43"/>
      <c r="D203" s="220" t="s">
        <v>138</v>
      </c>
      <c r="E203" s="43"/>
      <c r="F203" s="221" t="s">
        <v>1303</v>
      </c>
      <c r="G203" s="43"/>
      <c r="H203" s="43"/>
      <c r="I203" s="222"/>
      <c r="J203" s="43"/>
      <c r="K203" s="43"/>
      <c r="L203" s="47"/>
      <c r="M203" s="223"/>
      <c r="N203" s="224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138</v>
      </c>
      <c r="AU203" s="20" t="s">
        <v>83</v>
      </c>
    </row>
    <row r="204" s="2" customFormat="1" ht="16.5" customHeight="1">
      <c r="A204" s="41"/>
      <c r="B204" s="42"/>
      <c r="C204" s="207" t="s">
        <v>447</v>
      </c>
      <c r="D204" s="207" t="s">
        <v>131</v>
      </c>
      <c r="E204" s="208" t="s">
        <v>1304</v>
      </c>
      <c r="F204" s="209" t="s">
        <v>1305</v>
      </c>
      <c r="G204" s="210" t="s">
        <v>134</v>
      </c>
      <c r="H204" s="211">
        <v>2</v>
      </c>
      <c r="I204" s="212"/>
      <c r="J204" s="213">
        <f>ROUND(I204*H204,2)</f>
        <v>0</v>
      </c>
      <c r="K204" s="209" t="s">
        <v>135</v>
      </c>
      <c r="L204" s="47"/>
      <c r="M204" s="214" t="s">
        <v>19</v>
      </c>
      <c r="N204" s="215" t="s">
        <v>44</v>
      </c>
      <c r="O204" s="87"/>
      <c r="P204" s="216">
        <f>O204*H204</f>
        <v>0</v>
      </c>
      <c r="Q204" s="216">
        <v>0.00056999999999999998</v>
      </c>
      <c r="R204" s="216">
        <f>Q204*H204</f>
        <v>0.00114</v>
      </c>
      <c r="S204" s="216">
        <v>0</v>
      </c>
      <c r="T204" s="217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18" t="s">
        <v>236</v>
      </c>
      <c r="AT204" s="218" t="s">
        <v>131</v>
      </c>
      <c r="AU204" s="218" t="s">
        <v>83</v>
      </c>
      <c r="AY204" s="20" t="s">
        <v>129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20" t="s">
        <v>81</v>
      </c>
      <c r="BK204" s="219">
        <f>ROUND(I204*H204,2)</f>
        <v>0</v>
      </c>
      <c r="BL204" s="20" t="s">
        <v>236</v>
      </c>
      <c r="BM204" s="218" t="s">
        <v>1306</v>
      </c>
    </row>
    <row r="205" s="2" customFormat="1">
      <c r="A205" s="41"/>
      <c r="B205" s="42"/>
      <c r="C205" s="43"/>
      <c r="D205" s="220" t="s">
        <v>138</v>
      </c>
      <c r="E205" s="43"/>
      <c r="F205" s="221" t="s">
        <v>1307</v>
      </c>
      <c r="G205" s="43"/>
      <c r="H205" s="43"/>
      <c r="I205" s="222"/>
      <c r="J205" s="43"/>
      <c r="K205" s="43"/>
      <c r="L205" s="47"/>
      <c r="M205" s="223"/>
      <c r="N205" s="224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138</v>
      </c>
      <c r="AU205" s="20" t="s">
        <v>83</v>
      </c>
    </row>
    <row r="206" s="2" customFormat="1" ht="16.5" customHeight="1">
      <c r="A206" s="41"/>
      <c r="B206" s="42"/>
      <c r="C206" s="207" t="s">
        <v>452</v>
      </c>
      <c r="D206" s="207" t="s">
        <v>131</v>
      </c>
      <c r="E206" s="208" t="s">
        <v>1308</v>
      </c>
      <c r="F206" s="209" t="s">
        <v>1309</v>
      </c>
      <c r="G206" s="210" t="s">
        <v>134</v>
      </c>
      <c r="H206" s="211">
        <v>1</v>
      </c>
      <c r="I206" s="212"/>
      <c r="J206" s="213">
        <f>ROUND(I206*H206,2)</f>
        <v>0</v>
      </c>
      <c r="K206" s="209" t="s">
        <v>135</v>
      </c>
      <c r="L206" s="47"/>
      <c r="M206" s="214" t="s">
        <v>19</v>
      </c>
      <c r="N206" s="215" t="s">
        <v>44</v>
      </c>
      <c r="O206" s="87"/>
      <c r="P206" s="216">
        <f>O206*H206</f>
        <v>0</v>
      </c>
      <c r="Q206" s="216">
        <v>0.00072000000000000005</v>
      </c>
      <c r="R206" s="216">
        <f>Q206*H206</f>
        <v>0.00072000000000000005</v>
      </c>
      <c r="S206" s="216">
        <v>0</v>
      </c>
      <c r="T206" s="21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18" t="s">
        <v>236</v>
      </c>
      <c r="AT206" s="218" t="s">
        <v>131</v>
      </c>
      <c r="AU206" s="218" t="s">
        <v>83</v>
      </c>
      <c r="AY206" s="20" t="s">
        <v>129</v>
      </c>
      <c r="BE206" s="219">
        <f>IF(N206="základní",J206,0)</f>
        <v>0</v>
      </c>
      <c r="BF206" s="219">
        <f>IF(N206="snížená",J206,0)</f>
        <v>0</v>
      </c>
      <c r="BG206" s="219">
        <f>IF(N206="zákl. přenesená",J206,0)</f>
        <v>0</v>
      </c>
      <c r="BH206" s="219">
        <f>IF(N206="sníž. přenesená",J206,0)</f>
        <v>0</v>
      </c>
      <c r="BI206" s="219">
        <f>IF(N206="nulová",J206,0)</f>
        <v>0</v>
      </c>
      <c r="BJ206" s="20" t="s">
        <v>81</v>
      </c>
      <c r="BK206" s="219">
        <f>ROUND(I206*H206,2)</f>
        <v>0</v>
      </c>
      <c r="BL206" s="20" t="s">
        <v>236</v>
      </c>
      <c r="BM206" s="218" t="s">
        <v>1310</v>
      </c>
    </row>
    <row r="207" s="2" customFormat="1">
      <c r="A207" s="41"/>
      <c r="B207" s="42"/>
      <c r="C207" s="43"/>
      <c r="D207" s="220" t="s">
        <v>138</v>
      </c>
      <c r="E207" s="43"/>
      <c r="F207" s="221" t="s">
        <v>1311</v>
      </c>
      <c r="G207" s="43"/>
      <c r="H207" s="43"/>
      <c r="I207" s="222"/>
      <c r="J207" s="43"/>
      <c r="K207" s="43"/>
      <c r="L207" s="47"/>
      <c r="M207" s="223"/>
      <c r="N207" s="224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138</v>
      </c>
      <c r="AU207" s="20" t="s">
        <v>83</v>
      </c>
    </row>
    <row r="208" s="2" customFormat="1" ht="16.5" customHeight="1">
      <c r="A208" s="41"/>
      <c r="B208" s="42"/>
      <c r="C208" s="207" t="s">
        <v>460</v>
      </c>
      <c r="D208" s="207" t="s">
        <v>131</v>
      </c>
      <c r="E208" s="208" t="s">
        <v>1312</v>
      </c>
      <c r="F208" s="209" t="s">
        <v>1313</v>
      </c>
      <c r="G208" s="210" t="s">
        <v>134</v>
      </c>
      <c r="H208" s="211">
        <v>1</v>
      </c>
      <c r="I208" s="212"/>
      <c r="J208" s="213">
        <f>ROUND(I208*H208,2)</f>
        <v>0</v>
      </c>
      <c r="K208" s="209" t="s">
        <v>135</v>
      </c>
      <c r="L208" s="47"/>
      <c r="M208" s="214" t="s">
        <v>19</v>
      </c>
      <c r="N208" s="215" t="s">
        <v>44</v>
      </c>
      <c r="O208" s="87"/>
      <c r="P208" s="216">
        <f>O208*H208</f>
        <v>0</v>
      </c>
      <c r="Q208" s="216">
        <v>0.00072000000000000005</v>
      </c>
      <c r="R208" s="216">
        <f>Q208*H208</f>
        <v>0.00072000000000000005</v>
      </c>
      <c r="S208" s="216">
        <v>0</v>
      </c>
      <c r="T208" s="217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18" t="s">
        <v>236</v>
      </c>
      <c r="AT208" s="218" t="s">
        <v>131</v>
      </c>
      <c r="AU208" s="218" t="s">
        <v>83</v>
      </c>
      <c r="AY208" s="20" t="s">
        <v>129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20" t="s">
        <v>81</v>
      </c>
      <c r="BK208" s="219">
        <f>ROUND(I208*H208,2)</f>
        <v>0</v>
      </c>
      <c r="BL208" s="20" t="s">
        <v>236</v>
      </c>
      <c r="BM208" s="218" t="s">
        <v>1314</v>
      </c>
    </row>
    <row r="209" s="2" customFormat="1">
      <c r="A209" s="41"/>
      <c r="B209" s="42"/>
      <c r="C209" s="43"/>
      <c r="D209" s="220" t="s">
        <v>138</v>
      </c>
      <c r="E209" s="43"/>
      <c r="F209" s="221" t="s">
        <v>1315</v>
      </c>
      <c r="G209" s="43"/>
      <c r="H209" s="43"/>
      <c r="I209" s="222"/>
      <c r="J209" s="43"/>
      <c r="K209" s="43"/>
      <c r="L209" s="47"/>
      <c r="M209" s="223"/>
      <c r="N209" s="224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138</v>
      </c>
      <c r="AU209" s="20" t="s">
        <v>83</v>
      </c>
    </row>
    <row r="210" s="2" customFormat="1" ht="16.5" customHeight="1">
      <c r="A210" s="41"/>
      <c r="B210" s="42"/>
      <c r="C210" s="207" t="s">
        <v>465</v>
      </c>
      <c r="D210" s="207" t="s">
        <v>131</v>
      </c>
      <c r="E210" s="208" t="s">
        <v>1316</v>
      </c>
      <c r="F210" s="209" t="s">
        <v>1317</v>
      </c>
      <c r="G210" s="210" t="s">
        <v>134</v>
      </c>
      <c r="H210" s="211">
        <v>1</v>
      </c>
      <c r="I210" s="212"/>
      <c r="J210" s="213">
        <f>ROUND(I210*H210,2)</f>
        <v>0</v>
      </c>
      <c r="K210" s="209" t="s">
        <v>135</v>
      </c>
      <c r="L210" s="47"/>
      <c r="M210" s="214" t="s">
        <v>19</v>
      </c>
      <c r="N210" s="215" t="s">
        <v>44</v>
      </c>
      <c r="O210" s="87"/>
      <c r="P210" s="216">
        <f>O210*H210</f>
        <v>0</v>
      </c>
      <c r="Q210" s="216">
        <v>0.00051999999999999995</v>
      </c>
      <c r="R210" s="216">
        <f>Q210*H210</f>
        <v>0.00051999999999999995</v>
      </c>
      <c r="S210" s="216">
        <v>0</v>
      </c>
      <c r="T210" s="21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18" t="s">
        <v>236</v>
      </c>
      <c r="AT210" s="218" t="s">
        <v>131</v>
      </c>
      <c r="AU210" s="218" t="s">
        <v>83</v>
      </c>
      <c r="AY210" s="20" t="s">
        <v>129</v>
      </c>
      <c r="BE210" s="219">
        <f>IF(N210="základní",J210,0)</f>
        <v>0</v>
      </c>
      <c r="BF210" s="219">
        <f>IF(N210="snížená",J210,0)</f>
        <v>0</v>
      </c>
      <c r="BG210" s="219">
        <f>IF(N210="zákl. přenesená",J210,0)</f>
        <v>0</v>
      </c>
      <c r="BH210" s="219">
        <f>IF(N210="sníž. přenesená",J210,0)</f>
        <v>0</v>
      </c>
      <c r="BI210" s="219">
        <f>IF(N210="nulová",J210,0)</f>
        <v>0</v>
      </c>
      <c r="BJ210" s="20" t="s">
        <v>81</v>
      </c>
      <c r="BK210" s="219">
        <f>ROUND(I210*H210,2)</f>
        <v>0</v>
      </c>
      <c r="BL210" s="20" t="s">
        <v>236</v>
      </c>
      <c r="BM210" s="218" t="s">
        <v>1318</v>
      </c>
    </row>
    <row r="211" s="2" customFormat="1">
      <c r="A211" s="41"/>
      <c r="B211" s="42"/>
      <c r="C211" s="43"/>
      <c r="D211" s="220" t="s">
        <v>138</v>
      </c>
      <c r="E211" s="43"/>
      <c r="F211" s="221" t="s">
        <v>1319</v>
      </c>
      <c r="G211" s="43"/>
      <c r="H211" s="43"/>
      <c r="I211" s="222"/>
      <c r="J211" s="43"/>
      <c r="K211" s="43"/>
      <c r="L211" s="47"/>
      <c r="M211" s="223"/>
      <c r="N211" s="224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138</v>
      </c>
      <c r="AU211" s="20" t="s">
        <v>83</v>
      </c>
    </row>
    <row r="212" s="2" customFormat="1" ht="21.75" customHeight="1">
      <c r="A212" s="41"/>
      <c r="B212" s="42"/>
      <c r="C212" s="207" t="s">
        <v>469</v>
      </c>
      <c r="D212" s="207" t="s">
        <v>131</v>
      </c>
      <c r="E212" s="208" t="s">
        <v>1320</v>
      </c>
      <c r="F212" s="209" t="s">
        <v>1321</v>
      </c>
      <c r="G212" s="210" t="s">
        <v>134</v>
      </c>
      <c r="H212" s="211">
        <v>1</v>
      </c>
      <c r="I212" s="212"/>
      <c r="J212" s="213">
        <f>ROUND(I212*H212,2)</f>
        <v>0</v>
      </c>
      <c r="K212" s="209" t="s">
        <v>135</v>
      </c>
      <c r="L212" s="47"/>
      <c r="M212" s="214" t="s">
        <v>19</v>
      </c>
      <c r="N212" s="215" t="s">
        <v>44</v>
      </c>
      <c r="O212" s="87"/>
      <c r="P212" s="216">
        <f>O212*H212</f>
        <v>0</v>
      </c>
      <c r="Q212" s="216">
        <v>0.0029299999999999999</v>
      </c>
      <c r="R212" s="216">
        <f>Q212*H212</f>
        <v>0.0029299999999999999</v>
      </c>
      <c r="S212" s="216">
        <v>0</v>
      </c>
      <c r="T212" s="21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8" t="s">
        <v>236</v>
      </c>
      <c r="AT212" s="218" t="s">
        <v>131</v>
      </c>
      <c r="AU212" s="218" t="s">
        <v>83</v>
      </c>
      <c r="AY212" s="20" t="s">
        <v>129</v>
      </c>
      <c r="BE212" s="219">
        <f>IF(N212="základní",J212,0)</f>
        <v>0</v>
      </c>
      <c r="BF212" s="219">
        <f>IF(N212="snížená",J212,0)</f>
        <v>0</v>
      </c>
      <c r="BG212" s="219">
        <f>IF(N212="zákl. přenesená",J212,0)</f>
        <v>0</v>
      </c>
      <c r="BH212" s="219">
        <f>IF(N212="sníž. přenesená",J212,0)</f>
        <v>0</v>
      </c>
      <c r="BI212" s="219">
        <f>IF(N212="nulová",J212,0)</f>
        <v>0</v>
      </c>
      <c r="BJ212" s="20" t="s">
        <v>81</v>
      </c>
      <c r="BK212" s="219">
        <f>ROUND(I212*H212,2)</f>
        <v>0</v>
      </c>
      <c r="BL212" s="20" t="s">
        <v>236</v>
      </c>
      <c r="BM212" s="218" t="s">
        <v>1322</v>
      </c>
    </row>
    <row r="213" s="2" customFormat="1">
      <c r="A213" s="41"/>
      <c r="B213" s="42"/>
      <c r="C213" s="43"/>
      <c r="D213" s="220" t="s">
        <v>138</v>
      </c>
      <c r="E213" s="43"/>
      <c r="F213" s="221" t="s">
        <v>1323</v>
      </c>
      <c r="G213" s="43"/>
      <c r="H213" s="43"/>
      <c r="I213" s="222"/>
      <c r="J213" s="43"/>
      <c r="K213" s="43"/>
      <c r="L213" s="47"/>
      <c r="M213" s="223"/>
      <c r="N213" s="224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138</v>
      </c>
      <c r="AU213" s="20" t="s">
        <v>83</v>
      </c>
    </row>
    <row r="214" s="2" customFormat="1" ht="16.5" customHeight="1">
      <c r="A214" s="41"/>
      <c r="B214" s="42"/>
      <c r="C214" s="207" t="s">
        <v>473</v>
      </c>
      <c r="D214" s="207" t="s">
        <v>131</v>
      </c>
      <c r="E214" s="208" t="s">
        <v>1324</v>
      </c>
      <c r="F214" s="209" t="s">
        <v>1325</v>
      </c>
      <c r="G214" s="210" t="s">
        <v>134</v>
      </c>
      <c r="H214" s="211">
        <v>1</v>
      </c>
      <c r="I214" s="212"/>
      <c r="J214" s="213">
        <f>ROUND(I214*H214,2)</f>
        <v>0</v>
      </c>
      <c r="K214" s="209" t="s">
        <v>135</v>
      </c>
      <c r="L214" s="47"/>
      <c r="M214" s="214" t="s">
        <v>19</v>
      </c>
      <c r="N214" s="215" t="s">
        <v>44</v>
      </c>
      <c r="O214" s="87"/>
      <c r="P214" s="216">
        <f>O214*H214</f>
        <v>0</v>
      </c>
      <c r="Q214" s="216">
        <v>0.00031</v>
      </c>
      <c r="R214" s="216">
        <f>Q214*H214</f>
        <v>0.00031</v>
      </c>
      <c r="S214" s="216">
        <v>0</v>
      </c>
      <c r="T214" s="21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18" t="s">
        <v>236</v>
      </c>
      <c r="AT214" s="218" t="s">
        <v>131</v>
      </c>
      <c r="AU214" s="218" t="s">
        <v>83</v>
      </c>
      <c r="AY214" s="20" t="s">
        <v>129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20" t="s">
        <v>81</v>
      </c>
      <c r="BK214" s="219">
        <f>ROUND(I214*H214,2)</f>
        <v>0</v>
      </c>
      <c r="BL214" s="20" t="s">
        <v>236</v>
      </c>
      <c r="BM214" s="218" t="s">
        <v>1326</v>
      </c>
    </row>
    <row r="215" s="2" customFormat="1">
      <c r="A215" s="41"/>
      <c r="B215" s="42"/>
      <c r="C215" s="43"/>
      <c r="D215" s="220" t="s">
        <v>138</v>
      </c>
      <c r="E215" s="43"/>
      <c r="F215" s="221" t="s">
        <v>1327</v>
      </c>
      <c r="G215" s="43"/>
      <c r="H215" s="43"/>
      <c r="I215" s="222"/>
      <c r="J215" s="43"/>
      <c r="K215" s="43"/>
      <c r="L215" s="47"/>
      <c r="M215" s="223"/>
      <c r="N215" s="224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138</v>
      </c>
      <c r="AU215" s="20" t="s">
        <v>83</v>
      </c>
    </row>
    <row r="216" s="2" customFormat="1" ht="16.5" customHeight="1">
      <c r="A216" s="41"/>
      <c r="B216" s="42"/>
      <c r="C216" s="207" t="s">
        <v>479</v>
      </c>
      <c r="D216" s="207" t="s">
        <v>131</v>
      </c>
      <c r="E216" s="208" t="s">
        <v>1328</v>
      </c>
      <c r="F216" s="209" t="s">
        <v>1329</v>
      </c>
      <c r="G216" s="210" t="s">
        <v>1330</v>
      </c>
      <c r="H216" s="211">
        <v>1</v>
      </c>
      <c r="I216" s="212"/>
      <c r="J216" s="213">
        <f>ROUND(I216*H216,2)</f>
        <v>0</v>
      </c>
      <c r="K216" s="209" t="s">
        <v>19</v>
      </c>
      <c r="L216" s="47"/>
      <c r="M216" s="214" t="s">
        <v>19</v>
      </c>
      <c r="N216" s="215" t="s">
        <v>44</v>
      </c>
      <c r="O216" s="87"/>
      <c r="P216" s="216">
        <f>O216*H216</f>
        <v>0</v>
      </c>
      <c r="Q216" s="216">
        <v>0</v>
      </c>
      <c r="R216" s="216">
        <f>Q216*H216</f>
        <v>0</v>
      </c>
      <c r="S216" s="216">
        <v>0</v>
      </c>
      <c r="T216" s="21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8" t="s">
        <v>236</v>
      </c>
      <c r="AT216" s="218" t="s">
        <v>131</v>
      </c>
      <c r="AU216" s="218" t="s">
        <v>83</v>
      </c>
      <c r="AY216" s="20" t="s">
        <v>129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20" t="s">
        <v>81</v>
      </c>
      <c r="BK216" s="219">
        <f>ROUND(I216*H216,2)</f>
        <v>0</v>
      </c>
      <c r="BL216" s="20" t="s">
        <v>236</v>
      </c>
      <c r="BM216" s="218" t="s">
        <v>1331</v>
      </c>
    </row>
    <row r="217" s="2" customFormat="1" ht="24.15" customHeight="1">
      <c r="A217" s="41"/>
      <c r="B217" s="42"/>
      <c r="C217" s="207" t="s">
        <v>486</v>
      </c>
      <c r="D217" s="207" t="s">
        <v>131</v>
      </c>
      <c r="E217" s="208" t="s">
        <v>1332</v>
      </c>
      <c r="F217" s="209" t="s">
        <v>1333</v>
      </c>
      <c r="G217" s="210" t="s">
        <v>332</v>
      </c>
      <c r="H217" s="211">
        <v>0.01</v>
      </c>
      <c r="I217" s="212"/>
      <c r="J217" s="213">
        <f>ROUND(I217*H217,2)</f>
        <v>0</v>
      </c>
      <c r="K217" s="209" t="s">
        <v>135</v>
      </c>
      <c r="L217" s="47"/>
      <c r="M217" s="214" t="s">
        <v>19</v>
      </c>
      <c r="N217" s="215" t="s">
        <v>44</v>
      </c>
      <c r="O217" s="87"/>
      <c r="P217" s="216">
        <f>O217*H217</f>
        <v>0</v>
      </c>
      <c r="Q217" s="216">
        <v>0</v>
      </c>
      <c r="R217" s="216">
        <f>Q217*H217</f>
        <v>0</v>
      </c>
      <c r="S217" s="216">
        <v>0</v>
      </c>
      <c r="T217" s="21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8" t="s">
        <v>236</v>
      </c>
      <c r="AT217" s="218" t="s">
        <v>131</v>
      </c>
      <c r="AU217" s="218" t="s">
        <v>83</v>
      </c>
      <c r="AY217" s="20" t="s">
        <v>129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20" t="s">
        <v>81</v>
      </c>
      <c r="BK217" s="219">
        <f>ROUND(I217*H217,2)</f>
        <v>0</v>
      </c>
      <c r="BL217" s="20" t="s">
        <v>236</v>
      </c>
      <c r="BM217" s="218" t="s">
        <v>1334</v>
      </c>
    </row>
    <row r="218" s="2" customFormat="1">
      <c r="A218" s="41"/>
      <c r="B218" s="42"/>
      <c r="C218" s="43"/>
      <c r="D218" s="220" t="s">
        <v>138</v>
      </c>
      <c r="E218" s="43"/>
      <c r="F218" s="221" t="s">
        <v>1335</v>
      </c>
      <c r="G218" s="43"/>
      <c r="H218" s="43"/>
      <c r="I218" s="222"/>
      <c r="J218" s="43"/>
      <c r="K218" s="43"/>
      <c r="L218" s="47"/>
      <c r="M218" s="223"/>
      <c r="N218" s="224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138</v>
      </c>
      <c r="AU218" s="20" t="s">
        <v>83</v>
      </c>
    </row>
    <row r="219" s="12" customFormat="1" ht="25.92" customHeight="1">
      <c r="A219" s="12"/>
      <c r="B219" s="191"/>
      <c r="C219" s="192"/>
      <c r="D219" s="193" t="s">
        <v>72</v>
      </c>
      <c r="E219" s="194" t="s">
        <v>93</v>
      </c>
      <c r="F219" s="194" t="s">
        <v>1336</v>
      </c>
      <c r="G219" s="192"/>
      <c r="H219" s="192"/>
      <c r="I219" s="195"/>
      <c r="J219" s="196">
        <f>BK219</f>
        <v>0</v>
      </c>
      <c r="K219" s="192"/>
      <c r="L219" s="197"/>
      <c r="M219" s="198"/>
      <c r="N219" s="199"/>
      <c r="O219" s="199"/>
      <c r="P219" s="200">
        <f>SUM(P220:P223)</f>
        <v>0</v>
      </c>
      <c r="Q219" s="199"/>
      <c r="R219" s="200">
        <f>SUM(R220:R223)</f>
        <v>0</v>
      </c>
      <c r="S219" s="199"/>
      <c r="T219" s="201">
        <f>SUM(T220:T223)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02" t="s">
        <v>157</v>
      </c>
      <c r="AT219" s="203" t="s">
        <v>72</v>
      </c>
      <c r="AU219" s="203" t="s">
        <v>73</v>
      </c>
      <c r="AY219" s="202" t="s">
        <v>129</v>
      </c>
      <c r="BK219" s="204">
        <f>SUM(BK220:BK223)</f>
        <v>0</v>
      </c>
    </row>
    <row r="220" s="2" customFormat="1" ht="16.5" customHeight="1">
      <c r="A220" s="41"/>
      <c r="B220" s="42"/>
      <c r="C220" s="207" t="s">
        <v>493</v>
      </c>
      <c r="D220" s="207" t="s">
        <v>131</v>
      </c>
      <c r="E220" s="208" t="s">
        <v>1337</v>
      </c>
      <c r="F220" s="209" t="s">
        <v>1338</v>
      </c>
      <c r="G220" s="210" t="s">
        <v>1339</v>
      </c>
      <c r="H220" s="211">
        <v>1</v>
      </c>
      <c r="I220" s="212"/>
      <c r="J220" s="213">
        <f>ROUND(I220*H220,2)</f>
        <v>0</v>
      </c>
      <c r="K220" s="209" t="s">
        <v>1340</v>
      </c>
      <c r="L220" s="47"/>
      <c r="M220" s="214" t="s">
        <v>19</v>
      </c>
      <c r="N220" s="215" t="s">
        <v>44</v>
      </c>
      <c r="O220" s="87"/>
      <c r="P220" s="216">
        <f>O220*H220</f>
        <v>0</v>
      </c>
      <c r="Q220" s="216">
        <v>0</v>
      </c>
      <c r="R220" s="216">
        <f>Q220*H220</f>
        <v>0</v>
      </c>
      <c r="S220" s="216">
        <v>0</v>
      </c>
      <c r="T220" s="217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18" t="s">
        <v>1341</v>
      </c>
      <c r="AT220" s="218" t="s">
        <v>131</v>
      </c>
      <c r="AU220" s="218" t="s">
        <v>81</v>
      </c>
      <c r="AY220" s="20" t="s">
        <v>129</v>
      </c>
      <c r="BE220" s="219">
        <f>IF(N220="základní",J220,0)</f>
        <v>0</v>
      </c>
      <c r="BF220" s="219">
        <f>IF(N220="snížená",J220,0)</f>
        <v>0</v>
      </c>
      <c r="BG220" s="219">
        <f>IF(N220="zákl. přenesená",J220,0)</f>
        <v>0</v>
      </c>
      <c r="BH220" s="219">
        <f>IF(N220="sníž. přenesená",J220,0)</f>
        <v>0</v>
      </c>
      <c r="BI220" s="219">
        <f>IF(N220="nulová",J220,0)</f>
        <v>0</v>
      </c>
      <c r="BJ220" s="20" t="s">
        <v>81</v>
      </c>
      <c r="BK220" s="219">
        <f>ROUND(I220*H220,2)</f>
        <v>0</v>
      </c>
      <c r="BL220" s="20" t="s">
        <v>1341</v>
      </c>
      <c r="BM220" s="218" t="s">
        <v>1342</v>
      </c>
    </row>
    <row r="221" s="2" customFormat="1">
      <c r="A221" s="41"/>
      <c r="B221" s="42"/>
      <c r="C221" s="43"/>
      <c r="D221" s="220" t="s">
        <v>138</v>
      </c>
      <c r="E221" s="43"/>
      <c r="F221" s="221" t="s">
        <v>1343</v>
      </c>
      <c r="G221" s="43"/>
      <c r="H221" s="43"/>
      <c r="I221" s="222"/>
      <c r="J221" s="43"/>
      <c r="K221" s="43"/>
      <c r="L221" s="47"/>
      <c r="M221" s="223"/>
      <c r="N221" s="224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138</v>
      </c>
      <c r="AU221" s="20" t="s">
        <v>81</v>
      </c>
    </row>
    <row r="222" s="13" customFormat="1">
      <c r="A222" s="13"/>
      <c r="B222" s="227"/>
      <c r="C222" s="228"/>
      <c r="D222" s="225" t="s">
        <v>155</v>
      </c>
      <c r="E222" s="229" t="s">
        <v>19</v>
      </c>
      <c r="F222" s="230" t="s">
        <v>81</v>
      </c>
      <c r="G222" s="228"/>
      <c r="H222" s="231">
        <v>1</v>
      </c>
      <c r="I222" s="232"/>
      <c r="J222" s="228"/>
      <c r="K222" s="228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155</v>
      </c>
      <c r="AU222" s="237" t="s">
        <v>81</v>
      </c>
      <c r="AV222" s="13" t="s">
        <v>83</v>
      </c>
      <c r="AW222" s="13" t="s">
        <v>34</v>
      </c>
      <c r="AX222" s="13" t="s">
        <v>81</v>
      </c>
      <c r="AY222" s="237" t="s">
        <v>129</v>
      </c>
    </row>
    <row r="223" s="15" customFormat="1">
      <c r="A223" s="15"/>
      <c r="B223" s="249"/>
      <c r="C223" s="250"/>
      <c r="D223" s="225" t="s">
        <v>155</v>
      </c>
      <c r="E223" s="251" t="s">
        <v>19</v>
      </c>
      <c r="F223" s="252" t="s">
        <v>1344</v>
      </c>
      <c r="G223" s="250"/>
      <c r="H223" s="251" t="s">
        <v>19</v>
      </c>
      <c r="I223" s="253"/>
      <c r="J223" s="250"/>
      <c r="K223" s="250"/>
      <c r="L223" s="254"/>
      <c r="M223" s="289"/>
      <c r="N223" s="290"/>
      <c r="O223" s="290"/>
      <c r="P223" s="290"/>
      <c r="Q223" s="290"/>
      <c r="R223" s="290"/>
      <c r="S223" s="290"/>
      <c r="T223" s="291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58" t="s">
        <v>155</v>
      </c>
      <c r="AU223" s="258" t="s">
        <v>81</v>
      </c>
      <c r="AV223" s="15" t="s">
        <v>81</v>
      </c>
      <c r="AW223" s="15" t="s">
        <v>34</v>
      </c>
      <c r="AX223" s="15" t="s">
        <v>73</v>
      </c>
      <c r="AY223" s="258" t="s">
        <v>129</v>
      </c>
    </row>
    <row r="224" s="2" customFormat="1" ht="6.96" customHeight="1">
      <c r="A224" s="41"/>
      <c r="B224" s="62"/>
      <c r="C224" s="63"/>
      <c r="D224" s="63"/>
      <c r="E224" s="63"/>
      <c r="F224" s="63"/>
      <c r="G224" s="63"/>
      <c r="H224" s="63"/>
      <c r="I224" s="63"/>
      <c r="J224" s="63"/>
      <c r="K224" s="63"/>
      <c r="L224" s="47"/>
      <c r="M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</row>
  </sheetData>
  <sheetProtection sheet="1" autoFilter="0" formatColumns="0" formatRows="0" objects="1" scenarios="1" spinCount="100000" saltValue="jdqK9qCnUET+xU20XzkedS78jIevBu9kXf4W7GFfIyvL7YvJDYQF5bFYwoIaXcJtpKjCrsbIedpvkowzbyjLWg==" hashValue="yiHBOBUxdZuQKry8i/LwQYdhldtgk3XHXiAsDA3UHGlpg4BXgJjSbGh1hpVecTwLYCRHCzQbBnYOH/FAVqXK6Q==" algorithmName="SHA-512" password="CC35"/>
  <autoFilter ref="C88:K223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6_01/113107022"/>
    <hyperlink ref="F95" r:id="rId2" display="https://podminky.urs.cz/item/CS_URS_2026_01/113107042"/>
    <hyperlink ref="F97" r:id="rId3" display="https://podminky.urs.cz/item/CS_URS_2026_01/131151104"/>
    <hyperlink ref="F100" r:id="rId4" display="https://podminky.urs.cz/item/CS_URS_2026_01/132154104"/>
    <hyperlink ref="F103" r:id="rId5" display="https://podminky.urs.cz/item/CS_URS_2026_01/151101101"/>
    <hyperlink ref="F106" r:id="rId6" display="https://podminky.urs.cz/item/CS_URS_2026_01/151101111"/>
    <hyperlink ref="F108" r:id="rId7" display="https://podminky.urs.cz/item/CS_URS_2026_01/162211201"/>
    <hyperlink ref="F111" r:id="rId8" display="https://podminky.urs.cz/item/CS_URS_2026_01/167151111"/>
    <hyperlink ref="F113" r:id="rId9" display="https://podminky.urs.cz/item/CS_URS_2026_01/174151101"/>
    <hyperlink ref="F118" r:id="rId10" display="https://podminky.urs.cz/item/CS_URS_2026_01/175111101"/>
    <hyperlink ref="F124" r:id="rId11" display="https://podminky.urs.cz/item/CS_URS_2026_01/451572111"/>
    <hyperlink ref="F128" r:id="rId12" display="https://podminky.urs.cz/item/CS_URS_2026_01/564750101"/>
    <hyperlink ref="F130" r:id="rId13" display="https://podminky.urs.cz/item/CS_URS_2026_01/565155101"/>
    <hyperlink ref="F132" r:id="rId14" display="https://podminky.urs.cz/item/CS_URS_2026_01/567122111"/>
    <hyperlink ref="F134" r:id="rId15" display="https://podminky.urs.cz/item/CS_URS_2026_01/571902111"/>
    <hyperlink ref="F136" r:id="rId16" display="https://podminky.urs.cz/item/CS_URS_2026_01/573211108"/>
    <hyperlink ref="F138" r:id="rId17" display="https://podminky.urs.cz/item/CS_URS_2026_01/573411102"/>
    <hyperlink ref="F140" r:id="rId18" display="https://podminky.urs.cz/item/CS_URS_2026_01/577134111"/>
    <hyperlink ref="F143" r:id="rId19" display="https://podminky.urs.cz/item/CS_URS_2026_01/871161141"/>
    <hyperlink ref="F148" r:id="rId20" display="https://podminky.urs.cz/item/CS_URS_2026_01/871171141"/>
    <hyperlink ref="F153" r:id="rId21" display="https://podminky.urs.cz/item/CS_URS_2026_01/891161321"/>
    <hyperlink ref="F156" r:id="rId22" display="https://podminky.urs.cz/item/CS_URS_2026_01/891162211"/>
    <hyperlink ref="F159" r:id="rId23" display="https://podminky.urs.cz/item/CS_URS_2026_01/891181112"/>
    <hyperlink ref="F165" r:id="rId24" display="https://podminky.urs.cz/item/CS_URS_2026_01/891241112"/>
    <hyperlink ref="F171" r:id="rId25" display="https://podminky.urs.cz/item/CS_URS_2026_01/892241111"/>
    <hyperlink ref="F174" r:id="rId26" display="https://podminky.urs.cz/item/CS_URS_2026_01/893811152"/>
    <hyperlink ref="F178" r:id="rId27" display="https://podminky.urs.cz/item/CS_URS_2022_02/919124121"/>
    <hyperlink ref="F180" r:id="rId28" display="https://podminky.urs.cz/item/CS_URS_2022_02/919731122"/>
    <hyperlink ref="F182" r:id="rId29" display="https://podminky.urs.cz/item/CS_URS_2022_02/919735113"/>
    <hyperlink ref="F185" r:id="rId30" display="https://podminky.urs.cz/item/CS_URS_2022_02/997013501"/>
    <hyperlink ref="F187" r:id="rId31" display="https://podminky.urs.cz/item/CS_URS_2022_02/997013509"/>
    <hyperlink ref="F190" r:id="rId32" display="https://podminky.urs.cz/item/CS_URS_2022_02/997013873"/>
    <hyperlink ref="F193" r:id="rId33" display="https://podminky.urs.cz/item/CS_URS_2022_02/997013875"/>
    <hyperlink ref="F196" r:id="rId34" display="https://podminky.urs.cz/item/CS_URS_2022_02/998276101"/>
    <hyperlink ref="F199" r:id="rId35" display="https://podminky.urs.cz/item/CS_URS_2026_01/722174003"/>
    <hyperlink ref="F201" r:id="rId36" display="https://podminky.urs.cz/item/CS_URS_2026_01/722221134"/>
    <hyperlink ref="F203" r:id="rId37" display="https://podminky.urs.cz/item/CS_URS_2026_01/722224153"/>
    <hyperlink ref="F205" r:id="rId38" display="https://podminky.urs.cz/item/CS_URS_2026_01/722230102"/>
    <hyperlink ref="F207" r:id="rId39" display="https://podminky.urs.cz/item/CS_URS_2026_01/722230103"/>
    <hyperlink ref="F209" r:id="rId40" display="https://podminky.urs.cz/item/CS_URS_2026_01/722230113"/>
    <hyperlink ref="F211" r:id="rId41" display="https://podminky.urs.cz/item/CS_URS_2026_01/722231074"/>
    <hyperlink ref="F213" r:id="rId42" display="https://podminky.urs.cz/item/CS_URS_2026_01/722231283"/>
    <hyperlink ref="F215" r:id="rId43" display="https://podminky.urs.cz/item/CS_URS_2026_01/722234265"/>
    <hyperlink ref="F218" r:id="rId44" display="https://podminky.urs.cz/item/CS_URS_2026_01/998722101"/>
    <hyperlink ref="F221" r:id="rId45" display="https://podminky.urs.cz/item/CS_URS_2022_01/043114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6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96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Kluziště Smržovka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97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1345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32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ROUND(J88,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ROUND((SUM(BE88:BE133)),  2)</f>
        <v>0</v>
      </c>
      <c r="G33" s="41"/>
      <c r="H33" s="41"/>
      <c r="I33" s="151">
        <v>0.20999999999999999</v>
      </c>
      <c r="J33" s="150">
        <f>ROUND(((SUM(BE88:BE133))*I33),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ROUND((SUM(BF88:BF133)),  2)</f>
        <v>0</v>
      </c>
      <c r="G34" s="41"/>
      <c r="H34" s="41"/>
      <c r="I34" s="151">
        <v>0.12</v>
      </c>
      <c r="J34" s="150">
        <f>ROUND(((SUM(BF88:BF133))*I34),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ROUND((SUM(BG88:BG133)),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ROUND((SUM(BH88:BH133)),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ROUND((SUM(BI88:BI133)),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99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Kluziště Smržovka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97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04 - Venkovní rozvody NN a vnitřní elektroinstalace SO 02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p.č. 2115/1, 2115/3, 2105</v>
      </c>
      <c r="G52" s="43"/>
      <c r="H52" s="43"/>
      <c r="I52" s="35" t="s">
        <v>23</v>
      </c>
      <c r="J52" s="75" t="str">
        <f>IF(J12="","",J12)</f>
        <v>2. 4. 2026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25</v>
      </c>
      <c r="D54" s="43"/>
      <c r="E54" s="43"/>
      <c r="F54" s="30" t="str">
        <f>E15</f>
        <v>Město Smržovka</v>
      </c>
      <c r="G54" s="43"/>
      <c r="H54" s="43"/>
      <c r="I54" s="35" t="s">
        <v>31</v>
      </c>
      <c r="J54" s="39" t="str">
        <f>E21</f>
        <v>mjölking s.r.o., Šternovská 2304/6, Chodov, Praha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Propos Liberec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100</v>
      </c>
      <c r="D57" s="165"/>
      <c r="E57" s="165"/>
      <c r="F57" s="165"/>
      <c r="G57" s="165"/>
      <c r="H57" s="165"/>
      <c r="I57" s="165"/>
      <c r="J57" s="166" t="s">
        <v>101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J88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102</v>
      </c>
    </row>
    <row r="60" s="9" customFormat="1" ht="24.96" customHeight="1">
      <c r="A60" s="9"/>
      <c r="B60" s="168"/>
      <c r="C60" s="169"/>
      <c r="D60" s="170" t="s">
        <v>1346</v>
      </c>
      <c r="E60" s="171"/>
      <c r="F60" s="171"/>
      <c r="G60" s="171"/>
      <c r="H60" s="171"/>
      <c r="I60" s="171"/>
      <c r="J60" s="172">
        <f>J89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8"/>
      <c r="C61" s="169"/>
      <c r="D61" s="170" t="s">
        <v>1347</v>
      </c>
      <c r="E61" s="171"/>
      <c r="F61" s="171"/>
      <c r="G61" s="171"/>
      <c r="H61" s="171"/>
      <c r="I61" s="171"/>
      <c r="J61" s="172">
        <f>J97</f>
        <v>0</v>
      </c>
      <c r="K61" s="169"/>
      <c r="L61" s="173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9" customFormat="1" ht="24.96" customHeight="1">
      <c r="A62" s="9"/>
      <c r="B62" s="168"/>
      <c r="C62" s="169"/>
      <c r="D62" s="170" t="s">
        <v>1348</v>
      </c>
      <c r="E62" s="171"/>
      <c r="F62" s="171"/>
      <c r="G62" s="171"/>
      <c r="H62" s="171"/>
      <c r="I62" s="171"/>
      <c r="J62" s="172">
        <f>J100</f>
        <v>0</v>
      </c>
      <c r="K62" s="169"/>
      <c r="L62" s="173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9" customFormat="1" ht="24.96" customHeight="1">
      <c r="A63" s="9"/>
      <c r="B63" s="168"/>
      <c r="C63" s="169"/>
      <c r="D63" s="170" t="s">
        <v>1349</v>
      </c>
      <c r="E63" s="171"/>
      <c r="F63" s="171"/>
      <c r="G63" s="171"/>
      <c r="H63" s="171"/>
      <c r="I63" s="171"/>
      <c r="J63" s="172">
        <f>J102</f>
        <v>0</v>
      </c>
      <c r="K63" s="169"/>
      <c r="L63" s="173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9" customFormat="1" ht="24.96" customHeight="1">
      <c r="A64" s="9"/>
      <c r="B64" s="168"/>
      <c r="C64" s="169"/>
      <c r="D64" s="170" t="s">
        <v>1350</v>
      </c>
      <c r="E64" s="171"/>
      <c r="F64" s="171"/>
      <c r="G64" s="171"/>
      <c r="H64" s="171"/>
      <c r="I64" s="171"/>
      <c r="J64" s="172">
        <f>J104</f>
        <v>0</v>
      </c>
      <c r="K64" s="169"/>
      <c r="L64" s="17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68"/>
      <c r="C65" s="169"/>
      <c r="D65" s="170" t="s">
        <v>1351</v>
      </c>
      <c r="E65" s="171"/>
      <c r="F65" s="171"/>
      <c r="G65" s="171"/>
      <c r="H65" s="171"/>
      <c r="I65" s="171"/>
      <c r="J65" s="172">
        <f>J107</f>
        <v>0</v>
      </c>
      <c r="K65" s="169"/>
      <c r="L65" s="173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9" customFormat="1" ht="24.96" customHeight="1">
      <c r="A66" s="9"/>
      <c r="B66" s="168"/>
      <c r="C66" s="169"/>
      <c r="D66" s="170" t="s">
        <v>1352</v>
      </c>
      <c r="E66" s="171"/>
      <c r="F66" s="171"/>
      <c r="G66" s="171"/>
      <c r="H66" s="171"/>
      <c r="I66" s="171"/>
      <c r="J66" s="172">
        <f>J116</f>
        <v>0</v>
      </c>
      <c r="K66" s="169"/>
      <c r="L66" s="173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8"/>
      <c r="C67" s="169"/>
      <c r="D67" s="170" t="s">
        <v>1353</v>
      </c>
      <c r="E67" s="171"/>
      <c r="F67" s="171"/>
      <c r="G67" s="171"/>
      <c r="H67" s="171"/>
      <c r="I67" s="171"/>
      <c r="J67" s="172">
        <f>J124</f>
        <v>0</v>
      </c>
      <c r="K67" s="169"/>
      <c r="L67" s="173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74"/>
      <c r="C68" s="175"/>
      <c r="D68" s="176" t="s">
        <v>1354</v>
      </c>
      <c r="E68" s="177"/>
      <c r="F68" s="177"/>
      <c r="G68" s="177"/>
      <c r="H68" s="177"/>
      <c r="I68" s="177"/>
      <c r="J68" s="178">
        <f>J127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114</v>
      </c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163" t="str">
        <f>E7</f>
        <v>Kluziště Smržovka</v>
      </c>
      <c r="F78" s="35"/>
      <c r="G78" s="35"/>
      <c r="H78" s="35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97</v>
      </c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72" t="str">
        <f>E9</f>
        <v>SO 04 - Venkovní rozvody NN a vnitřní elektroinstalace SO 02</v>
      </c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21</v>
      </c>
      <c r="D82" s="43"/>
      <c r="E82" s="43"/>
      <c r="F82" s="30" t="str">
        <f>F12</f>
        <v>p.č. 2115/1, 2115/3, 2105</v>
      </c>
      <c r="G82" s="43"/>
      <c r="H82" s="43"/>
      <c r="I82" s="35" t="s">
        <v>23</v>
      </c>
      <c r="J82" s="75" t="str">
        <f>IF(J12="","",J12)</f>
        <v>2. 4. 2026</v>
      </c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40.05" customHeight="1">
      <c r="A84" s="41"/>
      <c r="B84" s="42"/>
      <c r="C84" s="35" t="s">
        <v>25</v>
      </c>
      <c r="D84" s="43"/>
      <c r="E84" s="43"/>
      <c r="F84" s="30" t="str">
        <f>E15</f>
        <v>Město Smržovka</v>
      </c>
      <c r="G84" s="43"/>
      <c r="H84" s="43"/>
      <c r="I84" s="35" t="s">
        <v>31</v>
      </c>
      <c r="J84" s="39" t="str">
        <f>E21</f>
        <v>mjölking s.r.o., Šternovská 2304/6, Chodov, Praha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29</v>
      </c>
      <c r="D85" s="43"/>
      <c r="E85" s="43"/>
      <c r="F85" s="30" t="str">
        <f>IF(E18="","",E18)</f>
        <v>Vyplň údaj</v>
      </c>
      <c r="G85" s="43"/>
      <c r="H85" s="43"/>
      <c r="I85" s="35" t="s">
        <v>35</v>
      </c>
      <c r="J85" s="39" t="str">
        <f>E24</f>
        <v>Propos Liberec s.r.o.</v>
      </c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0.32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1" customFormat="1" ht="29.28" customHeight="1">
      <c r="A87" s="180"/>
      <c r="B87" s="181"/>
      <c r="C87" s="182" t="s">
        <v>115</v>
      </c>
      <c r="D87" s="183" t="s">
        <v>58</v>
      </c>
      <c r="E87" s="183" t="s">
        <v>54</v>
      </c>
      <c r="F87" s="183" t="s">
        <v>55</v>
      </c>
      <c r="G87" s="183" t="s">
        <v>116</v>
      </c>
      <c r="H87" s="183" t="s">
        <v>117</v>
      </c>
      <c r="I87" s="183" t="s">
        <v>118</v>
      </c>
      <c r="J87" s="183" t="s">
        <v>101</v>
      </c>
      <c r="K87" s="184" t="s">
        <v>119</v>
      </c>
      <c r="L87" s="185"/>
      <c r="M87" s="95" t="s">
        <v>19</v>
      </c>
      <c r="N87" s="96" t="s">
        <v>43</v>
      </c>
      <c r="O87" s="96" t="s">
        <v>120</v>
      </c>
      <c r="P87" s="96" t="s">
        <v>121</v>
      </c>
      <c r="Q87" s="96" t="s">
        <v>122</v>
      </c>
      <c r="R87" s="96" t="s">
        <v>123</v>
      </c>
      <c r="S87" s="96" t="s">
        <v>124</v>
      </c>
      <c r="T87" s="97" t="s">
        <v>125</v>
      </c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</row>
    <row r="88" s="2" customFormat="1" ht="22.8" customHeight="1">
      <c r="A88" s="41"/>
      <c r="B88" s="42"/>
      <c r="C88" s="102" t="s">
        <v>126</v>
      </c>
      <c r="D88" s="43"/>
      <c r="E88" s="43"/>
      <c r="F88" s="43"/>
      <c r="G88" s="43"/>
      <c r="H88" s="43"/>
      <c r="I88" s="43"/>
      <c r="J88" s="186">
        <f>BK88</f>
        <v>0</v>
      </c>
      <c r="K88" s="43"/>
      <c r="L88" s="47"/>
      <c r="M88" s="98"/>
      <c r="N88" s="187"/>
      <c r="O88" s="99"/>
      <c r="P88" s="188">
        <f>P89+P97+P100+P102+P104+P107+P116+P124</f>
        <v>0</v>
      </c>
      <c r="Q88" s="99"/>
      <c r="R88" s="188">
        <f>R89+R97+R100+R102+R104+R107+R116+R124</f>
        <v>0</v>
      </c>
      <c r="S88" s="99"/>
      <c r="T88" s="189">
        <f>T89+T97+T100+T102+T104+T107+T116+T124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72</v>
      </c>
      <c r="AU88" s="20" t="s">
        <v>102</v>
      </c>
      <c r="BK88" s="190">
        <f>BK89+BK97+BK100+BK102+BK104+BK107+BK116+BK124</f>
        <v>0</v>
      </c>
    </row>
    <row r="89" s="12" customFormat="1" ht="25.92" customHeight="1">
      <c r="A89" s="12"/>
      <c r="B89" s="191"/>
      <c r="C89" s="192"/>
      <c r="D89" s="193" t="s">
        <v>72</v>
      </c>
      <c r="E89" s="194" t="s">
        <v>81</v>
      </c>
      <c r="F89" s="194" t="s">
        <v>1355</v>
      </c>
      <c r="G89" s="192"/>
      <c r="H89" s="192"/>
      <c r="I89" s="195"/>
      <c r="J89" s="196">
        <f>BK89</f>
        <v>0</v>
      </c>
      <c r="K89" s="192"/>
      <c r="L89" s="197"/>
      <c r="M89" s="198"/>
      <c r="N89" s="199"/>
      <c r="O89" s="199"/>
      <c r="P89" s="200">
        <f>SUM(P90:P96)</f>
        <v>0</v>
      </c>
      <c r="Q89" s="199"/>
      <c r="R89" s="200">
        <f>SUM(R90:R96)</f>
        <v>0</v>
      </c>
      <c r="S89" s="199"/>
      <c r="T89" s="201">
        <f>SUM(T90:T96)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81</v>
      </c>
      <c r="AT89" s="203" t="s">
        <v>72</v>
      </c>
      <c r="AU89" s="203" t="s">
        <v>73</v>
      </c>
      <c r="AY89" s="202" t="s">
        <v>129</v>
      </c>
      <c r="BK89" s="204">
        <f>SUM(BK90:BK96)</f>
        <v>0</v>
      </c>
    </row>
    <row r="90" s="2" customFormat="1" ht="16.5" customHeight="1">
      <c r="A90" s="41"/>
      <c r="B90" s="42"/>
      <c r="C90" s="207" t="s">
        <v>81</v>
      </c>
      <c r="D90" s="207" t="s">
        <v>131</v>
      </c>
      <c r="E90" s="208" t="s">
        <v>1356</v>
      </c>
      <c r="F90" s="209" t="s">
        <v>1357</v>
      </c>
      <c r="G90" s="210" t="s">
        <v>1330</v>
      </c>
      <c r="H90" s="211">
        <v>1</v>
      </c>
      <c r="I90" s="212"/>
      <c r="J90" s="213">
        <f>ROUND(I90*H90,2)</f>
        <v>0</v>
      </c>
      <c r="K90" s="209" t="s">
        <v>19</v>
      </c>
      <c r="L90" s="47"/>
      <c r="M90" s="214" t="s">
        <v>19</v>
      </c>
      <c r="N90" s="215" t="s">
        <v>44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236</v>
      </c>
      <c r="AT90" s="218" t="s">
        <v>131</v>
      </c>
      <c r="AU90" s="218" t="s">
        <v>81</v>
      </c>
      <c r="AY90" s="20" t="s">
        <v>129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81</v>
      </c>
      <c r="BK90" s="219">
        <f>ROUND(I90*H90,2)</f>
        <v>0</v>
      </c>
      <c r="BL90" s="20" t="s">
        <v>236</v>
      </c>
      <c r="BM90" s="218" t="s">
        <v>1358</v>
      </c>
    </row>
    <row r="91" s="2" customFormat="1" ht="16.5" customHeight="1">
      <c r="A91" s="41"/>
      <c r="B91" s="42"/>
      <c r="C91" s="207" t="s">
        <v>83</v>
      </c>
      <c r="D91" s="207" t="s">
        <v>131</v>
      </c>
      <c r="E91" s="208" t="s">
        <v>1359</v>
      </c>
      <c r="F91" s="209" t="s">
        <v>1360</v>
      </c>
      <c r="G91" s="210" t="s">
        <v>1330</v>
      </c>
      <c r="H91" s="211">
        <v>1</v>
      </c>
      <c r="I91" s="212"/>
      <c r="J91" s="213">
        <f>ROUND(I91*H91,2)</f>
        <v>0</v>
      </c>
      <c r="K91" s="209" t="s">
        <v>19</v>
      </c>
      <c r="L91" s="47"/>
      <c r="M91" s="214" t="s">
        <v>19</v>
      </c>
      <c r="N91" s="215" t="s">
        <v>44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236</v>
      </c>
      <c r="AT91" s="218" t="s">
        <v>131</v>
      </c>
      <c r="AU91" s="218" t="s">
        <v>81</v>
      </c>
      <c r="AY91" s="20" t="s">
        <v>129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81</v>
      </c>
      <c r="BK91" s="219">
        <f>ROUND(I91*H91,2)</f>
        <v>0</v>
      </c>
      <c r="BL91" s="20" t="s">
        <v>236</v>
      </c>
      <c r="BM91" s="218" t="s">
        <v>1361</v>
      </c>
    </row>
    <row r="92" s="2" customFormat="1" ht="16.5" customHeight="1">
      <c r="A92" s="41"/>
      <c r="B92" s="42"/>
      <c r="C92" s="207" t="s">
        <v>145</v>
      </c>
      <c r="D92" s="207" t="s">
        <v>131</v>
      </c>
      <c r="E92" s="208" t="s">
        <v>1362</v>
      </c>
      <c r="F92" s="209" t="s">
        <v>1363</v>
      </c>
      <c r="G92" s="210" t="s">
        <v>1330</v>
      </c>
      <c r="H92" s="211">
        <v>1</v>
      </c>
      <c r="I92" s="212"/>
      <c r="J92" s="213">
        <f>ROUND(I92*H92,2)</f>
        <v>0</v>
      </c>
      <c r="K92" s="209" t="s">
        <v>19</v>
      </c>
      <c r="L92" s="47"/>
      <c r="M92" s="214" t="s">
        <v>19</v>
      </c>
      <c r="N92" s="215" t="s">
        <v>44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236</v>
      </c>
      <c r="AT92" s="218" t="s">
        <v>131</v>
      </c>
      <c r="AU92" s="218" t="s">
        <v>81</v>
      </c>
      <c r="AY92" s="20" t="s">
        <v>129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81</v>
      </c>
      <c r="BK92" s="219">
        <f>ROUND(I92*H92,2)</f>
        <v>0</v>
      </c>
      <c r="BL92" s="20" t="s">
        <v>236</v>
      </c>
      <c r="BM92" s="218" t="s">
        <v>1364</v>
      </c>
    </row>
    <row r="93" s="2" customFormat="1" ht="16.5" customHeight="1">
      <c r="A93" s="41"/>
      <c r="B93" s="42"/>
      <c r="C93" s="207" t="s">
        <v>136</v>
      </c>
      <c r="D93" s="207" t="s">
        <v>131</v>
      </c>
      <c r="E93" s="208" t="s">
        <v>1365</v>
      </c>
      <c r="F93" s="209" t="s">
        <v>1366</v>
      </c>
      <c r="G93" s="210" t="s">
        <v>1330</v>
      </c>
      <c r="H93" s="211">
        <v>1</v>
      </c>
      <c r="I93" s="212"/>
      <c r="J93" s="213">
        <f>ROUND(I93*H93,2)</f>
        <v>0</v>
      </c>
      <c r="K93" s="209" t="s">
        <v>19</v>
      </c>
      <c r="L93" s="47"/>
      <c r="M93" s="214" t="s">
        <v>19</v>
      </c>
      <c r="N93" s="215" t="s">
        <v>44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236</v>
      </c>
      <c r="AT93" s="218" t="s">
        <v>131</v>
      </c>
      <c r="AU93" s="218" t="s">
        <v>81</v>
      </c>
      <c r="AY93" s="20" t="s">
        <v>129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81</v>
      </c>
      <c r="BK93" s="219">
        <f>ROUND(I93*H93,2)</f>
        <v>0</v>
      </c>
      <c r="BL93" s="20" t="s">
        <v>236</v>
      </c>
      <c r="BM93" s="218" t="s">
        <v>1367</v>
      </c>
    </row>
    <row r="94" s="2" customFormat="1" ht="16.5" customHeight="1">
      <c r="A94" s="41"/>
      <c r="B94" s="42"/>
      <c r="C94" s="207" t="s">
        <v>157</v>
      </c>
      <c r="D94" s="207" t="s">
        <v>131</v>
      </c>
      <c r="E94" s="208" t="s">
        <v>1368</v>
      </c>
      <c r="F94" s="209" t="s">
        <v>1369</v>
      </c>
      <c r="G94" s="210" t="s">
        <v>1330</v>
      </c>
      <c r="H94" s="211">
        <v>1</v>
      </c>
      <c r="I94" s="212"/>
      <c r="J94" s="213">
        <f>ROUND(I94*H94,2)</f>
        <v>0</v>
      </c>
      <c r="K94" s="209" t="s">
        <v>19</v>
      </c>
      <c r="L94" s="47"/>
      <c r="M94" s="214" t="s">
        <v>19</v>
      </c>
      <c r="N94" s="215" t="s">
        <v>44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236</v>
      </c>
      <c r="AT94" s="218" t="s">
        <v>131</v>
      </c>
      <c r="AU94" s="218" t="s">
        <v>81</v>
      </c>
      <c r="AY94" s="20" t="s">
        <v>129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81</v>
      </c>
      <c r="BK94" s="219">
        <f>ROUND(I94*H94,2)</f>
        <v>0</v>
      </c>
      <c r="BL94" s="20" t="s">
        <v>236</v>
      </c>
      <c r="BM94" s="218" t="s">
        <v>1370</v>
      </c>
    </row>
    <row r="95" s="2" customFormat="1" ht="16.5" customHeight="1">
      <c r="A95" s="41"/>
      <c r="B95" s="42"/>
      <c r="C95" s="207" t="s">
        <v>163</v>
      </c>
      <c r="D95" s="207" t="s">
        <v>131</v>
      </c>
      <c r="E95" s="208" t="s">
        <v>1371</v>
      </c>
      <c r="F95" s="209" t="s">
        <v>1372</v>
      </c>
      <c r="G95" s="210" t="s">
        <v>1330</v>
      </c>
      <c r="H95" s="211">
        <v>1</v>
      </c>
      <c r="I95" s="212"/>
      <c r="J95" s="213">
        <f>ROUND(I95*H95,2)</f>
        <v>0</v>
      </c>
      <c r="K95" s="209" t="s">
        <v>19</v>
      </c>
      <c r="L95" s="47"/>
      <c r="M95" s="214" t="s">
        <v>19</v>
      </c>
      <c r="N95" s="215" t="s">
        <v>44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236</v>
      </c>
      <c r="AT95" s="218" t="s">
        <v>131</v>
      </c>
      <c r="AU95" s="218" t="s">
        <v>81</v>
      </c>
      <c r="AY95" s="20" t="s">
        <v>129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81</v>
      </c>
      <c r="BK95" s="219">
        <f>ROUND(I95*H95,2)</f>
        <v>0</v>
      </c>
      <c r="BL95" s="20" t="s">
        <v>236</v>
      </c>
      <c r="BM95" s="218" t="s">
        <v>1373</v>
      </c>
    </row>
    <row r="96" s="2" customFormat="1" ht="16.5" customHeight="1">
      <c r="A96" s="41"/>
      <c r="B96" s="42"/>
      <c r="C96" s="207" t="s">
        <v>168</v>
      </c>
      <c r="D96" s="207" t="s">
        <v>131</v>
      </c>
      <c r="E96" s="208" t="s">
        <v>1374</v>
      </c>
      <c r="F96" s="209" t="s">
        <v>1375</v>
      </c>
      <c r="G96" s="210" t="s">
        <v>1330</v>
      </c>
      <c r="H96" s="211">
        <v>1</v>
      </c>
      <c r="I96" s="212"/>
      <c r="J96" s="213">
        <f>ROUND(I96*H96,2)</f>
        <v>0</v>
      </c>
      <c r="K96" s="209" t="s">
        <v>19</v>
      </c>
      <c r="L96" s="47"/>
      <c r="M96" s="214" t="s">
        <v>19</v>
      </c>
      <c r="N96" s="215" t="s">
        <v>44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236</v>
      </c>
      <c r="AT96" s="218" t="s">
        <v>131</v>
      </c>
      <c r="AU96" s="218" t="s">
        <v>81</v>
      </c>
      <c r="AY96" s="20" t="s">
        <v>129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81</v>
      </c>
      <c r="BK96" s="219">
        <f>ROUND(I96*H96,2)</f>
        <v>0</v>
      </c>
      <c r="BL96" s="20" t="s">
        <v>236</v>
      </c>
      <c r="BM96" s="218" t="s">
        <v>1376</v>
      </c>
    </row>
    <row r="97" s="12" customFormat="1" ht="25.92" customHeight="1">
      <c r="A97" s="12"/>
      <c r="B97" s="191"/>
      <c r="C97" s="192"/>
      <c r="D97" s="193" t="s">
        <v>72</v>
      </c>
      <c r="E97" s="194" t="s">
        <v>83</v>
      </c>
      <c r="F97" s="194" t="s">
        <v>1377</v>
      </c>
      <c r="G97" s="192"/>
      <c r="H97" s="192"/>
      <c r="I97" s="195"/>
      <c r="J97" s="196">
        <f>BK97</f>
        <v>0</v>
      </c>
      <c r="K97" s="192"/>
      <c r="L97" s="197"/>
      <c r="M97" s="198"/>
      <c r="N97" s="199"/>
      <c r="O97" s="199"/>
      <c r="P97" s="200">
        <f>SUM(P98:P99)</f>
        <v>0</v>
      </c>
      <c r="Q97" s="199"/>
      <c r="R97" s="200">
        <f>SUM(R98:R99)</f>
        <v>0</v>
      </c>
      <c r="S97" s="199"/>
      <c r="T97" s="201">
        <f>SUM(T98:T99)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2" t="s">
        <v>81</v>
      </c>
      <c r="AT97" s="203" t="s">
        <v>72</v>
      </c>
      <c r="AU97" s="203" t="s">
        <v>73</v>
      </c>
      <c r="AY97" s="202" t="s">
        <v>129</v>
      </c>
      <c r="BK97" s="204">
        <f>SUM(BK98:BK99)</f>
        <v>0</v>
      </c>
    </row>
    <row r="98" s="2" customFormat="1" ht="16.5" customHeight="1">
      <c r="A98" s="41"/>
      <c r="B98" s="42"/>
      <c r="C98" s="207" t="s">
        <v>180</v>
      </c>
      <c r="D98" s="207" t="s">
        <v>131</v>
      </c>
      <c r="E98" s="208" t="s">
        <v>1378</v>
      </c>
      <c r="F98" s="209" t="s">
        <v>1379</v>
      </c>
      <c r="G98" s="210" t="s">
        <v>1330</v>
      </c>
      <c r="H98" s="211">
        <v>3</v>
      </c>
      <c r="I98" s="212"/>
      <c r="J98" s="213">
        <f>ROUND(I98*H98,2)</f>
        <v>0</v>
      </c>
      <c r="K98" s="209" t="s">
        <v>19</v>
      </c>
      <c r="L98" s="47"/>
      <c r="M98" s="214" t="s">
        <v>19</v>
      </c>
      <c r="N98" s="215" t="s">
        <v>44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236</v>
      </c>
      <c r="AT98" s="218" t="s">
        <v>131</v>
      </c>
      <c r="AU98" s="218" t="s">
        <v>81</v>
      </c>
      <c r="AY98" s="20" t="s">
        <v>129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81</v>
      </c>
      <c r="BK98" s="219">
        <f>ROUND(I98*H98,2)</f>
        <v>0</v>
      </c>
      <c r="BL98" s="20" t="s">
        <v>236</v>
      </c>
      <c r="BM98" s="218" t="s">
        <v>1380</v>
      </c>
    </row>
    <row r="99" s="2" customFormat="1" ht="16.5" customHeight="1">
      <c r="A99" s="41"/>
      <c r="B99" s="42"/>
      <c r="C99" s="207" t="s">
        <v>186</v>
      </c>
      <c r="D99" s="207" t="s">
        <v>131</v>
      </c>
      <c r="E99" s="208" t="s">
        <v>1381</v>
      </c>
      <c r="F99" s="209" t="s">
        <v>1382</v>
      </c>
      <c r="G99" s="210" t="s">
        <v>1330</v>
      </c>
      <c r="H99" s="211">
        <v>3</v>
      </c>
      <c r="I99" s="212"/>
      <c r="J99" s="213">
        <f>ROUND(I99*H99,2)</f>
        <v>0</v>
      </c>
      <c r="K99" s="209" t="s">
        <v>19</v>
      </c>
      <c r="L99" s="47"/>
      <c r="M99" s="214" t="s">
        <v>19</v>
      </c>
      <c r="N99" s="215" t="s">
        <v>44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236</v>
      </c>
      <c r="AT99" s="218" t="s">
        <v>131</v>
      </c>
      <c r="AU99" s="218" t="s">
        <v>81</v>
      </c>
      <c r="AY99" s="20" t="s">
        <v>129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81</v>
      </c>
      <c r="BK99" s="219">
        <f>ROUND(I99*H99,2)</f>
        <v>0</v>
      </c>
      <c r="BL99" s="20" t="s">
        <v>236</v>
      </c>
      <c r="BM99" s="218" t="s">
        <v>1383</v>
      </c>
    </row>
    <row r="100" s="12" customFormat="1" ht="25.92" customHeight="1">
      <c r="A100" s="12"/>
      <c r="B100" s="191"/>
      <c r="C100" s="192"/>
      <c r="D100" s="193" t="s">
        <v>72</v>
      </c>
      <c r="E100" s="194" t="s">
        <v>145</v>
      </c>
      <c r="F100" s="194" t="s">
        <v>1384</v>
      </c>
      <c r="G100" s="192"/>
      <c r="H100" s="192"/>
      <c r="I100" s="195"/>
      <c r="J100" s="196">
        <f>BK100</f>
        <v>0</v>
      </c>
      <c r="K100" s="192"/>
      <c r="L100" s="197"/>
      <c r="M100" s="198"/>
      <c r="N100" s="199"/>
      <c r="O100" s="199"/>
      <c r="P100" s="200">
        <f>P101</f>
        <v>0</v>
      </c>
      <c r="Q100" s="199"/>
      <c r="R100" s="200">
        <f>R101</f>
        <v>0</v>
      </c>
      <c r="S100" s="199"/>
      <c r="T100" s="201">
        <f>T101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2" t="s">
        <v>81</v>
      </c>
      <c r="AT100" s="203" t="s">
        <v>72</v>
      </c>
      <c r="AU100" s="203" t="s">
        <v>73</v>
      </c>
      <c r="AY100" s="202" t="s">
        <v>129</v>
      </c>
      <c r="BK100" s="204">
        <f>BK101</f>
        <v>0</v>
      </c>
    </row>
    <row r="101" s="2" customFormat="1" ht="16.5" customHeight="1">
      <c r="A101" s="41"/>
      <c r="B101" s="42"/>
      <c r="C101" s="207" t="s">
        <v>195</v>
      </c>
      <c r="D101" s="207" t="s">
        <v>131</v>
      </c>
      <c r="E101" s="208" t="s">
        <v>1385</v>
      </c>
      <c r="F101" s="209" t="s">
        <v>1386</v>
      </c>
      <c r="G101" s="210" t="s">
        <v>1330</v>
      </c>
      <c r="H101" s="211">
        <v>1</v>
      </c>
      <c r="I101" s="212"/>
      <c r="J101" s="213">
        <f>ROUND(I101*H101,2)</f>
        <v>0</v>
      </c>
      <c r="K101" s="209" t="s">
        <v>19</v>
      </c>
      <c r="L101" s="47"/>
      <c r="M101" s="214" t="s">
        <v>19</v>
      </c>
      <c r="N101" s="215" t="s">
        <v>44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236</v>
      </c>
      <c r="AT101" s="218" t="s">
        <v>131</v>
      </c>
      <c r="AU101" s="218" t="s">
        <v>81</v>
      </c>
      <c r="AY101" s="20" t="s">
        <v>129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81</v>
      </c>
      <c r="BK101" s="219">
        <f>ROUND(I101*H101,2)</f>
        <v>0</v>
      </c>
      <c r="BL101" s="20" t="s">
        <v>236</v>
      </c>
      <c r="BM101" s="218" t="s">
        <v>1387</v>
      </c>
    </row>
    <row r="102" s="12" customFormat="1" ht="25.92" customHeight="1">
      <c r="A102" s="12"/>
      <c r="B102" s="191"/>
      <c r="C102" s="192"/>
      <c r="D102" s="193" t="s">
        <v>72</v>
      </c>
      <c r="E102" s="194" t="s">
        <v>136</v>
      </c>
      <c r="F102" s="194" t="s">
        <v>1388</v>
      </c>
      <c r="G102" s="192"/>
      <c r="H102" s="192"/>
      <c r="I102" s="195"/>
      <c r="J102" s="196">
        <f>BK102</f>
        <v>0</v>
      </c>
      <c r="K102" s="192"/>
      <c r="L102" s="197"/>
      <c r="M102" s="198"/>
      <c r="N102" s="199"/>
      <c r="O102" s="199"/>
      <c r="P102" s="200">
        <f>P103</f>
        <v>0</v>
      </c>
      <c r="Q102" s="199"/>
      <c r="R102" s="200">
        <f>R103</f>
        <v>0</v>
      </c>
      <c r="S102" s="199"/>
      <c r="T102" s="201">
        <f>T103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2" t="s">
        <v>81</v>
      </c>
      <c r="AT102" s="203" t="s">
        <v>72</v>
      </c>
      <c r="AU102" s="203" t="s">
        <v>73</v>
      </c>
      <c r="AY102" s="202" t="s">
        <v>129</v>
      </c>
      <c r="BK102" s="204">
        <f>BK103</f>
        <v>0</v>
      </c>
    </row>
    <row r="103" s="2" customFormat="1" ht="16.5" customHeight="1">
      <c r="A103" s="41"/>
      <c r="B103" s="42"/>
      <c r="C103" s="207" t="s">
        <v>201</v>
      </c>
      <c r="D103" s="207" t="s">
        <v>131</v>
      </c>
      <c r="E103" s="208" t="s">
        <v>1389</v>
      </c>
      <c r="F103" s="209" t="s">
        <v>1390</v>
      </c>
      <c r="G103" s="210" t="s">
        <v>1330</v>
      </c>
      <c r="H103" s="211">
        <v>1</v>
      </c>
      <c r="I103" s="212"/>
      <c r="J103" s="213">
        <f>ROUND(I103*H103,2)</f>
        <v>0</v>
      </c>
      <c r="K103" s="209" t="s">
        <v>19</v>
      </c>
      <c r="L103" s="47"/>
      <c r="M103" s="214" t="s">
        <v>19</v>
      </c>
      <c r="N103" s="215" t="s">
        <v>44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236</v>
      </c>
      <c r="AT103" s="218" t="s">
        <v>131</v>
      </c>
      <c r="AU103" s="218" t="s">
        <v>81</v>
      </c>
      <c r="AY103" s="20" t="s">
        <v>129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81</v>
      </c>
      <c r="BK103" s="219">
        <f>ROUND(I103*H103,2)</f>
        <v>0</v>
      </c>
      <c r="BL103" s="20" t="s">
        <v>236</v>
      </c>
      <c r="BM103" s="218" t="s">
        <v>1391</v>
      </c>
    </row>
    <row r="104" s="12" customFormat="1" ht="25.92" customHeight="1">
      <c r="A104" s="12"/>
      <c r="B104" s="191"/>
      <c r="C104" s="192"/>
      <c r="D104" s="193" t="s">
        <v>72</v>
      </c>
      <c r="E104" s="194" t="s">
        <v>157</v>
      </c>
      <c r="F104" s="194" t="s">
        <v>1392</v>
      </c>
      <c r="G104" s="192"/>
      <c r="H104" s="192"/>
      <c r="I104" s="195"/>
      <c r="J104" s="196">
        <f>BK104</f>
        <v>0</v>
      </c>
      <c r="K104" s="192"/>
      <c r="L104" s="197"/>
      <c r="M104" s="198"/>
      <c r="N104" s="199"/>
      <c r="O104" s="199"/>
      <c r="P104" s="200">
        <f>SUM(P105:P106)</f>
        <v>0</v>
      </c>
      <c r="Q104" s="199"/>
      <c r="R104" s="200">
        <f>SUM(R105:R106)</f>
        <v>0</v>
      </c>
      <c r="S104" s="199"/>
      <c r="T104" s="201">
        <f>SUM(T105:T106)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2" t="s">
        <v>81</v>
      </c>
      <c r="AT104" s="203" t="s">
        <v>72</v>
      </c>
      <c r="AU104" s="203" t="s">
        <v>73</v>
      </c>
      <c r="AY104" s="202" t="s">
        <v>129</v>
      </c>
      <c r="BK104" s="204">
        <f>SUM(BK105:BK106)</f>
        <v>0</v>
      </c>
    </row>
    <row r="105" s="2" customFormat="1" ht="16.5" customHeight="1">
      <c r="A105" s="41"/>
      <c r="B105" s="42"/>
      <c r="C105" s="207" t="s">
        <v>8</v>
      </c>
      <c r="D105" s="207" t="s">
        <v>131</v>
      </c>
      <c r="E105" s="208" t="s">
        <v>1393</v>
      </c>
      <c r="F105" s="209" t="s">
        <v>1394</v>
      </c>
      <c r="G105" s="210" t="s">
        <v>1330</v>
      </c>
      <c r="H105" s="211">
        <v>2</v>
      </c>
      <c r="I105" s="212"/>
      <c r="J105" s="213">
        <f>ROUND(I105*H105,2)</f>
        <v>0</v>
      </c>
      <c r="K105" s="209" t="s">
        <v>19</v>
      </c>
      <c r="L105" s="47"/>
      <c r="M105" s="214" t="s">
        <v>19</v>
      </c>
      <c r="N105" s="215" t="s">
        <v>44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236</v>
      </c>
      <c r="AT105" s="218" t="s">
        <v>131</v>
      </c>
      <c r="AU105" s="218" t="s">
        <v>81</v>
      </c>
      <c r="AY105" s="20" t="s">
        <v>129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81</v>
      </c>
      <c r="BK105" s="219">
        <f>ROUND(I105*H105,2)</f>
        <v>0</v>
      </c>
      <c r="BL105" s="20" t="s">
        <v>236</v>
      </c>
      <c r="BM105" s="218" t="s">
        <v>1395</v>
      </c>
    </row>
    <row r="106" s="2" customFormat="1" ht="16.5" customHeight="1">
      <c r="A106" s="41"/>
      <c r="B106" s="42"/>
      <c r="C106" s="207" t="s">
        <v>216</v>
      </c>
      <c r="D106" s="207" t="s">
        <v>131</v>
      </c>
      <c r="E106" s="208" t="s">
        <v>1396</v>
      </c>
      <c r="F106" s="209" t="s">
        <v>1397</v>
      </c>
      <c r="G106" s="210" t="s">
        <v>1330</v>
      </c>
      <c r="H106" s="211">
        <v>6</v>
      </c>
      <c r="I106" s="212"/>
      <c r="J106" s="213">
        <f>ROUND(I106*H106,2)</f>
        <v>0</v>
      </c>
      <c r="K106" s="209" t="s">
        <v>19</v>
      </c>
      <c r="L106" s="47"/>
      <c r="M106" s="214" t="s">
        <v>19</v>
      </c>
      <c r="N106" s="215" t="s">
        <v>44</v>
      </c>
      <c r="O106" s="87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236</v>
      </c>
      <c r="AT106" s="218" t="s">
        <v>131</v>
      </c>
      <c r="AU106" s="218" t="s">
        <v>81</v>
      </c>
      <c r="AY106" s="20" t="s">
        <v>129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81</v>
      </c>
      <c r="BK106" s="219">
        <f>ROUND(I106*H106,2)</f>
        <v>0</v>
      </c>
      <c r="BL106" s="20" t="s">
        <v>236</v>
      </c>
      <c r="BM106" s="218" t="s">
        <v>1398</v>
      </c>
    </row>
    <row r="107" s="12" customFormat="1" ht="25.92" customHeight="1">
      <c r="A107" s="12"/>
      <c r="B107" s="191"/>
      <c r="C107" s="192"/>
      <c r="D107" s="193" t="s">
        <v>72</v>
      </c>
      <c r="E107" s="194" t="s">
        <v>163</v>
      </c>
      <c r="F107" s="194" t="s">
        <v>1399</v>
      </c>
      <c r="G107" s="192"/>
      <c r="H107" s="192"/>
      <c r="I107" s="195"/>
      <c r="J107" s="196">
        <f>BK107</f>
        <v>0</v>
      </c>
      <c r="K107" s="192"/>
      <c r="L107" s="197"/>
      <c r="M107" s="198"/>
      <c r="N107" s="199"/>
      <c r="O107" s="199"/>
      <c r="P107" s="200">
        <f>SUM(P108:P115)</f>
        <v>0</v>
      </c>
      <c r="Q107" s="199"/>
      <c r="R107" s="200">
        <f>SUM(R108:R115)</f>
        <v>0</v>
      </c>
      <c r="S107" s="199"/>
      <c r="T107" s="201">
        <f>SUM(T108:T115)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2" t="s">
        <v>81</v>
      </c>
      <c r="AT107" s="203" t="s">
        <v>72</v>
      </c>
      <c r="AU107" s="203" t="s">
        <v>73</v>
      </c>
      <c r="AY107" s="202" t="s">
        <v>129</v>
      </c>
      <c r="BK107" s="204">
        <f>SUM(BK108:BK115)</f>
        <v>0</v>
      </c>
    </row>
    <row r="108" s="2" customFormat="1" ht="16.5" customHeight="1">
      <c r="A108" s="41"/>
      <c r="B108" s="42"/>
      <c r="C108" s="207" t="s">
        <v>225</v>
      </c>
      <c r="D108" s="207" t="s">
        <v>131</v>
      </c>
      <c r="E108" s="208" t="s">
        <v>1400</v>
      </c>
      <c r="F108" s="209" t="s">
        <v>1401</v>
      </c>
      <c r="G108" s="210" t="s">
        <v>189</v>
      </c>
      <c r="H108" s="211">
        <v>15</v>
      </c>
      <c r="I108" s="212"/>
      <c r="J108" s="213">
        <f>ROUND(I108*H108,2)</f>
        <v>0</v>
      </c>
      <c r="K108" s="209" t="s">
        <v>19</v>
      </c>
      <c r="L108" s="47"/>
      <c r="M108" s="214" t="s">
        <v>19</v>
      </c>
      <c r="N108" s="215" t="s">
        <v>44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236</v>
      </c>
      <c r="AT108" s="218" t="s">
        <v>131</v>
      </c>
      <c r="AU108" s="218" t="s">
        <v>81</v>
      </c>
      <c r="AY108" s="20" t="s">
        <v>129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81</v>
      </c>
      <c r="BK108" s="219">
        <f>ROUND(I108*H108,2)</f>
        <v>0</v>
      </c>
      <c r="BL108" s="20" t="s">
        <v>236</v>
      </c>
      <c r="BM108" s="218" t="s">
        <v>1402</v>
      </c>
    </row>
    <row r="109" s="2" customFormat="1" ht="16.5" customHeight="1">
      <c r="A109" s="41"/>
      <c r="B109" s="42"/>
      <c r="C109" s="207" t="s">
        <v>230</v>
      </c>
      <c r="D109" s="207" t="s">
        <v>131</v>
      </c>
      <c r="E109" s="208" t="s">
        <v>1403</v>
      </c>
      <c r="F109" s="209" t="s">
        <v>1404</v>
      </c>
      <c r="G109" s="210" t="s">
        <v>189</v>
      </c>
      <c r="H109" s="211">
        <v>105</v>
      </c>
      <c r="I109" s="212"/>
      <c r="J109" s="213">
        <f>ROUND(I109*H109,2)</f>
        <v>0</v>
      </c>
      <c r="K109" s="209" t="s">
        <v>19</v>
      </c>
      <c r="L109" s="47"/>
      <c r="M109" s="214" t="s">
        <v>19</v>
      </c>
      <c r="N109" s="215" t="s">
        <v>44</v>
      </c>
      <c r="O109" s="87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236</v>
      </c>
      <c r="AT109" s="218" t="s">
        <v>131</v>
      </c>
      <c r="AU109" s="218" t="s">
        <v>81</v>
      </c>
      <c r="AY109" s="20" t="s">
        <v>129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20" t="s">
        <v>81</v>
      </c>
      <c r="BK109" s="219">
        <f>ROUND(I109*H109,2)</f>
        <v>0</v>
      </c>
      <c r="BL109" s="20" t="s">
        <v>236</v>
      </c>
      <c r="BM109" s="218" t="s">
        <v>1405</v>
      </c>
    </row>
    <row r="110" s="2" customFormat="1" ht="16.5" customHeight="1">
      <c r="A110" s="41"/>
      <c r="B110" s="42"/>
      <c r="C110" s="207" t="s">
        <v>236</v>
      </c>
      <c r="D110" s="207" t="s">
        <v>131</v>
      </c>
      <c r="E110" s="208" t="s">
        <v>1406</v>
      </c>
      <c r="F110" s="209" t="s">
        <v>1407</v>
      </c>
      <c r="G110" s="210" t="s">
        <v>189</v>
      </c>
      <c r="H110" s="211">
        <v>10</v>
      </c>
      <c r="I110" s="212"/>
      <c r="J110" s="213">
        <f>ROUND(I110*H110,2)</f>
        <v>0</v>
      </c>
      <c r="K110" s="209" t="s">
        <v>19</v>
      </c>
      <c r="L110" s="47"/>
      <c r="M110" s="214" t="s">
        <v>19</v>
      </c>
      <c r="N110" s="215" t="s">
        <v>44</v>
      </c>
      <c r="O110" s="87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236</v>
      </c>
      <c r="AT110" s="218" t="s">
        <v>131</v>
      </c>
      <c r="AU110" s="218" t="s">
        <v>81</v>
      </c>
      <c r="AY110" s="20" t="s">
        <v>129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81</v>
      </c>
      <c r="BK110" s="219">
        <f>ROUND(I110*H110,2)</f>
        <v>0</v>
      </c>
      <c r="BL110" s="20" t="s">
        <v>236</v>
      </c>
      <c r="BM110" s="218" t="s">
        <v>1408</v>
      </c>
    </row>
    <row r="111" s="2" customFormat="1" ht="16.5" customHeight="1">
      <c r="A111" s="41"/>
      <c r="B111" s="42"/>
      <c r="C111" s="207" t="s">
        <v>242</v>
      </c>
      <c r="D111" s="207" t="s">
        <v>131</v>
      </c>
      <c r="E111" s="208" t="s">
        <v>1409</v>
      </c>
      <c r="F111" s="209" t="s">
        <v>1410</v>
      </c>
      <c r="G111" s="210" t="s">
        <v>189</v>
      </c>
      <c r="H111" s="211">
        <v>150</v>
      </c>
      <c r="I111" s="212"/>
      <c r="J111" s="213">
        <f>ROUND(I111*H111,2)</f>
        <v>0</v>
      </c>
      <c r="K111" s="209" t="s">
        <v>19</v>
      </c>
      <c r="L111" s="47"/>
      <c r="M111" s="214" t="s">
        <v>19</v>
      </c>
      <c r="N111" s="215" t="s">
        <v>44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236</v>
      </c>
      <c r="AT111" s="218" t="s">
        <v>131</v>
      </c>
      <c r="AU111" s="218" t="s">
        <v>81</v>
      </c>
      <c r="AY111" s="20" t="s">
        <v>129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81</v>
      </c>
      <c r="BK111" s="219">
        <f>ROUND(I111*H111,2)</f>
        <v>0</v>
      </c>
      <c r="BL111" s="20" t="s">
        <v>236</v>
      </c>
      <c r="BM111" s="218" t="s">
        <v>1411</v>
      </c>
    </row>
    <row r="112" s="2" customFormat="1" ht="16.5" customHeight="1">
      <c r="A112" s="41"/>
      <c r="B112" s="42"/>
      <c r="C112" s="207" t="s">
        <v>247</v>
      </c>
      <c r="D112" s="207" t="s">
        <v>131</v>
      </c>
      <c r="E112" s="208" t="s">
        <v>1412</v>
      </c>
      <c r="F112" s="209" t="s">
        <v>1413</v>
      </c>
      <c r="G112" s="210" t="s">
        <v>189</v>
      </c>
      <c r="H112" s="211">
        <v>10</v>
      </c>
      <c r="I112" s="212"/>
      <c r="J112" s="213">
        <f>ROUND(I112*H112,2)</f>
        <v>0</v>
      </c>
      <c r="K112" s="209" t="s">
        <v>19</v>
      </c>
      <c r="L112" s="47"/>
      <c r="M112" s="214" t="s">
        <v>19</v>
      </c>
      <c r="N112" s="215" t="s">
        <v>44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236</v>
      </c>
      <c r="AT112" s="218" t="s">
        <v>131</v>
      </c>
      <c r="AU112" s="218" t="s">
        <v>81</v>
      </c>
      <c r="AY112" s="20" t="s">
        <v>129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81</v>
      </c>
      <c r="BK112" s="219">
        <f>ROUND(I112*H112,2)</f>
        <v>0</v>
      </c>
      <c r="BL112" s="20" t="s">
        <v>236</v>
      </c>
      <c r="BM112" s="218" t="s">
        <v>1414</v>
      </c>
    </row>
    <row r="113" s="2" customFormat="1" ht="16.5" customHeight="1">
      <c r="A113" s="41"/>
      <c r="B113" s="42"/>
      <c r="C113" s="207" t="s">
        <v>253</v>
      </c>
      <c r="D113" s="207" t="s">
        <v>131</v>
      </c>
      <c r="E113" s="208" t="s">
        <v>1415</v>
      </c>
      <c r="F113" s="209" t="s">
        <v>1416</v>
      </c>
      <c r="G113" s="210" t="s">
        <v>189</v>
      </c>
      <c r="H113" s="211">
        <v>5</v>
      </c>
      <c r="I113" s="212"/>
      <c r="J113" s="213">
        <f>ROUND(I113*H113,2)</f>
        <v>0</v>
      </c>
      <c r="K113" s="209" t="s">
        <v>19</v>
      </c>
      <c r="L113" s="47"/>
      <c r="M113" s="214" t="s">
        <v>19</v>
      </c>
      <c r="N113" s="215" t="s">
        <v>44</v>
      </c>
      <c r="O113" s="87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236</v>
      </c>
      <c r="AT113" s="218" t="s">
        <v>131</v>
      </c>
      <c r="AU113" s="218" t="s">
        <v>81</v>
      </c>
      <c r="AY113" s="20" t="s">
        <v>129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20" t="s">
        <v>81</v>
      </c>
      <c r="BK113" s="219">
        <f>ROUND(I113*H113,2)</f>
        <v>0</v>
      </c>
      <c r="BL113" s="20" t="s">
        <v>236</v>
      </c>
      <c r="BM113" s="218" t="s">
        <v>1417</v>
      </c>
    </row>
    <row r="114" s="2" customFormat="1" ht="16.5" customHeight="1">
      <c r="A114" s="41"/>
      <c r="B114" s="42"/>
      <c r="C114" s="207" t="s">
        <v>259</v>
      </c>
      <c r="D114" s="207" t="s">
        <v>131</v>
      </c>
      <c r="E114" s="208" t="s">
        <v>1418</v>
      </c>
      <c r="F114" s="209" t="s">
        <v>1419</v>
      </c>
      <c r="G114" s="210" t="s">
        <v>189</v>
      </c>
      <c r="H114" s="211">
        <v>250</v>
      </c>
      <c r="I114" s="212"/>
      <c r="J114" s="213">
        <f>ROUND(I114*H114,2)</f>
        <v>0</v>
      </c>
      <c r="K114" s="209" t="s">
        <v>19</v>
      </c>
      <c r="L114" s="47"/>
      <c r="M114" s="214" t="s">
        <v>19</v>
      </c>
      <c r="N114" s="215" t="s">
        <v>44</v>
      </c>
      <c r="O114" s="87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236</v>
      </c>
      <c r="AT114" s="218" t="s">
        <v>131</v>
      </c>
      <c r="AU114" s="218" t="s">
        <v>81</v>
      </c>
      <c r="AY114" s="20" t="s">
        <v>129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81</v>
      </c>
      <c r="BK114" s="219">
        <f>ROUND(I114*H114,2)</f>
        <v>0</v>
      </c>
      <c r="BL114" s="20" t="s">
        <v>236</v>
      </c>
      <c r="BM114" s="218" t="s">
        <v>1420</v>
      </c>
    </row>
    <row r="115" s="2" customFormat="1" ht="16.5" customHeight="1">
      <c r="A115" s="41"/>
      <c r="B115" s="42"/>
      <c r="C115" s="207" t="s">
        <v>7</v>
      </c>
      <c r="D115" s="207" t="s">
        <v>131</v>
      </c>
      <c r="E115" s="208" t="s">
        <v>1421</v>
      </c>
      <c r="F115" s="209" t="s">
        <v>1422</v>
      </c>
      <c r="G115" s="210" t="s">
        <v>189</v>
      </c>
      <c r="H115" s="211">
        <v>15</v>
      </c>
      <c r="I115" s="212"/>
      <c r="J115" s="213">
        <f>ROUND(I115*H115,2)</f>
        <v>0</v>
      </c>
      <c r="K115" s="209" t="s">
        <v>19</v>
      </c>
      <c r="L115" s="47"/>
      <c r="M115" s="214" t="s">
        <v>19</v>
      </c>
      <c r="N115" s="215" t="s">
        <v>44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236</v>
      </c>
      <c r="AT115" s="218" t="s">
        <v>131</v>
      </c>
      <c r="AU115" s="218" t="s">
        <v>81</v>
      </c>
      <c r="AY115" s="20" t="s">
        <v>129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20" t="s">
        <v>81</v>
      </c>
      <c r="BK115" s="219">
        <f>ROUND(I115*H115,2)</f>
        <v>0</v>
      </c>
      <c r="BL115" s="20" t="s">
        <v>236</v>
      </c>
      <c r="BM115" s="218" t="s">
        <v>1423</v>
      </c>
    </row>
    <row r="116" s="12" customFormat="1" ht="25.92" customHeight="1">
      <c r="A116" s="12"/>
      <c r="B116" s="191"/>
      <c r="C116" s="192"/>
      <c r="D116" s="193" t="s">
        <v>72</v>
      </c>
      <c r="E116" s="194" t="s">
        <v>180</v>
      </c>
      <c r="F116" s="194" t="s">
        <v>1424</v>
      </c>
      <c r="G116" s="192"/>
      <c r="H116" s="192"/>
      <c r="I116" s="195"/>
      <c r="J116" s="196">
        <f>BK116</f>
        <v>0</v>
      </c>
      <c r="K116" s="192"/>
      <c r="L116" s="197"/>
      <c r="M116" s="198"/>
      <c r="N116" s="199"/>
      <c r="O116" s="199"/>
      <c r="P116" s="200">
        <f>SUM(P117:P123)</f>
        <v>0</v>
      </c>
      <c r="Q116" s="199"/>
      <c r="R116" s="200">
        <f>SUM(R117:R123)</f>
        <v>0</v>
      </c>
      <c r="S116" s="199"/>
      <c r="T116" s="201">
        <f>SUM(T117:T123)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02" t="s">
        <v>81</v>
      </c>
      <c r="AT116" s="203" t="s">
        <v>72</v>
      </c>
      <c r="AU116" s="203" t="s">
        <v>73</v>
      </c>
      <c r="AY116" s="202" t="s">
        <v>129</v>
      </c>
      <c r="BK116" s="204">
        <f>SUM(BK117:BK123)</f>
        <v>0</v>
      </c>
    </row>
    <row r="117" s="2" customFormat="1" ht="16.5" customHeight="1">
      <c r="A117" s="41"/>
      <c r="B117" s="42"/>
      <c r="C117" s="207" t="s">
        <v>276</v>
      </c>
      <c r="D117" s="207" t="s">
        <v>131</v>
      </c>
      <c r="E117" s="208" t="s">
        <v>1425</v>
      </c>
      <c r="F117" s="209" t="s">
        <v>1426</v>
      </c>
      <c r="G117" s="210" t="s">
        <v>189</v>
      </c>
      <c r="H117" s="211">
        <v>180</v>
      </c>
      <c r="I117" s="212"/>
      <c r="J117" s="213">
        <f>ROUND(I117*H117,2)</f>
        <v>0</v>
      </c>
      <c r="K117" s="209" t="s">
        <v>19</v>
      </c>
      <c r="L117" s="47"/>
      <c r="M117" s="214" t="s">
        <v>19</v>
      </c>
      <c r="N117" s="215" t="s">
        <v>44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236</v>
      </c>
      <c r="AT117" s="218" t="s">
        <v>131</v>
      </c>
      <c r="AU117" s="218" t="s">
        <v>81</v>
      </c>
      <c r="AY117" s="20" t="s">
        <v>129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81</v>
      </c>
      <c r="BK117" s="219">
        <f>ROUND(I117*H117,2)</f>
        <v>0</v>
      </c>
      <c r="BL117" s="20" t="s">
        <v>236</v>
      </c>
      <c r="BM117" s="218" t="s">
        <v>1427</v>
      </c>
    </row>
    <row r="118" s="2" customFormat="1" ht="16.5" customHeight="1">
      <c r="A118" s="41"/>
      <c r="B118" s="42"/>
      <c r="C118" s="207" t="s">
        <v>290</v>
      </c>
      <c r="D118" s="207" t="s">
        <v>131</v>
      </c>
      <c r="E118" s="208" t="s">
        <v>1428</v>
      </c>
      <c r="F118" s="209" t="s">
        <v>1429</v>
      </c>
      <c r="G118" s="210" t="s">
        <v>189</v>
      </c>
      <c r="H118" s="211">
        <v>30</v>
      </c>
      <c r="I118" s="212"/>
      <c r="J118" s="213">
        <f>ROUND(I118*H118,2)</f>
        <v>0</v>
      </c>
      <c r="K118" s="209" t="s">
        <v>19</v>
      </c>
      <c r="L118" s="47"/>
      <c r="M118" s="214" t="s">
        <v>19</v>
      </c>
      <c r="N118" s="215" t="s">
        <v>44</v>
      </c>
      <c r="O118" s="87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236</v>
      </c>
      <c r="AT118" s="218" t="s">
        <v>131</v>
      </c>
      <c r="AU118" s="218" t="s">
        <v>81</v>
      </c>
      <c r="AY118" s="20" t="s">
        <v>129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81</v>
      </c>
      <c r="BK118" s="219">
        <f>ROUND(I118*H118,2)</f>
        <v>0</v>
      </c>
      <c r="BL118" s="20" t="s">
        <v>236</v>
      </c>
      <c r="BM118" s="218" t="s">
        <v>1430</v>
      </c>
    </row>
    <row r="119" s="2" customFormat="1" ht="16.5" customHeight="1">
      <c r="A119" s="41"/>
      <c r="B119" s="42"/>
      <c r="C119" s="207" t="s">
        <v>295</v>
      </c>
      <c r="D119" s="207" t="s">
        <v>131</v>
      </c>
      <c r="E119" s="208" t="s">
        <v>1431</v>
      </c>
      <c r="F119" s="209" t="s">
        <v>1432</v>
      </c>
      <c r="G119" s="210" t="s">
        <v>1330</v>
      </c>
      <c r="H119" s="211">
        <v>30</v>
      </c>
      <c r="I119" s="212"/>
      <c r="J119" s="213">
        <f>ROUND(I119*H119,2)</f>
        <v>0</v>
      </c>
      <c r="K119" s="209" t="s">
        <v>19</v>
      </c>
      <c r="L119" s="47"/>
      <c r="M119" s="214" t="s">
        <v>19</v>
      </c>
      <c r="N119" s="215" t="s">
        <v>44</v>
      </c>
      <c r="O119" s="87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236</v>
      </c>
      <c r="AT119" s="218" t="s">
        <v>131</v>
      </c>
      <c r="AU119" s="218" t="s">
        <v>81</v>
      </c>
      <c r="AY119" s="20" t="s">
        <v>129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20" t="s">
        <v>81</v>
      </c>
      <c r="BK119" s="219">
        <f>ROUND(I119*H119,2)</f>
        <v>0</v>
      </c>
      <c r="BL119" s="20" t="s">
        <v>236</v>
      </c>
      <c r="BM119" s="218" t="s">
        <v>1433</v>
      </c>
    </row>
    <row r="120" s="2" customFormat="1" ht="16.5" customHeight="1">
      <c r="A120" s="41"/>
      <c r="B120" s="42"/>
      <c r="C120" s="207" t="s">
        <v>302</v>
      </c>
      <c r="D120" s="207" t="s">
        <v>131</v>
      </c>
      <c r="E120" s="208" t="s">
        <v>1434</v>
      </c>
      <c r="F120" s="209" t="s">
        <v>1435</v>
      </c>
      <c r="G120" s="210" t="s">
        <v>1330</v>
      </c>
      <c r="H120" s="211">
        <v>4</v>
      </c>
      <c r="I120" s="212"/>
      <c r="J120" s="213">
        <f>ROUND(I120*H120,2)</f>
        <v>0</v>
      </c>
      <c r="K120" s="209" t="s">
        <v>19</v>
      </c>
      <c r="L120" s="47"/>
      <c r="M120" s="214" t="s">
        <v>19</v>
      </c>
      <c r="N120" s="215" t="s">
        <v>44</v>
      </c>
      <c r="O120" s="87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236</v>
      </c>
      <c r="AT120" s="218" t="s">
        <v>131</v>
      </c>
      <c r="AU120" s="218" t="s">
        <v>81</v>
      </c>
      <c r="AY120" s="20" t="s">
        <v>129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81</v>
      </c>
      <c r="BK120" s="219">
        <f>ROUND(I120*H120,2)</f>
        <v>0</v>
      </c>
      <c r="BL120" s="20" t="s">
        <v>236</v>
      </c>
      <c r="BM120" s="218" t="s">
        <v>1436</v>
      </c>
    </row>
    <row r="121" s="2" customFormat="1" ht="16.5" customHeight="1">
      <c r="A121" s="41"/>
      <c r="B121" s="42"/>
      <c r="C121" s="207" t="s">
        <v>307</v>
      </c>
      <c r="D121" s="207" t="s">
        <v>131</v>
      </c>
      <c r="E121" s="208" t="s">
        <v>1437</v>
      </c>
      <c r="F121" s="209" t="s">
        <v>1438</v>
      </c>
      <c r="G121" s="210" t="s">
        <v>1330</v>
      </c>
      <c r="H121" s="211">
        <v>2</v>
      </c>
      <c r="I121" s="212"/>
      <c r="J121" s="213">
        <f>ROUND(I121*H121,2)</f>
        <v>0</v>
      </c>
      <c r="K121" s="209" t="s">
        <v>19</v>
      </c>
      <c r="L121" s="47"/>
      <c r="M121" s="214" t="s">
        <v>19</v>
      </c>
      <c r="N121" s="215" t="s">
        <v>44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236</v>
      </c>
      <c r="AT121" s="218" t="s">
        <v>131</v>
      </c>
      <c r="AU121" s="218" t="s">
        <v>81</v>
      </c>
      <c r="AY121" s="20" t="s">
        <v>129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81</v>
      </c>
      <c r="BK121" s="219">
        <f>ROUND(I121*H121,2)</f>
        <v>0</v>
      </c>
      <c r="BL121" s="20" t="s">
        <v>236</v>
      </c>
      <c r="BM121" s="218" t="s">
        <v>1439</v>
      </c>
    </row>
    <row r="122" s="2" customFormat="1" ht="16.5" customHeight="1">
      <c r="A122" s="41"/>
      <c r="B122" s="42"/>
      <c r="C122" s="207" t="s">
        <v>313</v>
      </c>
      <c r="D122" s="207" t="s">
        <v>131</v>
      </c>
      <c r="E122" s="208" t="s">
        <v>1440</v>
      </c>
      <c r="F122" s="209" t="s">
        <v>1441</v>
      </c>
      <c r="G122" s="210" t="s">
        <v>1330</v>
      </c>
      <c r="H122" s="211">
        <v>1</v>
      </c>
      <c r="I122" s="212"/>
      <c r="J122" s="213">
        <f>ROUND(I122*H122,2)</f>
        <v>0</v>
      </c>
      <c r="K122" s="209" t="s">
        <v>19</v>
      </c>
      <c r="L122" s="47"/>
      <c r="M122" s="214" t="s">
        <v>19</v>
      </c>
      <c r="N122" s="215" t="s">
        <v>44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236</v>
      </c>
      <c r="AT122" s="218" t="s">
        <v>131</v>
      </c>
      <c r="AU122" s="218" t="s">
        <v>81</v>
      </c>
      <c r="AY122" s="20" t="s">
        <v>129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81</v>
      </c>
      <c r="BK122" s="219">
        <f>ROUND(I122*H122,2)</f>
        <v>0</v>
      </c>
      <c r="BL122" s="20" t="s">
        <v>236</v>
      </c>
      <c r="BM122" s="218" t="s">
        <v>1442</v>
      </c>
    </row>
    <row r="123" s="2" customFormat="1" ht="16.5" customHeight="1">
      <c r="A123" s="41"/>
      <c r="B123" s="42"/>
      <c r="C123" s="207" t="s">
        <v>318</v>
      </c>
      <c r="D123" s="207" t="s">
        <v>131</v>
      </c>
      <c r="E123" s="208" t="s">
        <v>1443</v>
      </c>
      <c r="F123" s="209" t="s">
        <v>1444</v>
      </c>
      <c r="G123" s="210" t="s">
        <v>1330</v>
      </c>
      <c r="H123" s="211">
        <v>4</v>
      </c>
      <c r="I123" s="212"/>
      <c r="J123" s="213">
        <f>ROUND(I123*H123,2)</f>
        <v>0</v>
      </c>
      <c r="K123" s="209" t="s">
        <v>19</v>
      </c>
      <c r="L123" s="47"/>
      <c r="M123" s="214" t="s">
        <v>19</v>
      </c>
      <c r="N123" s="215" t="s">
        <v>44</v>
      </c>
      <c r="O123" s="87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236</v>
      </c>
      <c r="AT123" s="218" t="s">
        <v>131</v>
      </c>
      <c r="AU123" s="218" t="s">
        <v>81</v>
      </c>
      <c r="AY123" s="20" t="s">
        <v>129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81</v>
      </c>
      <c r="BK123" s="219">
        <f>ROUND(I123*H123,2)</f>
        <v>0</v>
      </c>
      <c r="BL123" s="20" t="s">
        <v>236</v>
      </c>
      <c r="BM123" s="218" t="s">
        <v>1445</v>
      </c>
    </row>
    <row r="124" s="12" customFormat="1" ht="25.92" customHeight="1">
      <c r="A124" s="12"/>
      <c r="B124" s="191"/>
      <c r="C124" s="192"/>
      <c r="D124" s="193" t="s">
        <v>72</v>
      </c>
      <c r="E124" s="194" t="s">
        <v>186</v>
      </c>
      <c r="F124" s="194" t="s">
        <v>1446</v>
      </c>
      <c r="G124" s="192"/>
      <c r="H124" s="192"/>
      <c r="I124" s="195"/>
      <c r="J124" s="196">
        <f>BK124</f>
        <v>0</v>
      </c>
      <c r="K124" s="192"/>
      <c r="L124" s="197"/>
      <c r="M124" s="198"/>
      <c r="N124" s="199"/>
      <c r="O124" s="199"/>
      <c r="P124" s="200">
        <f>P125+P126+P127</f>
        <v>0</v>
      </c>
      <c r="Q124" s="199"/>
      <c r="R124" s="200">
        <f>R125+R126+R127</f>
        <v>0</v>
      </c>
      <c r="S124" s="199"/>
      <c r="T124" s="201">
        <f>T125+T126+T127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02" t="s">
        <v>81</v>
      </c>
      <c r="AT124" s="203" t="s">
        <v>72</v>
      </c>
      <c r="AU124" s="203" t="s">
        <v>73</v>
      </c>
      <c r="AY124" s="202" t="s">
        <v>129</v>
      </c>
      <c r="BK124" s="204">
        <f>BK125+BK126+BK127</f>
        <v>0</v>
      </c>
    </row>
    <row r="125" s="2" customFormat="1" ht="16.5" customHeight="1">
      <c r="A125" s="41"/>
      <c r="B125" s="42"/>
      <c r="C125" s="207" t="s">
        <v>324</v>
      </c>
      <c r="D125" s="207" t="s">
        <v>131</v>
      </c>
      <c r="E125" s="208" t="s">
        <v>1447</v>
      </c>
      <c r="F125" s="209" t="s">
        <v>1448</v>
      </c>
      <c r="G125" s="210" t="s">
        <v>1330</v>
      </c>
      <c r="H125" s="211">
        <v>4</v>
      </c>
      <c r="I125" s="212"/>
      <c r="J125" s="213">
        <f>ROUND(I125*H125,2)</f>
        <v>0</v>
      </c>
      <c r="K125" s="209" t="s">
        <v>19</v>
      </c>
      <c r="L125" s="47"/>
      <c r="M125" s="214" t="s">
        <v>19</v>
      </c>
      <c r="N125" s="215" t="s">
        <v>44</v>
      </c>
      <c r="O125" s="87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8" t="s">
        <v>236</v>
      </c>
      <c r="AT125" s="218" t="s">
        <v>131</v>
      </c>
      <c r="AU125" s="218" t="s">
        <v>81</v>
      </c>
      <c r="AY125" s="20" t="s">
        <v>129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20" t="s">
        <v>81</v>
      </c>
      <c r="BK125" s="219">
        <f>ROUND(I125*H125,2)</f>
        <v>0</v>
      </c>
      <c r="BL125" s="20" t="s">
        <v>236</v>
      </c>
      <c r="BM125" s="218" t="s">
        <v>1449</v>
      </c>
    </row>
    <row r="126" s="2" customFormat="1" ht="16.5" customHeight="1">
      <c r="A126" s="41"/>
      <c r="B126" s="42"/>
      <c r="C126" s="207" t="s">
        <v>329</v>
      </c>
      <c r="D126" s="207" t="s">
        <v>131</v>
      </c>
      <c r="E126" s="208" t="s">
        <v>1450</v>
      </c>
      <c r="F126" s="209" t="s">
        <v>1451</v>
      </c>
      <c r="G126" s="210" t="s">
        <v>1330</v>
      </c>
      <c r="H126" s="211">
        <v>4</v>
      </c>
      <c r="I126" s="212"/>
      <c r="J126" s="213">
        <f>ROUND(I126*H126,2)</f>
        <v>0</v>
      </c>
      <c r="K126" s="209" t="s">
        <v>19</v>
      </c>
      <c r="L126" s="47"/>
      <c r="M126" s="214" t="s">
        <v>19</v>
      </c>
      <c r="N126" s="215" t="s">
        <v>44</v>
      </c>
      <c r="O126" s="87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236</v>
      </c>
      <c r="AT126" s="218" t="s">
        <v>131</v>
      </c>
      <c r="AU126" s="218" t="s">
        <v>81</v>
      </c>
      <c r="AY126" s="20" t="s">
        <v>129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81</v>
      </c>
      <c r="BK126" s="219">
        <f>ROUND(I126*H126,2)</f>
        <v>0</v>
      </c>
      <c r="BL126" s="20" t="s">
        <v>236</v>
      </c>
      <c r="BM126" s="218" t="s">
        <v>1452</v>
      </c>
    </row>
    <row r="127" s="12" customFormat="1" ht="22.8" customHeight="1">
      <c r="A127" s="12"/>
      <c r="B127" s="191"/>
      <c r="C127" s="192"/>
      <c r="D127" s="193" t="s">
        <v>72</v>
      </c>
      <c r="E127" s="205" t="s">
        <v>195</v>
      </c>
      <c r="F127" s="205" t="s">
        <v>1453</v>
      </c>
      <c r="G127" s="192"/>
      <c r="H127" s="192"/>
      <c r="I127" s="195"/>
      <c r="J127" s="206">
        <f>BK127</f>
        <v>0</v>
      </c>
      <c r="K127" s="192"/>
      <c r="L127" s="197"/>
      <c r="M127" s="198"/>
      <c r="N127" s="199"/>
      <c r="O127" s="199"/>
      <c r="P127" s="200">
        <f>SUM(P128:P133)</f>
        <v>0</v>
      </c>
      <c r="Q127" s="199"/>
      <c r="R127" s="200">
        <f>SUM(R128:R133)</f>
        <v>0</v>
      </c>
      <c r="S127" s="199"/>
      <c r="T127" s="201">
        <f>SUM(T128:T133)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2" t="s">
        <v>81</v>
      </c>
      <c r="AT127" s="203" t="s">
        <v>72</v>
      </c>
      <c r="AU127" s="203" t="s">
        <v>81</v>
      </c>
      <c r="AY127" s="202" t="s">
        <v>129</v>
      </c>
      <c r="BK127" s="204">
        <f>SUM(BK128:BK133)</f>
        <v>0</v>
      </c>
    </row>
    <row r="128" s="2" customFormat="1" ht="16.5" customHeight="1">
      <c r="A128" s="41"/>
      <c r="B128" s="42"/>
      <c r="C128" s="207" t="s">
        <v>336</v>
      </c>
      <c r="D128" s="207" t="s">
        <v>131</v>
      </c>
      <c r="E128" s="208" t="s">
        <v>1454</v>
      </c>
      <c r="F128" s="209" t="s">
        <v>1455</v>
      </c>
      <c r="G128" s="210" t="s">
        <v>1456</v>
      </c>
      <c r="H128" s="211">
        <v>6</v>
      </c>
      <c r="I128" s="212"/>
      <c r="J128" s="213">
        <f>ROUND(I128*H128,2)</f>
        <v>0</v>
      </c>
      <c r="K128" s="209" t="s">
        <v>19</v>
      </c>
      <c r="L128" s="47"/>
      <c r="M128" s="214" t="s">
        <v>19</v>
      </c>
      <c r="N128" s="215" t="s">
        <v>44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236</v>
      </c>
      <c r="AT128" s="218" t="s">
        <v>131</v>
      </c>
      <c r="AU128" s="218" t="s">
        <v>83</v>
      </c>
      <c r="AY128" s="20" t="s">
        <v>129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81</v>
      </c>
      <c r="BK128" s="219">
        <f>ROUND(I128*H128,2)</f>
        <v>0</v>
      </c>
      <c r="BL128" s="20" t="s">
        <v>236</v>
      </c>
      <c r="BM128" s="218" t="s">
        <v>1457</v>
      </c>
    </row>
    <row r="129" s="2" customFormat="1" ht="16.5" customHeight="1">
      <c r="A129" s="41"/>
      <c r="B129" s="42"/>
      <c r="C129" s="207" t="s">
        <v>342</v>
      </c>
      <c r="D129" s="207" t="s">
        <v>131</v>
      </c>
      <c r="E129" s="208" t="s">
        <v>1458</v>
      </c>
      <c r="F129" s="209" t="s">
        <v>1459</v>
      </c>
      <c r="G129" s="210" t="s">
        <v>1460</v>
      </c>
      <c r="H129" s="211">
        <v>175</v>
      </c>
      <c r="I129" s="212"/>
      <c r="J129" s="213">
        <f>ROUND(I129*H129,2)</f>
        <v>0</v>
      </c>
      <c r="K129" s="209" t="s">
        <v>19</v>
      </c>
      <c r="L129" s="47"/>
      <c r="M129" s="214" t="s">
        <v>19</v>
      </c>
      <c r="N129" s="215" t="s">
        <v>44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236</v>
      </c>
      <c r="AT129" s="218" t="s">
        <v>131</v>
      </c>
      <c r="AU129" s="218" t="s">
        <v>83</v>
      </c>
      <c r="AY129" s="20" t="s">
        <v>129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20" t="s">
        <v>81</v>
      </c>
      <c r="BK129" s="219">
        <f>ROUND(I129*H129,2)</f>
        <v>0</v>
      </c>
      <c r="BL129" s="20" t="s">
        <v>236</v>
      </c>
      <c r="BM129" s="218" t="s">
        <v>1461</v>
      </c>
    </row>
    <row r="130" s="2" customFormat="1" ht="16.5" customHeight="1">
      <c r="A130" s="41"/>
      <c r="B130" s="42"/>
      <c r="C130" s="207" t="s">
        <v>347</v>
      </c>
      <c r="D130" s="207" t="s">
        <v>131</v>
      </c>
      <c r="E130" s="208" t="s">
        <v>1462</v>
      </c>
      <c r="F130" s="209" t="s">
        <v>1463</v>
      </c>
      <c r="G130" s="210" t="s">
        <v>189</v>
      </c>
      <c r="H130" s="211">
        <v>150</v>
      </c>
      <c r="I130" s="212"/>
      <c r="J130" s="213">
        <f>ROUND(I130*H130,2)</f>
        <v>0</v>
      </c>
      <c r="K130" s="209" t="s">
        <v>19</v>
      </c>
      <c r="L130" s="47"/>
      <c r="M130" s="214" t="s">
        <v>19</v>
      </c>
      <c r="N130" s="215" t="s">
        <v>44</v>
      </c>
      <c r="O130" s="87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18" t="s">
        <v>236</v>
      </c>
      <c r="AT130" s="218" t="s">
        <v>131</v>
      </c>
      <c r="AU130" s="218" t="s">
        <v>83</v>
      </c>
      <c r="AY130" s="20" t="s">
        <v>129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20" t="s">
        <v>81</v>
      </c>
      <c r="BK130" s="219">
        <f>ROUND(I130*H130,2)</f>
        <v>0</v>
      </c>
      <c r="BL130" s="20" t="s">
        <v>236</v>
      </c>
      <c r="BM130" s="218" t="s">
        <v>1464</v>
      </c>
    </row>
    <row r="131" s="2" customFormat="1" ht="16.5" customHeight="1">
      <c r="A131" s="41"/>
      <c r="B131" s="42"/>
      <c r="C131" s="207" t="s">
        <v>350</v>
      </c>
      <c r="D131" s="207" t="s">
        <v>131</v>
      </c>
      <c r="E131" s="208" t="s">
        <v>1465</v>
      </c>
      <c r="F131" s="209" t="s">
        <v>1466</v>
      </c>
      <c r="G131" s="210" t="s">
        <v>1339</v>
      </c>
      <c r="H131" s="211">
        <v>1</v>
      </c>
      <c r="I131" s="212"/>
      <c r="J131" s="213">
        <f>ROUND(I131*H131,2)</f>
        <v>0</v>
      </c>
      <c r="K131" s="209" t="s">
        <v>19</v>
      </c>
      <c r="L131" s="47"/>
      <c r="M131" s="214" t="s">
        <v>19</v>
      </c>
      <c r="N131" s="215" t="s">
        <v>44</v>
      </c>
      <c r="O131" s="87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236</v>
      </c>
      <c r="AT131" s="218" t="s">
        <v>131</v>
      </c>
      <c r="AU131" s="218" t="s">
        <v>83</v>
      </c>
      <c r="AY131" s="20" t="s">
        <v>129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81</v>
      </c>
      <c r="BK131" s="219">
        <f>ROUND(I131*H131,2)</f>
        <v>0</v>
      </c>
      <c r="BL131" s="20" t="s">
        <v>236</v>
      </c>
      <c r="BM131" s="218" t="s">
        <v>1467</v>
      </c>
    </row>
    <row r="132" s="2" customFormat="1" ht="16.5" customHeight="1">
      <c r="A132" s="41"/>
      <c r="B132" s="42"/>
      <c r="C132" s="207" t="s">
        <v>356</v>
      </c>
      <c r="D132" s="207" t="s">
        <v>131</v>
      </c>
      <c r="E132" s="208" t="s">
        <v>1468</v>
      </c>
      <c r="F132" s="209" t="s">
        <v>1469</v>
      </c>
      <c r="G132" s="210" t="s">
        <v>1339</v>
      </c>
      <c r="H132" s="211">
        <v>1</v>
      </c>
      <c r="I132" s="212"/>
      <c r="J132" s="213">
        <f>ROUND(I132*H132,2)</f>
        <v>0</v>
      </c>
      <c r="K132" s="209" t="s">
        <v>19</v>
      </c>
      <c r="L132" s="47"/>
      <c r="M132" s="214" t="s">
        <v>19</v>
      </c>
      <c r="N132" s="215" t="s">
        <v>44</v>
      </c>
      <c r="O132" s="87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18" t="s">
        <v>236</v>
      </c>
      <c r="AT132" s="218" t="s">
        <v>131</v>
      </c>
      <c r="AU132" s="218" t="s">
        <v>83</v>
      </c>
      <c r="AY132" s="20" t="s">
        <v>129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20" t="s">
        <v>81</v>
      </c>
      <c r="BK132" s="219">
        <f>ROUND(I132*H132,2)</f>
        <v>0</v>
      </c>
      <c r="BL132" s="20" t="s">
        <v>236</v>
      </c>
      <c r="BM132" s="218" t="s">
        <v>1470</v>
      </c>
    </row>
    <row r="133" s="2" customFormat="1" ht="16.5" customHeight="1">
      <c r="A133" s="41"/>
      <c r="B133" s="42"/>
      <c r="C133" s="207" t="s">
        <v>362</v>
      </c>
      <c r="D133" s="207" t="s">
        <v>131</v>
      </c>
      <c r="E133" s="208" t="s">
        <v>1471</v>
      </c>
      <c r="F133" s="209" t="s">
        <v>1472</v>
      </c>
      <c r="G133" s="210" t="s">
        <v>1330</v>
      </c>
      <c r="H133" s="211">
        <v>1</v>
      </c>
      <c r="I133" s="212"/>
      <c r="J133" s="213">
        <f>ROUND(I133*H133,2)</f>
        <v>0</v>
      </c>
      <c r="K133" s="209" t="s">
        <v>19</v>
      </c>
      <c r="L133" s="47"/>
      <c r="M133" s="280" t="s">
        <v>19</v>
      </c>
      <c r="N133" s="281" t="s">
        <v>44</v>
      </c>
      <c r="O133" s="282"/>
      <c r="P133" s="283">
        <f>O133*H133</f>
        <v>0</v>
      </c>
      <c r="Q133" s="283">
        <v>0</v>
      </c>
      <c r="R133" s="283">
        <f>Q133*H133</f>
        <v>0</v>
      </c>
      <c r="S133" s="283">
        <v>0</v>
      </c>
      <c r="T133" s="28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236</v>
      </c>
      <c r="AT133" s="218" t="s">
        <v>131</v>
      </c>
      <c r="AU133" s="218" t="s">
        <v>83</v>
      </c>
      <c r="AY133" s="20" t="s">
        <v>129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81</v>
      </c>
      <c r="BK133" s="219">
        <f>ROUND(I133*H133,2)</f>
        <v>0</v>
      </c>
      <c r="BL133" s="20" t="s">
        <v>236</v>
      </c>
      <c r="BM133" s="218" t="s">
        <v>1473</v>
      </c>
    </row>
    <row r="134" s="2" customFormat="1" ht="6.96" customHeight="1">
      <c r="A134" s="41"/>
      <c r="B134" s="62"/>
      <c r="C134" s="63"/>
      <c r="D134" s="63"/>
      <c r="E134" s="63"/>
      <c r="F134" s="63"/>
      <c r="G134" s="63"/>
      <c r="H134" s="63"/>
      <c r="I134" s="63"/>
      <c r="J134" s="63"/>
      <c r="K134" s="63"/>
      <c r="L134" s="47"/>
      <c r="M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</row>
  </sheetData>
  <sheetProtection sheet="1" autoFilter="0" formatColumns="0" formatRows="0" objects="1" scenarios="1" spinCount="100000" saltValue="3r0uOiWI9y3SuPSlFKQHwZjQnN6dTdPr9/JWxAOtiZM55wUdBJxAifh/TTEFTBBUuxqwTRakbHxBNC4U1mJ+uA==" hashValue="Ghp88zLweV67DJ4zVGKa5NCKD3UPeC/H8AWkGFvyE+zZPaRo72471vP2bqzjMJzg7fkInDqa0KtO2ugffbY5lg==" algorithmName="SHA-512" password="CC35"/>
  <autoFilter ref="C87:K133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83</v>
      </c>
    </row>
    <row r="4" s="1" customFormat="1" ht="24.96" customHeight="1">
      <c r="B4" s="23"/>
      <c r="D4" s="133" t="s">
        <v>96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Kluziště Smržovka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97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1474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">
        <v>19</v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">
        <v>27</v>
      </c>
      <c r="F15" s="41"/>
      <c r="G15" s="41"/>
      <c r="H15" s="41"/>
      <c r="I15" s="135" t="s">
        <v>28</v>
      </c>
      <c r="J15" s="139" t="s">
        <v>19</v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">
        <v>32</v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">
        <v>33</v>
      </c>
      <c r="F21" s="41"/>
      <c r="G21" s="41"/>
      <c r="H21" s="41"/>
      <c r="I21" s="135" t="s">
        <v>28</v>
      </c>
      <c r="J21" s="139" t="s">
        <v>19</v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35</v>
      </c>
      <c r="E23" s="41"/>
      <c r="F23" s="41"/>
      <c r="G23" s="41"/>
      <c r="H23" s="41"/>
      <c r="I23" s="135" t="s">
        <v>26</v>
      </c>
      <c r="J23" s="139" t="s">
        <v>19</v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">
        <v>36</v>
      </c>
      <c r="F24" s="41"/>
      <c r="G24" s="41"/>
      <c r="H24" s="41"/>
      <c r="I24" s="135" t="s">
        <v>28</v>
      </c>
      <c r="J24" s="139" t="s">
        <v>19</v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37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47.25" customHeight="1">
      <c r="A27" s="141"/>
      <c r="B27" s="142"/>
      <c r="C27" s="141"/>
      <c r="D27" s="141"/>
      <c r="E27" s="143" t="s">
        <v>38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39</v>
      </c>
      <c r="E30" s="41"/>
      <c r="F30" s="41"/>
      <c r="G30" s="41"/>
      <c r="H30" s="41"/>
      <c r="I30" s="41"/>
      <c r="J30" s="147">
        <f>ROUND(J83,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41</v>
      </c>
      <c r="G32" s="41"/>
      <c r="H32" s="41"/>
      <c r="I32" s="148" t="s">
        <v>40</v>
      </c>
      <c r="J32" s="148" t="s">
        <v>42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43</v>
      </c>
      <c r="E33" s="135" t="s">
        <v>44</v>
      </c>
      <c r="F33" s="150">
        <f>ROUND((SUM(BE83:BE95)),  2)</f>
        <v>0</v>
      </c>
      <c r="G33" s="41"/>
      <c r="H33" s="41"/>
      <c r="I33" s="151">
        <v>0.20999999999999999</v>
      </c>
      <c r="J33" s="150">
        <f>ROUND(((SUM(BE83:BE95))*I33),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45</v>
      </c>
      <c r="F34" s="150">
        <f>ROUND((SUM(BF83:BF95)),  2)</f>
        <v>0</v>
      </c>
      <c r="G34" s="41"/>
      <c r="H34" s="41"/>
      <c r="I34" s="151">
        <v>0.12</v>
      </c>
      <c r="J34" s="150">
        <f>ROUND(((SUM(BF83:BF95))*I34),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46</v>
      </c>
      <c r="F35" s="150">
        <f>ROUND((SUM(BG83:BG95)),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47</v>
      </c>
      <c r="F36" s="150">
        <f>ROUND((SUM(BH83:BH95)),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48</v>
      </c>
      <c r="F37" s="150">
        <f>ROUND((SUM(BI83:BI95)),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99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Kluziště Smržovka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97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VRN - Vedlejší rozpočtové náklady a náklady spojené s umístěním stavby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p.č. 2115/1, 2115/3, 2105</v>
      </c>
      <c r="G52" s="43"/>
      <c r="H52" s="43"/>
      <c r="I52" s="35" t="s">
        <v>23</v>
      </c>
      <c r="J52" s="75" t="str">
        <f>IF(J12="","",J12)</f>
        <v>2. 4. 2026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40.05" customHeight="1">
      <c r="A54" s="41"/>
      <c r="B54" s="42"/>
      <c r="C54" s="35" t="s">
        <v>25</v>
      </c>
      <c r="D54" s="43"/>
      <c r="E54" s="43"/>
      <c r="F54" s="30" t="str">
        <f>E15</f>
        <v>Město Smržovka</v>
      </c>
      <c r="G54" s="43"/>
      <c r="H54" s="43"/>
      <c r="I54" s="35" t="s">
        <v>31</v>
      </c>
      <c r="J54" s="39" t="str">
        <f>E21</f>
        <v>mjölking s.r.o., Šternovská 2304/6, Chodov, Praha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35</v>
      </c>
      <c r="J55" s="39" t="str">
        <f>E24</f>
        <v>Propos Liberec s.r.o.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100</v>
      </c>
      <c r="D57" s="165"/>
      <c r="E57" s="165"/>
      <c r="F57" s="165"/>
      <c r="G57" s="165"/>
      <c r="H57" s="165"/>
      <c r="I57" s="165"/>
      <c r="J57" s="166" t="s">
        <v>101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71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102</v>
      </c>
    </row>
    <row r="60" s="9" customFormat="1" ht="24.96" customHeight="1">
      <c r="A60" s="9"/>
      <c r="B60" s="168"/>
      <c r="C60" s="169"/>
      <c r="D60" s="170" t="s">
        <v>1099</v>
      </c>
      <c r="E60" s="171"/>
      <c r="F60" s="171"/>
      <c r="G60" s="171"/>
      <c r="H60" s="171"/>
      <c r="I60" s="171"/>
      <c r="J60" s="172">
        <f>J84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1475</v>
      </c>
      <c r="E61" s="177"/>
      <c r="F61" s="177"/>
      <c r="G61" s="177"/>
      <c r="H61" s="177"/>
      <c r="I61" s="177"/>
      <c r="J61" s="178">
        <f>J85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1476</v>
      </c>
      <c r="E62" s="177"/>
      <c r="F62" s="177"/>
      <c r="G62" s="177"/>
      <c r="H62" s="177"/>
      <c r="I62" s="177"/>
      <c r="J62" s="178">
        <f>J90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1477</v>
      </c>
      <c r="E63" s="177"/>
      <c r="F63" s="177"/>
      <c r="G63" s="177"/>
      <c r="H63" s="177"/>
      <c r="I63" s="177"/>
      <c r="J63" s="178">
        <f>J93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7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114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3" t="str">
        <f>E7</f>
        <v>Kluziště Smržovka</v>
      </c>
      <c r="F73" s="35"/>
      <c r="G73" s="35"/>
      <c r="H73" s="35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97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VRN - Vedlejší rozpočtové náklady a náklady spojené s umístěním stavby</v>
      </c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p.č. 2115/1, 2115/3, 2105</v>
      </c>
      <c r="G77" s="43"/>
      <c r="H77" s="43"/>
      <c r="I77" s="35" t="s">
        <v>23</v>
      </c>
      <c r="J77" s="75" t="str">
        <f>IF(J12="","",J12)</f>
        <v>2. 4. 2026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40.05" customHeight="1">
      <c r="A79" s="41"/>
      <c r="B79" s="42"/>
      <c r="C79" s="35" t="s">
        <v>25</v>
      </c>
      <c r="D79" s="43"/>
      <c r="E79" s="43"/>
      <c r="F79" s="30" t="str">
        <f>E15</f>
        <v>Město Smržovka</v>
      </c>
      <c r="G79" s="43"/>
      <c r="H79" s="43"/>
      <c r="I79" s="35" t="s">
        <v>31</v>
      </c>
      <c r="J79" s="39" t="str">
        <f>E21</f>
        <v>mjölking s.r.o., Šternovská 2304/6, Chodov, Praha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35</v>
      </c>
      <c r="J80" s="39" t="str">
        <f>E24</f>
        <v>Propos Liberec s.r.o.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0"/>
      <c r="B82" s="181"/>
      <c r="C82" s="182" t="s">
        <v>115</v>
      </c>
      <c r="D82" s="183" t="s">
        <v>58</v>
      </c>
      <c r="E82" s="183" t="s">
        <v>54</v>
      </c>
      <c r="F82" s="183" t="s">
        <v>55</v>
      </c>
      <c r="G82" s="183" t="s">
        <v>116</v>
      </c>
      <c r="H82" s="183" t="s">
        <v>117</v>
      </c>
      <c r="I82" s="183" t="s">
        <v>118</v>
      </c>
      <c r="J82" s="183" t="s">
        <v>101</v>
      </c>
      <c r="K82" s="184" t="s">
        <v>119</v>
      </c>
      <c r="L82" s="185"/>
      <c r="M82" s="95" t="s">
        <v>19</v>
      </c>
      <c r="N82" s="96" t="s">
        <v>43</v>
      </c>
      <c r="O82" s="96" t="s">
        <v>120</v>
      </c>
      <c r="P82" s="96" t="s">
        <v>121</v>
      </c>
      <c r="Q82" s="96" t="s">
        <v>122</v>
      </c>
      <c r="R82" s="96" t="s">
        <v>123</v>
      </c>
      <c r="S82" s="96" t="s">
        <v>124</v>
      </c>
      <c r="T82" s="97" t="s">
        <v>125</v>
      </c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</row>
    <row r="83" s="2" customFormat="1" ht="22.8" customHeight="1">
      <c r="A83" s="41"/>
      <c r="B83" s="42"/>
      <c r="C83" s="102" t="s">
        <v>126</v>
      </c>
      <c r="D83" s="43"/>
      <c r="E83" s="43"/>
      <c r="F83" s="43"/>
      <c r="G83" s="43"/>
      <c r="H83" s="43"/>
      <c r="I83" s="43"/>
      <c r="J83" s="186">
        <f>BK83</f>
        <v>0</v>
      </c>
      <c r="K83" s="43"/>
      <c r="L83" s="47"/>
      <c r="M83" s="98"/>
      <c r="N83" s="187"/>
      <c r="O83" s="99"/>
      <c r="P83" s="188">
        <f>P84</f>
        <v>0</v>
      </c>
      <c r="Q83" s="99"/>
      <c r="R83" s="188">
        <f>R84</f>
        <v>0</v>
      </c>
      <c r="S83" s="99"/>
      <c r="T83" s="189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72</v>
      </c>
      <c r="AU83" s="20" t="s">
        <v>102</v>
      </c>
      <c r="BK83" s="190">
        <f>BK84</f>
        <v>0</v>
      </c>
    </row>
    <row r="84" s="12" customFormat="1" ht="25.92" customHeight="1">
      <c r="A84" s="12"/>
      <c r="B84" s="191"/>
      <c r="C84" s="192"/>
      <c r="D84" s="193" t="s">
        <v>72</v>
      </c>
      <c r="E84" s="194" t="s">
        <v>93</v>
      </c>
      <c r="F84" s="194" t="s">
        <v>1336</v>
      </c>
      <c r="G84" s="192"/>
      <c r="H84" s="192"/>
      <c r="I84" s="195"/>
      <c r="J84" s="196">
        <f>BK84</f>
        <v>0</v>
      </c>
      <c r="K84" s="192"/>
      <c r="L84" s="197"/>
      <c r="M84" s="198"/>
      <c r="N84" s="199"/>
      <c r="O84" s="199"/>
      <c r="P84" s="200">
        <f>P85+P90+P93</f>
        <v>0</v>
      </c>
      <c r="Q84" s="199"/>
      <c r="R84" s="200">
        <f>R85+R90+R93</f>
        <v>0</v>
      </c>
      <c r="S84" s="199"/>
      <c r="T84" s="201">
        <f>T85+T90+T93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2" t="s">
        <v>157</v>
      </c>
      <c r="AT84" s="203" t="s">
        <v>72</v>
      </c>
      <c r="AU84" s="203" t="s">
        <v>73</v>
      </c>
      <c r="AY84" s="202" t="s">
        <v>129</v>
      </c>
      <c r="BK84" s="204">
        <f>BK85+BK90+BK93</f>
        <v>0</v>
      </c>
    </row>
    <row r="85" s="12" customFormat="1" ht="22.8" customHeight="1">
      <c r="A85" s="12"/>
      <c r="B85" s="191"/>
      <c r="C85" s="192"/>
      <c r="D85" s="193" t="s">
        <v>72</v>
      </c>
      <c r="E85" s="205" t="s">
        <v>1478</v>
      </c>
      <c r="F85" s="205" t="s">
        <v>1479</v>
      </c>
      <c r="G85" s="192"/>
      <c r="H85" s="192"/>
      <c r="I85" s="195"/>
      <c r="J85" s="206">
        <f>BK85</f>
        <v>0</v>
      </c>
      <c r="K85" s="192"/>
      <c r="L85" s="197"/>
      <c r="M85" s="198"/>
      <c r="N85" s="199"/>
      <c r="O85" s="199"/>
      <c r="P85" s="200">
        <f>SUM(P86:P89)</f>
        <v>0</v>
      </c>
      <c r="Q85" s="199"/>
      <c r="R85" s="200">
        <f>SUM(R86:R89)</f>
        <v>0</v>
      </c>
      <c r="S85" s="199"/>
      <c r="T85" s="201">
        <f>SUM(T86:T89)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157</v>
      </c>
      <c r="AT85" s="203" t="s">
        <v>72</v>
      </c>
      <c r="AU85" s="203" t="s">
        <v>81</v>
      </c>
      <c r="AY85" s="202" t="s">
        <v>129</v>
      </c>
      <c r="BK85" s="204">
        <f>SUM(BK86:BK89)</f>
        <v>0</v>
      </c>
    </row>
    <row r="86" s="2" customFormat="1" ht="16.5" customHeight="1">
      <c r="A86" s="41"/>
      <c r="B86" s="42"/>
      <c r="C86" s="207" t="s">
        <v>81</v>
      </c>
      <c r="D86" s="207" t="s">
        <v>131</v>
      </c>
      <c r="E86" s="208" t="s">
        <v>1480</v>
      </c>
      <c r="F86" s="209" t="s">
        <v>1481</v>
      </c>
      <c r="G86" s="210" t="s">
        <v>1482</v>
      </c>
      <c r="H86" s="211">
        <v>1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44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1341</v>
      </c>
      <c r="AT86" s="218" t="s">
        <v>131</v>
      </c>
      <c r="AU86" s="218" t="s">
        <v>83</v>
      </c>
      <c r="AY86" s="20" t="s">
        <v>129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81</v>
      </c>
      <c r="BK86" s="219">
        <f>ROUND(I86*H86,2)</f>
        <v>0</v>
      </c>
      <c r="BL86" s="20" t="s">
        <v>1341</v>
      </c>
      <c r="BM86" s="218" t="s">
        <v>1483</v>
      </c>
    </row>
    <row r="87" s="2" customFormat="1" ht="16.5" customHeight="1">
      <c r="A87" s="41"/>
      <c r="B87" s="42"/>
      <c r="C87" s="207" t="s">
        <v>83</v>
      </c>
      <c r="D87" s="207" t="s">
        <v>131</v>
      </c>
      <c r="E87" s="208" t="s">
        <v>1484</v>
      </c>
      <c r="F87" s="209" t="s">
        <v>1485</v>
      </c>
      <c r="G87" s="210" t="s">
        <v>1482</v>
      </c>
      <c r="H87" s="211">
        <v>1</v>
      </c>
      <c r="I87" s="212"/>
      <c r="J87" s="213">
        <f>ROUND(I87*H87,2)</f>
        <v>0</v>
      </c>
      <c r="K87" s="209" t="s">
        <v>135</v>
      </c>
      <c r="L87" s="47"/>
      <c r="M87" s="214" t="s">
        <v>19</v>
      </c>
      <c r="N87" s="215" t="s">
        <v>44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1341</v>
      </c>
      <c r="AT87" s="218" t="s">
        <v>131</v>
      </c>
      <c r="AU87" s="218" t="s">
        <v>83</v>
      </c>
      <c r="AY87" s="20" t="s">
        <v>129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81</v>
      </c>
      <c r="BK87" s="219">
        <f>ROUND(I87*H87,2)</f>
        <v>0</v>
      </c>
      <c r="BL87" s="20" t="s">
        <v>1341</v>
      </c>
      <c r="BM87" s="218" t="s">
        <v>1486</v>
      </c>
    </row>
    <row r="88" s="2" customFormat="1">
      <c r="A88" s="41"/>
      <c r="B88" s="42"/>
      <c r="C88" s="43"/>
      <c r="D88" s="220" t="s">
        <v>138</v>
      </c>
      <c r="E88" s="43"/>
      <c r="F88" s="221" t="s">
        <v>1487</v>
      </c>
      <c r="G88" s="43"/>
      <c r="H88" s="43"/>
      <c r="I88" s="222"/>
      <c r="J88" s="43"/>
      <c r="K88" s="43"/>
      <c r="L88" s="47"/>
      <c r="M88" s="223"/>
      <c r="N88" s="224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138</v>
      </c>
      <c r="AU88" s="20" t="s">
        <v>83</v>
      </c>
    </row>
    <row r="89" s="2" customFormat="1" ht="16.5" customHeight="1">
      <c r="A89" s="41"/>
      <c r="B89" s="42"/>
      <c r="C89" s="207" t="s">
        <v>145</v>
      </c>
      <c r="D89" s="207" t="s">
        <v>131</v>
      </c>
      <c r="E89" s="208" t="s">
        <v>1488</v>
      </c>
      <c r="F89" s="209" t="s">
        <v>1489</v>
      </c>
      <c r="G89" s="210" t="s">
        <v>1482</v>
      </c>
      <c r="H89" s="211">
        <v>1</v>
      </c>
      <c r="I89" s="212"/>
      <c r="J89" s="213">
        <f>ROUND(I89*H89,2)</f>
        <v>0</v>
      </c>
      <c r="K89" s="209" t="s">
        <v>19</v>
      </c>
      <c r="L89" s="47"/>
      <c r="M89" s="214" t="s">
        <v>19</v>
      </c>
      <c r="N89" s="215" t="s">
        <v>44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1341</v>
      </c>
      <c r="AT89" s="218" t="s">
        <v>131</v>
      </c>
      <c r="AU89" s="218" t="s">
        <v>83</v>
      </c>
      <c r="AY89" s="20" t="s">
        <v>129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81</v>
      </c>
      <c r="BK89" s="219">
        <f>ROUND(I89*H89,2)</f>
        <v>0</v>
      </c>
      <c r="BL89" s="20" t="s">
        <v>1341</v>
      </c>
      <c r="BM89" s="218" t="s">
        <v>1490</v>
      </c>
    </row>
    <row r="90" s="12" customFormat="1" ht="22.8" customHeight="1">
      <c r="A90" s="12"/>
      <c r="B90" s="191"/>
      <c r="C90" s="192"/>
      <c r="D90" s="193" t="s">
        <v>72</v>
      </c>
      <c r="E90" s="205" t="s">
        <v>1491</v>
      </c>
      <c r="F90" s="205" t="s">
        <v>1492</v>
      </c>
      <c r="G90" s="192"/>
      <c r="H90" s="192"/>
      <c r="I90" s="195"/>
      <c r="J90" s="206">
        <f>BK90</f>
        <v>0</v>
      </c>
      <c r="K90" s="192"/>
      <c r="L90" s="197"/>
      <c r="M90" s="198"/>
      <c r="N90" s="199"/>
      <c r="O90" s="199"/>
      <c r="P90" s="200">
        <f>SUM(P91:P92)</f>
        <v>0</v>
      </c>
      <c r="Q90" s="199"/>
      <c r="R90" s="200">
        <f>SUM(R91:R92)</f>
        <v>0</v>
      </c>
      <c r="S90" s="199"/>
      <c r="T90" s="201">
        <f>SUM(T91:T92)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2" t="s">
        <v>157</v>
      </c>
      <c r="AT90" s="203" t="s">
        <v>72</v>
      </c>
      <c r="AU90" s="203" t="s">
        <v>81</v>
      </c>
      <c r="AY90" s="202" t="s">
        <v>129</v>
      </c>
      <c r="BK90" s="204">
        <f>SUM(BK91:BK92)</f>
        <v>0</v>
      </c>
    </row>
    <row r="91" s="2" customFormat="1" ht="16.5" customHeight="1">
      <c r="A91" s="41"/>
      <c r="B91" s="42"/>
      <c r="C91" s="207" t="s">
        <v>136</v>
      </c>
      <c r="D91" s="207" t="s">
        <v>131</v>
      </c>
      <c r="E91" s="208" t="s">
        <v>1493</v>
      </c>
      <c r="F91" s="209" t="s">
        <v>1494</v>
      </c>
      <c r="G91" s="210" t="s">
        <v>1482</v>
      </c>
      <c r="H91" s="211">
        <v>1</v>
      </c>
      <c r="I91" s="212"/>
      <c r="J91" s="213">
        <f>ROUND(I91*H91,2)</f>
        <v>0</v>
      </c>
      <c r="K91" s="209" t="s">
        <v>19</v>
      </c>
      <c r="L91" s="47"/>
      <c r="M91" s="214" t="s">
        <v>19</v>
      </c>
      <c r="N91" s="215" t="s">
        <v>44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1341</v>
      </c>
      <c r="AT91" s="218" t="s">
        <v>131</v>
      </c>
      <c r="AU91" s="218" t="s">
        <v>83</v>
      </c>
      <c r="AY91" s="20" t="s">
        <v>129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81</v>
      </c>
      <c r="BK91" s="219">
        <f>ROUND(I91*H91,2)</f>
        <v>0</v>
      </c>
      <c r="BL91" s="20" t="s">
        <v>1341</v>
      </c>
      <c r="BM91" s="218" t="s">
        <v>1495</v>
      </c>
    </row>
    <row r="92" s="2" customFormat="1" ht="16.5" customHeight="1">
      <c r="A92" s="41"/>
      <c r="B92" s="42"/>
      <c r="C92" s="207" t="s">
        <v>157</v>
      </c>
      <c r="D92" s="207" t="s">
        <v>131</v>
      </c>
      <c r="E92" s="208" t="s">
        <v>1496</v>
      </c>
      <c r="F92" s="209" t="s">
        <v>1497</v>
      </c>
      <c r="G92" s="210" t="s">
        <v>1482</v>
      </c>
      <c r="H92" s="211">
        <v>1</v>
      </c>
      <c r="I92" s="212"/>
      <c r="J92" s="213">
        <f>ROUND(I92*H92,2)</f>
        <v>0</v>
      </c>
      <c r="K92" s="209" t="s">
        <v>19</v>
      </c>
      <c r="L92" s="47"/>
      <c r="M92" s="214" t="s">
        <v>19</v>
      </c>
      <c r="N92" s="215" t="s">
        <v>44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1341</v>
      </c>
      <c r="AT92" s="218" t="s">
        <v>131</v>
      </c>
      <c r="AU92" s="218" t="s">
        <v>83</v>
      </c>
      <c r="AY92" s="20" t="s">
        <v>129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81</v>
      </c>
      <c r="BK92" s="219">
        <f>ROUND(I92*H92,2)</f>
        <v>0</v>
      </c>
      <c r="BL92" s="20" t="s">
        <v>1341</v>
      </c>
      <c r="BM92" s="218" t="s">
        <v>1498</v>
      </c>
    </row>
    <row r="93" s="12" customFormat="1" ht="22.8" customHeight="1">
      <c r="A93" s="12"/>
      <c r="B93" s="191"/>
      <c r="C93" s="192"/>
      <c r="D93" s="193" t="s">
        <v>72</v>
      </c>
      <c r="E93" s="205" t="s">
        <v>1499</v>
      </c>
      <c r="F93" s="205" t="s">
        <v>1500</v>
      </c>
      <c r="G93" s="192"/>
      <c r="H93" s="192"/>
      <c r="I93" s="195"/>
      <c r="J93" s="206">
        <f>BK93</f>
        <v>0</v>
      </c>
      <c r="K93" s="192"/>
      <c r="L93" s="197"/>
      <c r="M93" s="198"/>
      <c r="N93" s="199"/>
      <c r="O93" s="199"/>
      <c r="P93" s="200">
        <f>SUM(P94:P95)</f>
        <v>0</v>
      </c>
      <c r="Q93" s="199"/>
      <c r="R93" s="200">
        <f>SUM(R94:R95)</f>
        <v>0</v>
      </c>
      <c r="S93" s="199"/>
      <c r="T93" s="201">
        <f>SUM(T94:T95)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2" t="s">
        <v>157</v>
      </c>
      <c r="AT93" s="203" t="s">
        <v>72</v>
      </c>
      <c r="AU93" s="203" t="s">
        <v>81</v>
      </c>
      <c r="AY93" s="202" t="s">
        <v>129</v>
      </c>
      <c r="BK93" s="204">
        <f>SUM(BK94:BK95)</f>
        <v>0</v>
      </c>
    </row>
    <row r="94" s="2" customFormat="1" ht="16.5" customHeight="1">
      <c r="A94" s="41"/>
      <c r="B94" s="42"/>
      <c r="C94" s="207" t="s">
        <v>163</v>
      </c>
      <c r="D94" s="207" t="s">
        <v>131</v>
      </c>
      <c r="E94" s="208" t="s">
        <v>1501</v>
      </c>
      <c r="F94" s="209" t="s">
        <v>1502</v>
      </c>
      <c r="G94" s="210" t="s">
        <v>1482</v>
      </c>
      <c r="H94" s="211">
        <v>1</v>
      </c>
      <c r="I94" s="212"/>
      <c r="J94" s="213">
        <f>ROUND(I94*H94,2)</f>
        <v>0</v>
      </c>
      <c r="K94" s="209" t="s">
        <v>135</v>
      </c>
      <c r="L94" s="47"/>
      <c r="M94" s="214" t="s">
        <v>19</v>
      </c>
      <c r="N94" s="215" t="s">
        <v>44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1341</v>
      </c>
      <c r="AT94" s="218" t="s">
        <v>131</v>
      </c>
      <c r="AU94" s="218" t="s">
        <v>83</v>
      </c>
      <c r="AY94" s="20" t="s">
        <v>129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81</v>
      </c>
      <c r="BK94" s="219">
        <f>ROUND(I94*H94,2)</f>
        <v>0</v>
      </c>
      <c r="BL94" s="20" t="s">
        <v>1341</v>
      </c>
      <c r="BM94" s="218" t="s">
        <v>1503</v>
      </c>
    </row>
    <row r="95" s="2" customFormat="1">
      <c r="A95" s="41"/>
      <c r="B95" s="42"/>
      <c r="C95" s="43"/>
      <c r="D95" s="220" t="s">
        <v>138</v>
      </c>
      <c r="E95" s="43"/>
      <c r="F95" s="221" t="s">
        <v>1504</v>
      </c>
      <c r="G95" s="43"/>
      <c r="H95" s="43"/>
      <c r="I95" s="222"/>
      <c r="J95" s="43"/>
      <c r="K95" s="43"/>
      <c r="L95" s="47"/>
      <c r="M95" s="292"/>
      <c r="N95" s="293"/>
      <c r="O95" s="282"/>
      <c r="P95" s="282"/>
      <c r="Q95" s="282"/>
      <c r="R95" s="282"/>
      <c r="S95" s="282"/>
      <c r="T95" s="294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138</v>
      </c>
      <c r="AU95" s="20" t="s">
        <v>83</v>
      </c>
    </row>
    <row r="96" s="2" customFormat="1" ht="6.96" customHeight="1">
      <c r="A96" s="41"/>
      <c r="B96" s="62"/>
      <c r="C96" s="63"/>
      <c r="D96" s="63"/>
      <c r="E96" s="63"/>
      <c r="F96" s="63"/>
      <c r="G96" s="63"/>
      <c r="H96" s="63"/>
      <c r="I96" s="63"/>
      <c r="J96" s="63"/>
      <c r="K96" s="63"/>
      <c r="L96" s="47"/>
      <c r="M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</sheetData>
  <sheetProtection sheet="1" autoFilter="0" formatColumns="0" formatRows="0" objects="1" scenarios="1" spinCount="100000" saltValue="i5SxgKh1jHmvdjoFWhjm6GTYyRZhrBEJpMDEYUrypIVT5tsyz20kPX4IcD/QX3ynpiHGwz8kboUfin3cWx+r4w==" hashValue="y7X3jRyKch/TfbCVojA5hRZTQdbdYE/djlY41yw7LVYuNwi4LspoOIfoMynCOwzuma7G/807ZwyiJ+sR1zD+QA==" algorithmName="SHA-512" password="CC35"/>
  <autoFilter ref="C82:K95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8" r:id="rId1" display="https://podminky.urs.cz/item/CS_URS_2026_01/013254000"/>
    <hyperlink ref="F95" r:id="rId2" display="https://podminky.urs.cz/item/CS_URS_2026_01/0453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1"/>
      <c r="C3" s="132"/>
      <c r="D3" s="132"/>
      <c r="E3" s="132"/>
      <c r="F3" s="132"/>
      <c r="G3" s="132"/>
      <c r="H3" s="23"/>
    </row>
    <row r="4" s="1" customFormat="1" ht="24.96" customHeight="1">
      <c r="B4" s="23"/>
      <c r="C4" s="133" t="s">
        <v>1505</v>
      </c>
      <c r="H4" s="23"/>
    </row>
    <row r="5" s="1" customFormat="1" ht="12" customHeight="1">
      <c r="B5" s="23"/>
      <c r="C5" s="295" t="s">
        <v>13</v>
      </c>
      <c r="D5" s="143" t="s">
        <v>14</v>
      </c>
      <c r="E5" s="1"/>
      <c r="F5" s="1"/>
      <c r="H5" s="23"/>
    </row>
    <row r="6" s="1" customFormat="1" ht="36.96" customHeight="1">
      <c r="B6" s="23"/>
      <c r="C6" s="296" t="s">
        <v>16</v>
      </c>
      <c r="D6" s="297" t="s">
        <v>17</v>
      </c>
      <c r="E6" s="1"/>
      <c r="F6" s="1"/>
      <c r="H6" s="23"/>
    </row>
    <row r="7" s="1" customFormat="1" ht="16.5" customHeight="1">
      <c r="B7" s="23"/>
      <c r="C7" s="135" t="s">
        <v>23</v>
      </c>
      <c r="D7" s="140" t="str">
        <f>'Rekapitulace stavby'!AN8</f>
        <v>2. 4. 2026</v>
      </c>
      <c r="H7" s="23"/>
    </row>
    <row r="8" s="2" customFormat="1" ht="10.8" customHeight="1">
      <c r="A8" s="41"/>
      <c r="B8" s="47"/>
      <c r="C8" s="41"/>
      <c r="D8" s="41"/>
      <c r="E8" s="41"/>
      <c r="F8" s="41"/>
      <c r="G8" s="41"/>
      <c r="H8" s="47"/>
    </row>
    <row r="9" s="11" customFormat="1" ht="29.28" customHeight="1">
      <c r="A9" s="180"/>
      <c r="B9" s="298"/>
      <c r="C9" s="299" t="s">
        <v>54</v>
      </c>
      <c r="D9" s="300" t="s">
        <v>55</v>
      </c>
      <c r="E9" s="300" t="s">
        <v>116</v>
      </c>
      <c r="F9" s="301" t="s">
        <v>1506</v>
      </c>
      <c r="G9" s="180"/>
      <c r="H9" s="298"/>
    </row>
    <row r="10" s="2" customFormat="1" ht="26.4" customHeight="1">
      <c r="A10" s="41"/>
      <c r="B10" s="47"/>
      <c r="C10" s="302" t="s">
        <v>84</v>
      </c>
      <c r="D10" s="302" t="s">
        <v>85</v>
      </c>
      <c r="E10" s="41"/>
      <c r="F10" s="41"/>
      <c r="G10" s="41"/>
      <c r="H10" s="47"/>
    </row>
    <row r="11" s="2" customFormat="1" ht="16.8" customHeight="1">
      <c r="A11" s="41"/>
      <c r="B11" s="47"/>
      <c r="C11" s="303" t="s">
        <v>728</v>
      </c>
      <c r="D11" s="304" t="s">
        <v>19</v>
      </c>
      <c r="E11" s="305" t="s">
        <v>19</v>
      </c>
      <c r="F11" s="306">
        <v>46.799999999999997</v>
      </c>
      <c r="G11" s="41"/>
      <c r="H11" s="47"/>
    </row>
    <row r="12" s="2" customFormat="1" ht="16.8" customHeight="1">
      <c r="A12" s="41"/>
      <c r="B12" s="47"/>
      <c r="C12" s="307" t="s">
        <v>19</v>
      </c>
      <c r="D12" s="307" t="s">
        <v>803</v>
      </c>
      <c r="E12" s="20" t="s">
        <v>19</v>
      </c>
      <c r="F12" s="308">
        <v>0</v>
      </c>
      <c r="G12" s="41"/>
      <c r="H12" s="47"/>
    </row>
    <row r="13" s="2" customFormat="1" ht="16.8" customHeight="1">
      <c r="A13" s="41"/>
      <c r="B13" s="47"/>
      <c r="C13" s="307" t="s">
        <v>19</v>
      </c>
      <c r="D13" s="307" t="s">
        <v>797</v>
      </c>
      <c r="E13" s="20" t="s">
        <v>19</v>
      </c>
      <c r="F13" s="308">
        <v>0</v>
      </c>
      <c r="G13" s="41"/>
      <c r="H13" s="47"/>
    </row>
    <row r="14" s="2" customFormat="1" ht="16.8" customHeight="1">
      <c r="A14" s="41"/>
      <c r="B14" s="47"/>
      <c r="C14" s="307" t="s">
        <v>19</v>
      </c>
      <c r="D14" s="307" t="s">
        <v>798</v>
      </c>
      <c r="E14" s="20" t="s">
        <v>19</v>
      </c>
      <c r="F14" s="308">
        <v>42.799999999999997</v>
      </c>
      <c r="G14" s="41"/>
      <c r="H14" s="47"/>
    </row>
    <row r="15" s="2" customFormat="1" ht="16.8" customHeight="1">
      <c r="A15" s="41"/>
      <c r="B15" s="47"/>
      <c r="C15" s="307" t="s">
        <v>19</v>
      </c>
      <c r="D15" s="307" t="s">
        <v>999</v>
      </c>
      <c r="E15" s="20" t="s">
        <v>19</v>
      </c>
      <c r="F15" s="308">
        <v>4</v>
      </c>
      <c r="G15" s="41"/>
      <c r="H15" s="47"/>
    </row>
    <row r="16" s="2" customFormat="1" ht="16.8" customHeight="1">
      <c r="A16" s="41"/>
      <c r="B16" s="47"/>
      <c r="C16" s="307" t="s">
        <v>19</v>
      </c>
      <c r="D16" s="307" t="s">
        <v>19</v>
      </c>
      <c r="E16" s="20" t="s">
        <v>19</v>
      </c>
      <c r="F16" s="308">
        <v>0</v>
      </c>
      <c r="G16" s="41"/>
      <c r="H16" s="47"/>
    </row>
    <row r="17" s="2" customFormat="1" ht="16.8" customHeight="1">
      <c r="A17" s="41"/>
      <c r="B17" s="47"/>
      <c r="C17" s="307" t="s">
        <v>728</v>
      </c>
      <c r="D17" s="307" t="s">
        <v>223</v>
      </c>
      <c r="E17" s="20" t="s">
        <v>19</v>
      </c>
      <c r="F17" s="308">
        <v>46.799999999999997</v>
      </c>
      <c r="G17" s="41"/>
      <c r="H17" s="47"/>
    </row>
    <row r="18" s="2" customFormat="1" ht="16.8" customHeight="1">
      <c r="A18" s="41"/>
      <c r="B18" s="47"/>
      <c r="C18" s="309" t="s">
        <v>1507</v>
      </c>
      <c r="D18" s="41"/>
      <c r="E18" s="41"/>
      <c r="F18" s="41"/>
      <c r="G18" s="41"/>
      <c r="H18" s="47"/>
    </row>
    <row r="19" s="2" customFormat="1" ht="16.8" customHeight="1">
      <c r="A19" s="41"/>
      <c r="B19" s="47"/>
      <c r="C19" s="307" t="s">
        <v>995</v>
      </c>
      <c r="D19" s="307" t="s">
        <v>1508</v>
      </c>
      <c r="E19" s="20" t="s">
        <v>152</v>
      </c>
      <c r="F19" s="308">
        <v>46.799999999999997</v>
      </c>
      <c r="G19" s="41"/>
      <c r="H19" s="47"/>
    </row>
    <row r="20" s="2" customFormat="1">
      <c r="A20" s="41"/>
      <c r="B20" s="47"/>
      <c r="C20" s="307" t="s">
        <v>1000</v>
      </c>
      <c r="D20" s="307" t="s">
        <v>1001</v>
      </c>
      <c r="E20" s="20" t="s">
        <v>152</v>
      </c>
      <c r="F20" s="308">
        <v>54.287999999999997</v>
      </c>
      <c r="G20" s="41"/>
      <c r="H20" s="47"/>
    </row>
    <row r="21" s="2" customFormat="1" ht="16.8" customHeight="1">
      <c r="A21" s="41"/>
      <c r="B21" s="47"/>
      <c r="C21" s="303" t="s">
        <v>730</v>
      </c>
      <c r="D21" s="304" t="s">
        <v>19</v>
      </c>
      <c r="E21" s="305" t="s">
        <v>19</v>
      </c>
      <c r="F21" s="306">
        <v>46.799999999999997</v>
      </c>
      <c r="G21" s="41"/>
      <c r="H21" s="47"/>
    </row>
    <row r="22" s="2" customFormat="1" ht="16.8" customHeight="1">
      <c r="A22" s="41"/>
      <c r="B22" s="47"/>
      <c r="C22" s="307" t="s">
        <v>19</v>
      </c>
      <c r="D22" s="307" t="s">
        <v>803</v>
      </c>
      <c r="E22" s="20" t="s">
        <v>19</v>
      </c>
      <c r="F22" s="308">
        <v>0</v>
      </c>
      <c r="G22" s="41"/>
      <c r="H22" s="47"/>
    </row>
    <row r="23" s="2" customFormat="1" ht="16.8" customHeight="1">
      <c r="A23" s="41"/>
      <c r="B23" s="47"/>
      <c r="C23" s="307" t="s">
        <v>19</v>
      </c>
      <c r="D23" s="307" t="s">
        <v>797</v>
      </c>
      <c r="E23" s="20" t="s">
        <v>19</v>
      </c>
      <c r="F23" s="308">
        <v>0</v>
      </c>
      <c r="G23" s="41"/>
      <c r="H23" s="47"/>
    </row>
    <row r="24" s="2" customFormat="1" ht="16.8" customHeight="1">
      <c r="A24" s="41"/>
      <c r="B24" s="47"/>
      <c r="C24" s="307" t="s">
        <v>19</v>
      </c>
      <c r="D24" s="307" t="s">
        <v>798</v>
      </c>
      <c r="E24" s="20" t="s">
        <v>19</v>
      </c>
      <c r="F24" s="308">
        <v>42.799999999999997</v>
      </c>
      <c r="G24" s="41"/>
      <c r="H24" s="47"/>
    </row>
    <row r="25" s="2" customFormat="1" ht="16.8" customHeight="1">
      <c r="A25" s="41"/>
      <c r="B25" s="47"/>
      <c r="C25" s="307" t="s">
        <v>19</v>
      </c>
      <c r="D25" s="307" t="s">
        <v>804</v>
      </c>
      <c r="E25" s="20" t="s">
        <v>19</v>
      </c>
      <c r="F25" s="308">
        <v>4</v>
      </c>
      <c r="G25" s="41"/>
      <c r="H25" s="47"/>
    </row>
    <row r="26" s="2" customFormat="1" ht="16.8" customHeight="1">
      <c r="A26" s="41"/>
      <c r="B26" s="47"/>
      <c r="C26" s="307" t="s">
        <v>19</v>
      </c>
      <c r="D26" s="307" t="s">
        <v>19</v>
      </c>
      <c r="E26" s="20" t="s">
        <v>19</v>
      </c>
      <c r="F26" s="308">
        <v>0</v>
      </c>
      <c r="G26" s="41"/>
      <c r="H26" s="47"/>
    </row>
    <row r="27" s="2" customFormat="1" ht="16.8" customHeight="1">
      <c r="A27" s="41"/>
      <c r="B27" s="47"/>
      <c r="C27" s="307" t="s">
        <v>730</v>
      </c>
      <c r="D27" s="307" t="s">
        <v>223</v>
      </c>
      <c r="E27" s="20" t="s">
        <v>19</v>
      </c>
      <c r="F27" s="308">
        <v>46.799999999999997</v>
      </c>
      <c r="G27" s="41"/>
      <c r="H27" s="47"/>
    </row>
    <row r="28" s="2" customFormat="1" ht="16.8" customHeight="1">
      <c r="A28" s="41"/>
      <c r="B28" s="47"/>
      <c r="C28" s="309" t="s">
        <v>1507</v>
      </c>
      <c r="D28" s="41"/>
      <c r="E28" s="41"/>
      <c r="F28" s="41"/>
      <c r="G28" s="41"/>
      <c r="H28" s="47"/>
    </row>
    <row r="29" s="2" customFormat="1" ht="16.8" customHeight="1">
      <c r="A29" s="41"/>
      <c r="B29" s="47"/>
      <c r="C29" s="307" t="s">
        <v>799</v>
      </c>
      <c r="D29" s="307" t="s">
        <v>1509</v>
      </c>
      <c r="E29" s="20" t="s">
        <v>152</v>
      </c>
      <c r="F29" s="308">
        <v>46.799999999999997</v>
      </c>
      <c r="G29" s="41"/>
      <c r="H29" s="47"/>
    </row>
    <row r="30" s="2" customFormat="1" ht="16.8" customHeight="1">
      <c r="A30" s="41"/>
      <c r="B30" s="47"/>
      <c r="C30" s="307" t="s">
        <v>805</v>
      </c>
      <c r="D30" s="307" t="s">
        <v>806</v>
      </c>
      <c r="E30" s="20" t="s">
        <v>152</v>
      </c>
      <c r="F30" s="308">
        <v>55.223999999999997</v>
      </c>
      <c r="G30" s="41"/>
      <c r="H30" s="47"/>
    </row>
    <row r="31" s="2" customFormat="1" ht="16.8" customHeight="1">
      <c r="A31" s="41"/>
      <c r="B31" s="47"/>
      <c r="C31" s="303" t="s">
        <v>731</v>
      </c>
      <c r="D31" s="304" t="s">
        <v>19</v>
      </c>
      <c r="E31" s="305" t="s">
        <v>19</v>
      </c>
      <c r="F31" s="306">
        <v>1.5</v>
      </c>
      <c r="G31" s="41"/>
      <c r="H31" s="47"/>
    </row>
    <row r="32" s="2" customFormat="1" ht="16.8" customHeight="1">
      <c r="A32" s="41"/>
      <c r="B32" s="47"/>
      <c r="C32" s="307" t="s">
        <v>19</v>
      </c>
      <c r="D32" s="307" t="s">
        <v>813</v>
      </c>
      <c r="E32" s="20" t="s">
        <v>19</v>
      </c>
      <c r="F32" s="308">
        <v>0</v>
      </c>
      <c r="G32" s="41"/>
      <c r="H32" s="47"/>
    </row>
    <row r="33" s="2" customFormat="1" ht="16.8" customHeight="1">
      <c r="A33" s="41"/>
      <c r="B33" s="47"/>
      <c r="C33" s="307" t="s">
        <v>19</v>
      </c>
      <c r="D33" s="307" t="s">
        <v>814</v>
      </c>
      <c r="E33" s="20" t="s">
        <v>19</v>
      </c>
      <c r="F33" s="308">
        <v>1.5</v>
      </c>
      <c r="G33" s="41"/>
      <c r="H33" s="47"/>
    </row>
    <row r="34" s="2" customFormat="1" ht="16.8" customHeight="1">
      <c r="A34" s="41"/>
      <c r="B34" s="47"/>
      <c r="C34" s="307" t="s">
        <v>19</v>
      </c>
      <c r="D34" s="307" t="s">
        <v>19</v>
      </c>
      <c r="E34" s="20" t="s">
        <v>19</v>
      </c>
      <c r="F34" s="308">
        <v>0</v>
      </c>
      <c r="G34" s="41"/>
      <c r="H34" s="47"/>
    </row>
    <row r="35" s="2" customFormat="1" ht="16.8" customHeight="1">
      <c r="A35" s="41"/>
      <c r="B35" s="47"/>
      <c r="C35" s="307" t="s">
        <v>731</v>
      </c>
      <c r="D35" s="307" t="s">
        <v>223</v>
      </c>
      <c r="E35" s="20" t="s">
        <v>19</v>
      </c>
      <c r="F35" s="308">
        <v>1.5</v>
      </c>
      <c r="G35" s="41"/>
      <c r="H35" s="47"/>
    </row>
    <row r="36" s="2" customFormat="1" ht="16.8" customHeight="1">
      <c r="A36" s="41"/>
      <c r="B36" s="47"/>
      <c r="C36" s="309" t="s">
        <v>1507</v>
      </c>
      <c r="D36" s="41"/>
      <c r="E36" s="41"/>
      <c r="F36" s="41"/>
      <c r="G36" s="41"/>
      <c r="H36" s="47"/>
    </row>
    <row r="37" s="2" customFormat="1" ht="16.8" customHeight="1">
      <c r="A37" s="41"/>
      <c r="B37" s="47"/>
      <c r="C37" s="307" t="s">
        <v>809</v>
      </c>
      <c r="D37" s="307" t="s">
        <v>1510</v>
      </c>
      <c r="E37" s="20" t="s">
        <v>189</v>
      </c>
      <c r="F37" s="308">
        <v>1.5</v>
      </c>
      <c r="G37" s="41"/>
      <c r="H37" s="47"/>
    </row>
    <row r="38" s="2" customFormat="1" ht="16.8" customHeight="1">
      <c r="A38" s="41"/>
      <c r="B38" s="47"/>
      <c r="C38" s="307" t="s">
        <v>815</v>
      </c>
      <c r="D38" s="307" t="s">
        <v>816</v>
      </c>
      <c r="E38" s="20" t="s">
        <v>189</v>
      </c>
      <c r="F38" s="308">
        <v>1.575</v>
      </c>
      <c r="G38" s="41"/>
      <c r="H38" s="47"/>
    </row>
    <row r="39" s="2" customFormat="1" ht="16.8" customHeight="1">
      <c r="A39" s="41"/>
      <c r="B39" s="47"/>
      <c r="C39" s="303" t="s">
        <v>733</v>
      </c>
      <c r="D39" s="304" t="s">
        <v>19</v>
      </c>
      <c r="E39" s="305" t="s">
        <v>19</v>
      </c>
      <c r="F39" s="306">
        <v>19.620000000000001</v>
      </c>
      <c r="G39" s="41"/>
      <c r="H39" s="47"/>
    </row>
    <row r="40" s="2" customFormat="1" ht="16.8" customHeight="1">
      <c r="A40" s="41"/>
      <c r="B40" s="47"/>
      <c r="C40" s="307" t="s">
        <v>19</v>
      </c>
      <c r="D40" s="307" t="s">
        <v>1041</v>
      </c>
      <c r="E40" s="20" t="s">
        <v>19</v>
      </c>
      <c r="F40" s="308">
        <v>19.620000000000001</v>
      </c>
      <c r="G40" s="41"/>
      <c r="H40" s="47"/>
    </row>
    <row r="41" s="2" customFormat="1" ht="16.8" customHeight="1">
      <c r="A41" s="41"/>
      <c r="B41" s="47"/>
      <c r="C41" s="307" t="s">
        <v>19</v>
      </c>
      <c r="D41" s="307" t="s">
        <v>19</v>
      </c>
      <c r="E41" s="20" t="s">
        <v>19</v>
      </c>
      <c r="F41" s="308">
        <v>0</v>
      </c>
      <c r="G41" s="41"/>
      <c r="H41" s="47"/>
    </row>
    <row r="42" s="2" customFormat="1" ht="16.8" customHeight="1">
      <c r="A42" s="41"/>
      <c r="B42" s="47"/>
      <c r="C42" s="307" t="s">
        <v>733</v>
      </c>
      <c r="D42" s="307" t="s">
        <v>223</v>
      </c>
      <c r="E42" s="20" t="s">
        <v>19</v>
      </c>
      <c r="F42" s="308">
        <v>19.620000000000001</v>
      </c>
      <c r="G42" s="41"/>
      <c r="H42" s="47"/>
    </row>
    <row r="43" s="2" customFormat="1" ht="16.8" customHeight="1">
      <c r="A43" s="41"/>
      <c r="B43" s="47"/>
      <c r="C43" s="309" t="s">
        <v>1507</v>
      </c>
      <c r="D43" s="41"/>
      <c r="E43" s="41"/>
      <c r="F43" s="41"/>
      <c r="G43" s="41"/>
      <c r="H43" s="47"/>
    </row>
    <row r="44" s="2" customFormat="1" ht="16.8" customHeight="1">
      <c r="A44" s="41"/>
      <c r="B44" s="47"/>
      <c r="C44" s="307" t="s">
        <v>1037</v>
      </c>
      <c r="D44" s="307" t="s">
        <v>1511</v>
      </c>
      <c r="E44" s="20" t="s">
        <v>189</v>
      </c>
      <c r="F44" s="308">
        <v>19.620000000000001</v>
      </c>
      <c r="G44" s="41"/>
      <c r="H44" s="47"/>
    </row>
    <row r="45" s="2" customFormat="1" ht="16.8" customHeight="1">
      <c r="A45" s="41"/>
      <c r="B45" s="47"/>
      <c r="C45" s="307" t="s">
        <v>1042</v>
      </c>
      <c r="D45" s="307" t="s">
        <v>1043</v>
      </c>
      <c r="E45" s="20" t="s">
        <v>189</v>
      </c>
      <c r="F45" s="308">
        <v>20.600999999999999</v>
      </c>
      <c r="G45" s="41"/>
      <c r="H45" s="47"/>
    </row>
    <row r="46" s="2" customFormat="1" ht="16.8" customHeight="1">
      <c r="A46" s="41"/>
      <c r="B46" s="47"/>
      <c r="C46" s="303" t="s">
        <v>735</v>
      </c>
      <c r="D46" s="304" t="s">
        <v>19</v>
      </c>
      <c r="E46" s="305" t="s">
        <v>19</v>
      </c>
      <c r="F46" s="306">
        <v>6.8879999999999999</v>
      </c>
      <c r="G46" s="41"/>
      <c r="H46" s="47"/>
    </row>
    <row r="47" s="2" customFormat="1" ht="16.8" customHeight="1">
      <c r="A47" s="41"/>
      <c r="B47" s="47"/>
      <c r="C47" s="307" t="s">
        <v>19</v>
      </c>
      <c r="D47" s="307" t="s">
        <v>803</v>
      </c>
      <c r="E47" s="20" t="s">
        <v>19</v>
      </c>
      <c r="F47" s="308">
        <v>0</v>
      </c>
      <c r="G47" s="41"/>
      <c r="H47" s="47"/>
    </row>
    <row r="48" s="2" customFormat="1" ht="16.8" customHeight="1">
      <c r="A48" s="41"/>
      <c r="B48" s="47"/>
      <c r="C48" s="307" t="s">
        <v>19</v>
      </c>
      <c r="D48" s="307" t="s">
        <v>831</v>
      </c>
      <c r="E48" s="20" t="s">
        <v>19</v>
      </c>
      <c r="F48" s="308">
        <v>0</v>
      </c>
      <c r="G48" s="41"/>
      <c r="H48" s="47"/>
    </row>
    <row r="49" s="2" customFormat="1" ht="16.8" customHeight="1">
      <c r="A49" s="41"/>
      <c r="B49" s="47"/>
      <c r="C49" s="307" t="s">
        <v>19</v>
      </c>
      <c r="D49" s="307" t="s">
        <v>949</v>
      </c>
      <c r="E49" s="20" t="s">
        <v>19</v>
      </c>
      <c r="F49" s="308">
        <v>3.6869999999999998</v>
      </c>
      <c r="G49" s="41"/>
      <c r="H49" s="47"/>
    </row>
    <row r="50" s="2" customFormat="1" ht="16.8" customHeight="1">
      <c r="A50" s="41"/>
      <c r="B50" s="47"/>
      <c r="C50" s="307" t="s">
        <v>19</v>
      </c>
      <c r="D50" s="307" t="s">
        <v>19</v>
      </c>
      <c r="E50" s="20" t="s">
        <v>19</v>
      </c>
      <c r="F50" s="308">
        <v>0</v>
      </c>
      <c r="G50" s="41"/>
      <c r="H50" s="47"/>
    </row>
    <row r="51" s="2" customFormat="1" ht="16.8" customHeight="1">
      <c r="A51" s="41"/>
      <c r="B51" s="47"/>
      <c r="C51" s="307" t="s">
        <v>19</v>
      </c>
      <c r="D51" s="307" t="s">
        <v>905</v>
      </c>
      <c r="E51" s="20" t="s">
        <v>19</v>
      </c>
      <c r="F51" s="308">
        <v>0</v>
      </c>
      <c r="G51" s="41"/>
      <c r="H51" s="47"/>
    </row>
    <row r="52" s="2" customFormat="1" ht="16.8" customHeight="1">
      <c r="A52" s="41"/>
      <c r="B52" s="47"/>
      <c r="C52" s="307" t="s">
        <v>19</v>
      </c>
      <c r="D52" s="307" t="s">
        <v>950</v>
      </c>
      <c r="E52" s="20" t="s">
        <v>19</v>
      </c>
      <c r="F52" s="308">
        <v>0</v>
      </c>
      <c r="G52" s="41"/>
      <c r="H52" s="47"/>
    </row>
    <row r="53" s="2" customFormat="1" ht="16.8" customHeight="1">
      <c r="A53" s="41"/>
      <c r="B53" s="47"/>
      <c r="C53" s="307" t="s">
        <v>19</v>
      </c>
      <c r="D53" s="307" t="s">
        <v>951</v>
      </c>
      <c r="E53" s="20" t="s">
        <v>19</v>
      </c>
      <c r="F53" s="308">
        <v>0</v>
      </c>
      <c r="G53" s="41"/>
      <c r="H53" s="47"/>
    </row>
    <row r="54" s="2" customFormat="1" ht="16.8" customHeight="1">
      <c r="A54" s="41"/>
      <c r="B54" s="47"/>
      <c r="C54" s="307" t="s">
        <v>19</v>
      </c>
      <c r="D54" s="307" t="s">
        <v>952</v>
      </c>
      <c r="E54" s="20" t="s">
        <v>19</v>
      </c>
      <c r="F54" s="308">
        <v>3.2010000000000001</v>
      </c>
      <c r="G54" s="41"/>
      <c r="H54" s="47"/>
    </row>
    <row r="55" s="2" customFormat="1" ht="16.8" customHeight="1">
      <c r="A55" s="41"/>
      <c r="B55" s="47"/>
      <c r="C55" s="307" t="s">
        <v>19</v>
      </c>
      <c r="D55" s="307" t="s">
        <v>19</v>
      </c>
      <c r="E55" s="20" t="s">
        <v>19</v>
      </c>
      <c r="F55" s="308">
        <v>0</v>
      </c>
      <c r="G55" s="41"/>
      <c r="H55" s="47"/>
    </row>
    <row r="56" s="2" customFormat="1" ht="16.8" customHeight="1">
      <c r="A56" s="41"/>
      <c r="B56" s="47"/>
      <c r="C56" s="307" t="s">
        <v>735</v>
      </c>
      <c r="D56" s="307" t="s">
        <v>223</v>
      </c>
      <c r="E56" s="20" t="s">
        <v>19</v>
      </c>
      <c r="F56" s="308">
        <v>6.8879999999999999</v>
      </c>
      <c r="G56" s="41"/>
      <c r="H56" s="47"/>
    </row>
    <row r="57" s="2" customFormat="1" ht="16.8" customHeight="1">
      <c r="A57" s="41"/>
      <c r="B57" s="47"/>
      <c r="C57" s="309" t="s">
        <v>1507</v>
      </c>
      <c r="D57" s="41"/>
      <c r="E57" s="41"/>
      <c r="F57" s="41"/>
      <c r="G57" s="41"/>
      <c r="H57" s="47"/>
    </row>
    <row r="58" s="2" customFormat="1" ht="16.8" customHeight="1">
      <c r="A58" s="41"/>
      <c r="B58" s="47"/>
      <c r="C58" s="307" t="s">
        <v>945</v>
      </c>
      <c r="D58" s="307" t="s">
        <v>1512</v>
      </c>
      <c r="E58" s="20" t="s">
        <v>204</v>
      </c>
      <c r="F58" s="308">
        <v>6.8879999999999999</v>
      </c>
      <c r="G58" s="41"/>
      <c r="H58" s="47"/>
    </row>
    <row r="59" s="2" customFormat="1" ht="16.8" customHeight="1">
      <c r="A59" s="41"/>
      <c r="B59" s="47"/>
      <c r="C59" s="307" t="s">
        <v>953</v>
      </c>
      <c r="D59" s="307" t="s">
        <v>1513</v>
      </c>
      <c r="E59" s="20" t="s">
        <v>204</v>
      </c>
      <c r="F59" s="308">
        <v>6.8879999999999999</v>
      </c>
      <c r="G59" s="41"/>
      <c r="H59" s="47"/>
    </row>
    <row r="60" s="2" customFormat="1" ht="16.8" customHeight="1">
      <c r="A60" s="41"/>
      <c r="B60" s="47"/>
      <c r="C60" s="307" t="s">
        <v>957</v>
      </c>
      <c r="D60" s="307" t="s">
        <v>1514</v>
      </c>
      <c r="E60" s="20" t="s">
        <v>204</v>
      </c>
      <c r="F60" s="308">
        <v>6.8879999999999999</v>
      </c>
      <c r="G60" s="41"/>
      <c r="H60" s="47"/>
    </row>
    <row r="61" s="2" customFormat="1" ht="16.8" customHeight="1">
      <c r="A61" s="41"/>
      <c r="B61" s="47"/>
      <c r="C61" s="303" t="s">
        <v>737</v>
      </c>
      <c r="D61" s="304" t="s">
        <v>19</v>
      </c>
      <c r="E61" s="305" t="s">
        <v>19</v>
      </c>
      <c r="F61" s="306">
        <v>6</v>
      </c>
      <c r="G61" s="41"/>
      <c r="H61" s="47"/>
    </row>
    <row r="62" s="2" customFormat="1" ht="16.8" customHeight="1">
      <c r="A62" s="41"/>
      <c r="B62" s="47"/>
      <c r="C62" s="307" t="s">
        <v>19</v>
      </c>
      <c r="D62" s="307" t="s">
        <v>757</v>
      </c>
      <c r="E62" s="20" t="s">
        <v>19</v>
      </c>
      <c r="F62" s="308">
        <v>0</v>
      </c>
      <c r="G62" s="41"/>
      <c r="H62" s="47"/>
    </row>
    <row r="63" s="2" customFormat="1" ht="16.8" customHeight="1">
      <c r="A63" s="41"/>
      <c r="B63" s="47"/>
      <c r="C63" s="307" t="s">
        <v>19</v>
      </c>
      <c r="D63" s="307" t="s">
        <v>758</v>
      </c>
      <c r="E63" s="20" t="s">
        <v>19</v>
      </c>
      <c r="F63" s="308">
        <v>0</v>
      </c>
      <c r="G63" s="41"/>
      <c r="H63" s="47"/>
    </row>
    <row r="64" s="2" customFormat="1" ht="16.8" customHeight="1">
      <c r="A64" s="41"/>
      <c r="B64" s="47"/>
      <c r="C64" s="307" t="s">
        <v>19</v>
      </c>
      <c r="D64" s="307" t="s">
        <v>759</v>
      </c>
      <c r="E64" s="20" t="s">
        <v>19</v>
      </c>
      <c r="F64" s="308">
        <v>6</v>
      </c>
      <c r="G64" s="41"/>
      <c r="H64" s="47"/>
    </row>
    <row r="65" s="2" customFormat="1" ht="16.8" customHeight="1">
      <c r="A65" s="41"/>
      <c r="B65" s="47"/>
      <c r="C65" s="307" t="s">
        <v>19</v>
      </c>
      <c r="D65" s="307" t="s">
        <v>19</v>
      </c>
      <c r="E65" s="20" t="s">
        <v>19</v>
      </c>
      <c r="F65" s="308">
        <v>0</v>
      </c>
      <c r="G65" s="41"/>
      <c r="H65" s="47"/>
    </row>
    <row r="66" s="2" customFormat="1" ht="16.8" customHeight="1">
      <c r="A66" s="41"/>
      <c r="B66" s="47"/>
      <c r="C66" s="307" t="s">
        <v>737</v>
      </c>
      <c r="D66" s="307" t="s">
        <v>223</v>
      </c>
      <c r="E66" s="20" t="s">
        <v>19</v>
      </c>
      <c r="F66" s="308">
        <v>6</v>
      </c>
      <c r="G66" s="41"/>
      <c r="H66" s="47"/>
    </row>
    <row r="67" s="2" customFormat="1" ht="16.8" customHeight="1">
      <c r="A67" s="41"/>
      <c r="B67" s="47"/>
      <c r="C67" s="309" t="s">
        <v>1507</v>
      </c>
      <c r="D67" s="41"/>
      <c r="E67" s="41"/>
      <c r="F67" s="41"/>
      <c r="G67" s="41"/>
      <c r="H67" s="47"/>
    </row>
    <row r="68" s="2" customFormat="1" ht="16.8" customHeight="1">
      <c r="A68" s="41"/>
      <c r="B68" s="47"/>
      <c r="C68" s="307" t="s">
        <v>753</v>
      </c>
      <c r="D68" s="307" t="s">
        <v>1515</v>
      </c>
      <c r="E68" s="20" t="s">
        <v>204</v>
      </c>
      <c r="F68" s="308">
        <v>6</v>
      </c>
      <c r="G68" s="41"/>
      <c r="H68" s="47"/>
    </row>
    <row r="69" s="2" customFormat="1" ht="16.8" customHeight="1">
      <c r="A69" s="41"/>
      <c r="B69" s="47"/>
      <c r="C69" s="307" t="s">
        <v>767</v>
      </c>
      <c r="D69" s="307" t="s">
        <v>1516</v>
      </c>
      <c r="E69" s="20" t="s">
        <v>204</v>
      </c>
      <c r="F69" s="308">
        <v>33.802999999999997</v>
      </c>
      <c r="G69" s="41"/>
      <c r="H69" s="47"/>
    </row>
    <row r="70" s="2" customFormat="1" ht="16.8" customHeight="1">
      <c r="A70" s="41"/>
      <c r="B70" s="47"/>
      <c r="C70" s="303" t="s">
        <v>738</v>
      </c>
      <c r="D70" s="304" t="s">
        <v>19</v>
      </c>
      <c r="E70" s="305" t="s">
        <v>19</v>
      </c>
      <c r="F70" s="306">
        <v>10.803000000000001</v>
      </c>
      <c r="G70" s="41"/>
      <c r="H70" s="47"/>
    </row>
    <row r="71" s="2" customFormat="1" ht="16.8" customHeight="1">
      <c r="A71" s="41"/>
      <c r="B71" s="47"/>
      <c r="C71" s="307" t="s">
        <v>19</v>
      </c>
      <c r="D71" s="307" t="s">
        <v>764</v>
      </c>
      <c r="E71" s="20" t="s">
        <v>19</v>
      </c>
      <c r="F71" s="308">
        <v>0</v>
      </c>
      <c r="G71" s="41"/>
      <c r="H71" s="47"/>
    </row>
    <row r="72" s="2" customFormat="1" ht="16.8" customHeight="1">
      <c r="A72" s="41"/>
      <c r="B72" s="47"/>
      <c r="C72" s="307" t="s">
        <v>19</v>
      </c>
      <c r="D72" s="307" t="s">
        <v>765</v>
      </c>
      <c r="E72" s="20" t="s">
        <v>19</v>
      </c>
      <c r="F72" s="308">
        <v>0</v>
      </c>
      <c r="G72" s="41"/>
      <c r="H72" s="47"/>
    </row>
    <row r="73" s="2" customFormat="1" ht="16.8" customHeight="1">
      <c r="A73" s="41"/>
      <c r="B73" s="47"/>
      <c r="C73" s="307" t="s">
        <v>19</v>
      </c>
      <c r="D73" s="307" t="s">
        <v>766</v>
      </c>
      <c r="E73" s="20" t="s">
        <v>19</v>
      </c>
      <c r="F73" s="308">
        <v>10.803000000000001</v>
      </c>
      <c r="G73" s="41"/>
      <c r="H73" s="47"/>
    </row>
    <row r="74" s="2" customFormat="1" ht="16.8" customHeight="1">
      <c r="A74" s="41"/>
      <c r="B74" s="47"/>
      <c r="C74" s="307" t="s">
        <v>19</v>
      </c>
      <c r="D74" s="307" t="s">
        <v>19</v>
      </c>
      <c r="E74" s="20" t="s">
        <v>19</v>
      </c>
      <c r="F74" s="308">
        <v>0</v>
      </c>
      <c r="G74" s="41"/>
      <c r="H74" s="47"/>
    </row>
    <row r="75" s="2" customFormat="1" ht="16.8" customHeight="1">
      <c r="A75" s="41"/>
      <c r="B75" s="47"/>
      <c r="C75" s="307" t="s">
        <v>738</v>
      </c>
      <c r="D75" s="307" t="s">
        <v>223</v>
      </c>
      <c r="E75" s="20" t="s">
        <v>19</v>
      </c>
      <c r="F75" s="308">
        <v>10.803000000000001</v>
      </c>
      <c r="G75" s="41"/>
      <c r="H75" s="47"/>
    </row>
    <row r="76" s="2" customFormat="1" ht="16.8" customHeight="1">
      <c r="A76" s="41"/>
      <c r="B76" s="47"/>
      <c r="C76" s="309" t="s">
        <v>1507</v>
      </c>
      <c r="D76" s="41"/>
      <c r="E76" s="41"/>
      <c r="F76" s="41"/>
      <c r="G76" s="41"/>
      <c r="H76" s="47"/>
    </row>
    <row r="77" s="2" customFormat="1" ht="16.8" customHeight="1">
      <c r="A77" s="41"/>
      <c r="B77" s="47"/>
      <c r="C77" s="307" t="s">
        <v>760</v>
      </c>
      <c r="D77" s="307" t="s">
        <v>1517</v>
      </c>
      <c r="E77" s="20" t="s">
        <v>204</v>
      </c>
      <c r="F77" s="308">
        <v>10.803000000000001</v>
      </c>
      <c r="G77" s="41"/>
      <c r="H77" s="47"/>
    </row>
    <row r="78" s="2" customFormat="1" ht="16.8" customHeight="1">
      <c r="A78" s="41"/>
      <c r="B78" s="47"/>
      <c r="C78" s="307" t="s">
        <v>767</v>
      </c>
      <c r="D78" s="307" t="s">
        <v>1516</v>
      </c>
      <c r="E78" s="20" t="s">
        <v>204</v>
      </c>
      <c r="F78" s="308">
        <v>33.802999999999997</v>
      </c>
      <c r="G78" s="41"/>
      <c r="H78" s="47"/>
    </row>
    <row r="79" s="2" customFormat="1" ht="16.8" customHeight="1">
      <c r="A79" s="41"/>
      <c r="B79" s="47"/>
      <c r="C79" s="303" t="s">
        <v>1518</v>
      </c>
      <c r="D79" s="304" t="s">
        <v>19</v>
      </c>
      <c r="E79" s="305" t="s">
        <v>19</v>
      </c>
      <c r="F79" s="306">
        <v>69.453999999999994</v>
      </c>
      <c r="G79" s="41"/>
      <c r="H79" s="47"/>
    </row>
    <row r="80" s="2" customFormat="1" ht="16.8" customHeight="1">
      <c r="A80" s="41"/>
      <c r="B80" s="47"/>
      <c r="C80" s="303" t="s">
        <v>741</v>
      </c>
      <c r="D80" s="304" t="s">
        <v>19</v>
      </c>
      <c r="E80" s="305" t="s">
        <v>19</v>
      </c>
      <c r="F80" s="306">
        <v>46.456000000000003</v>
      </c>
      <c r="G80" s="41"/>
      <c r="H80" s="47"/>
    </row>
    <row r="81" s="2" customFormat="1" ht="16.8" customHeight="1">
      <c r="A81" s="41"/>
      <c r="B81" s="47"/>
      <c r="C81" s="307" t="s">
        <v>19</v>
      </c>
      <c r="D81" s="307" t="s">
        <v>905</v>
      </c>
      <c r="E81" s="20" t="s">
        <v>19</v>
      </c>
      <c r="F81" s="308">
        <v>0</v>
      </c>
      <c r="G81" s="41"/>
      <c r="H81" s="47"/>
    </row>
    <row r="82" s="2" customFormat="1" ht="16.8" customHeight="1">
      <c r="A82" s="41"/>
      <c r="B82" s="47"/>
      <c r="C82" s="307" t="s">
        <v>19</v>
      </c>
      <c r="D82" s="307" t="s">
        <v>797</v>
      </c>
      <c r="E82" s="20" t="s">
        <v>19</v>
      </c>
      <c r="F82" s="308">
        <v>0</v>
      </c>
      <c r="G82" s="41"/>
      <c r="H82" s="47"/>
    </row>
    <row r="83" s="2" customFormat="1" ht="16.8" customHeight="1">
      <c r="A83" s="41"/>
      <c r="B83" s="47"/>
      <c r="C83" s="307" t="s">
        <v>19</v>
      </c>
      <c r="D83" s="307" t="s">
        <v>1014</v>
      </c>
      <c r="E83" s="20" t="s">
        <v>19</v>
      </c>
      <c r="F83" s="308">
        <v>39.409999999999997</v>
      </c>
      <c r="G83" s="41"/>
      <c r="H83" s="47"/>
    </row>
    <row r="84" s="2" customFormat="1" ht="16.8" customHeight="1">
      <c r="A84" s="41"/>
      <c r="B84" s="47"/>
      <c r="C84" s="307" t="s">
        <v>19</v>
      </c>
      <c r="D84" s="307" t="s">
        <v>1015</v>
      </c>
      <c r="E84" s="20" t="s">
        <v>19</v>
      </c>
      <c r="F84" s="308">
        <v>7.0460000000000003</v>
      </c>
      <c r="G84" s="41"/>
      <c r="H84" s="47"/>
    </row>
    <row r="85" s="2" customFormat="1" ht="16.8" customHeight="1">
      <c r="A85" s="41"/>
      <c r="B85" s="47"/>
      <c r="C85" s="307" t="s">
        <v>19</v>
      </c>
      <c r="D85" s="307" t="s">
        <v>19</v>
      </c>
      <c r="E85" s="20" t="s">
        <v>19</v>
      </c>
      <c r="F85" s="308">
        <v>0</v>
      </c>
      <c r="G85" s="41"/>
      <c r="H85" s="47"/>
    </row>
    <row r="86" s="2" customFormat="1" ht="16.8" customHeight="1">
      <c r="A86" s="41"/>
      <c r="B86" s="47"/>
      <c r="C86" s="307" t="s">
        <v>741</v>
      </c>
      <c r="D86" s="307" t="s">
        <v>223</v>
      </c>
      <c r="E86" s="20" t="s">
        <v>19</v>
      </c>
      <c r="F86" s="308">
        <v>46.456000000000003</v>
      </c>
      <c r="G86" s="41"/>
      <c r="H86" s="47"/>
    </row>
    <row r="87" s="2" customFormat="1" ht="16.8" customHeight="1">
      <c r="A87" s="41"/>
      <c r="B87" s="47"/>
      <c r="C87" s="309" t="s">
        <v>1507</v>
      </c>
      <c r="D87" s="41"/>
      <c r="E87" s="41"/>
      <c r="F87" s="41"/>
      <c r="G87" s="41"/>
      <c r="H87" s="47"/>
    </row>
    <row r="88" s="2" customFormat="1" ht="16.8" customHeight="1">
      <c r="A88" s="41"/>
      <c r="B88" s="47"/>
      <c r="C88" s="307" t="s">
        <v>1010</v>
      </c>
      <c r="D88" s="307" t="s">
        <v>1519</v>
      </c>
      <c r="E88" s="20" t="s">
        <v>152</v>
      </c>
      <c r="F88" s="308">
        <v>46.456000000000003</v>
      </c>
      <c r="G88" s="41"/>
      <c r="H88" s="47"/>
    </row>
    <row r="89" s="2" customFormat="1" ht="16.8" customHeight="1">
      <c r="A89" s="41"/>
      <c r="B89" s="47"/>
      <c r="C89" s="307" t="s">
        <v>1018</v>
      </c>
      <c r="D89" s="307" t="s">
        <v>1520</v>
      </c>
      <c r="E89" s="20" t="s">
        <v>152</v>
      </c>
      <c r="F89" s="308">
        <v>92.912000000000006</v>
      </c>
      <c r="G89" s="41"/>
      <c r="H89" s="47"/>
    </row>
    <row r="90" s="2" customFormat="1">
      <c r="A90" s="41"/>
      <c r="B90" s="47"/>
      <c r="C90" s="307" t="s">
        <v>1024</v>
      </c>
      <c r="D90" s="307" t="s">
        <v>1025</v>
      </c>
      <c r="E90" s="20" t="s">
        <v>152</v>
      </c>
      <c r="F90" s="308">
        <v>53.889000000000003</v>
      </c>
      <c r="G90" s="41"/>
      <c r="H90" s="47"/>
    </row>
    <row r="91" s="2" customFormat="1" ht="16.8" customHeight="1">
      <c r="A91" s="41"/>
      <c r="B91" s="47"/>
      <c r="C91" s="307" t="s">
        <v>1028</v>
      </c>
      <c r="D91" s="307" t="s">
        <v>1029</v>
      </c>
      <c r="E91" s="20" t="s">
        <v>152</v>
      </c>
      <c r="F91" s="308">
        <v>53.889000000000003</v>
      </c>
      <c r="G91" s="41"/>
      <c r="H91" s="47"/>
    </row>
    <row r="92" s="2" customFormat="1" ht="16.8" customHeight="1">
      <c r="A92" s="41"/>
      <c r="B92" s="47"/>
      <c r="C92" s="303" t="s">
        <v>743</v>
      </c>
      <c r="D92" s="304" t="s">
        <v>19</v>
      </c>
      <c r="E92" s="305" t="s">
        <v>19</v>
      </c>
      <c r="F92" s="306">
        <v>15</v>
      </c>
      <c r="G92" s="41"/>
      <c r="H92" s="47"/>
    </row>
    <row r="93" s="2" customFormat="1" ht="16.8" customHeight="1">
      <c r="A93" s="41"/>
      <c r="B93" s="47"/>
      <c r="C93" s="307" t="s">
        <v>19</v>
      </c>
      <c r="D93" s="307" t="s">
        <v>781</v>
      </c>
      <c r="E93" s="20" t="s">
        <v>19</v>
      </c>
      <c r="F93" s="308">
        <v>0</v>
      </c>
      <c r="G93" s="41"/>
      <c r="H93" s="47"/>
    </row>
    <row r="94" s="2" customFormat="1" ht="16.8" customHeight="1">
      <c r="A94" s="41"/>
      <c r="B94" s="47"/>
      <c r="C94" s="307" t="s">
        <v>19</v>
      </c>
      <c r="D94" s="307" t="s">
        <v>782</v>
      </c>
      <c r="E94" s="20" t="s">
        <v>19</v>
      </c>
      <c r="F94" s="308">
        <v>15</v>
      </c>
      <c r="G94" s="41"/>
      <c r="H94" s="47"/>
    </row>
    <row r="95" s="2" customFormat="1" ht="16.8" customHeight="1">
      <c r="A95" s="41"/>
      <c r="B95" s="47"/>
      <c r="C95" s="307" t="s">
        <v>19</v>
      </c>
      <c r="D95" s="307" t="s">
        <v>19</v>
      </c>
      <c r="E95" s="20" t="s">
        <v>19</v>
      </c>
      <c r="F95" s="308">
        <v>0</v>
      </c>
      <c r="G95" s="41"/>
      <c r="H95" s="47"/>
    </row>
    <row r="96" s="2" customFormat="1" ht="16.8" customHeight="1">
      <c r="A96" s="41"/>
      <c r="B96" s="47"/>
      <c r="C96" s="307" t="s">
        <v>743</v>
      </c>
      <c r="D96" s="307" t="s">
        <v>223</v>
      </c>
      <c r="E96" s="20" t="s">
        <v>19</v>
      </c>
      <c r="F96" s="308">
        <v>15</v>
      </c>
      <c r="G96" s="41"/>
      <c r="H96" s="47"/>
    </row>
    <row r="97" s="2" customFormat="1" ht="16.8" customHeight="1">
      <c r="A97" s="41"/>
      <c r="B97" s="47"/>
      <c r="C97" s="309" t="s">
        <v>1507</v>
      </c>
      <c r="D97" s="41"/>
      <c r="E97" s="41"/>
      <c r="F97" s="41"/>
      <c r="G97" s="41"/>
      <c r="H97" s="47"/>
    </row>
    <row r="98" s="2" customFormat="1" ht="16.8" customHeight="1">
      <c r="A98" s="41"/>
      <c r="B98" s="47"/>
      <c r="C98" s="307" t="s">
        <v>777</v>
      </c>
      <c r="D98" s="307" t="s">
        <v>1521</v>
      </c>
      <c r="E98" s="20" t="s">
        <v>204</v>
      </c>
      <c r="F98" s="308">
        <v>15</v>
      </c>
      <c r="G98" s="41"/>
      <c r="H98" s="47"/>
    </row>
    <row r="99" s="2" customFormat="1" ht="16.8" customHeight="1">
      <c r="A99" s="41"/>
      <c r="B99" s="47"/>
      <c r="C99" s="307" t="s">
        <v>767</v>
      </c>
      <c r="D99" s="307" t="s">
        <v>1516</v>
      </c>
      <c r="E99" s="20" t="s">
        <v>204</v>
      </c>
      <c r="F99" s="308">
        <v>33.802999999999997</v>
      </c>
      <c r="G99" s="41"/>
      <c r="H99" s="47"/>
    </row>
    <row r="100" s="2" customFormat="1" ht="16.8" customHeight="1">
      <c r="A100" s="41"/>
      <c r="B100" s="47"/>
      <c r="C100" s="307" t="s">
        <v>773</v>
      </c>
      <c r="D100" s="307" t="s">
        <v>1522</v>
      </c>
      <c r="E100" s="20" t="s">
        <v>204</v>
      </c>
      <c r="F100" s="308">
        <v>17</v>
      </c>
      <c r="G100" s="41"/>
      <c r="H100" s="47"/>
    </row>
    <row r="101" s="2" customFormat="1" ht="16.8" customHeight="1">
      <c r="A101" s="41"/>
      <c r="B101" s="47"/>
      <c r="C101" s="303" t="s">
        <v>744</v>
      </c>
      <c r="D101" s="304" t="s">
        <v>19</v>
      </c>
      <c r="E101" s="305" t="s">
        <v>19</v>
      </c>
      <c r="F101" s="306">
        <v>2</v>
      </c>
      <c r="G101" s="41"/>
      <c r="H101" s="47"/>
    </row>
    <row r="102" s="2" customFormat="1" ht="16.8" customHeight="1">
      <c r="A102" s="41"/>
      <c r="B102" s="47"/>
      <c r="C102" s="307" t="s">
        <v>19</v>
      </c>
      <c r="D102" s="307" t="s">
        <v>784</v>
      </c>
      <c r="E102" s="20" t="s">
        <v>19</v>
      </c>
      <c r="F102" s="308">
        <v>0</v>
      </c>
      <c r="G102" s="41"/>
      <c r="H102" s="47"/>
    </row>
    <row r="103" s="2" customFormat="1" ht="16.8" customHeight="1">
      <c r="A103" s="41"/>
      <c r="B103" s="47"/>
      <c r="C103" s="307" t="s">
        <v>19</v>
      </c>
      <c r="D103" s="307" t="s">
        <v>785</v>
      </c>
      <c r="E103" s="20" t="s">
        <v>19</v>
      </c>
      <c r="F103" s="308">
        <v>0</v>
      </c>
      <c r="G103" s="41"/>
      <c r="H103" s="47"/>
    </row>
    <row r="104" s="2" customFormat="1" ht="16.8" customHeight="1">
      <c r="A104" s="41"/>
      <c r="B104" s="47"/>
      <c r="C104" s="307" t="s">
        <v>19</v>
      </c>
      <c r="D104" s="307" t="s">
        <v>786</v>
      </c>
      <c r="E104" s="20" t="s">
        <v>19</v>
      </c>
      <c r="F104" s="308">
        <v>2</v>
      </c>
      <c r="G104" s="41"/>
      <c r="H104" s="47"/>
    </row>
    <row r="105" s="2" customFormat="1" ht="16.8" customHeight="1">
      <c r="A105" s="41"/>
      <c r="B105" s="47"/>
      <c r="C105" s="307" t="s">
        <v>19</v>
      </c>
      <c r="D105" s="307" t="s">
        <v>19</v>
      </c>
      <c r="E105" s="20" t="s">
        <v>19</v>
      </c>
      <c r="F105" s="308">
        <v>0</v>
      </c>
      <c r="G105" s="41"/>
      <c r="H105" s="47"/>
    </row>
    <row r="106" s="2" customFormat="1" ht="16.8" customHeight="1">
      <c r="A106" s="41"/>
      <c r="B106" s="47"/>
      <c r="C106" s="307" t="s">
        <v>744</v>
      </c>
      <c r="D106" s="307" t="s">
        <v>223</v>
      </c>
      <c r="E106" s="20" t="s">
        <v>19</v>
      </c>
      <c r="F106" s="308">
        <v>2</v>
      </c>
      <c r="G106" s="41"/>
      <c r="H106" s="47"/>
    </row>
    <row r="107" s="2" customFormat="1" ht="16.8" customHeight="1">
      <c r="A107" s="41"/>
      <c r="B107" s="47"/>
      <c r="C107" s="309" t="s">
        <v>1507</v>
      </c>
      <c r="D107" s="41"/>
      <c r="E107" s="41"/>
      <c r="F107" s="41"/>
      <c r="G107" s="41"/>
      <c r="H107" s="47"/>
    </row>
    <row r="108" s="2" customFormat="1" ht="16.8" customHeight="1">
      <c r="A108" s="41"/>
      <c r="B108" s="47"/>
      <c r="C108" s="307" t="s">
        <v>231</v>
      </c>
      <c r="D108" s="307" t="s">
        <v>1523</v>
      </c>
      <c r="E108" s="20" t="s">
        <v>204</v>
      </c>
      <c r="F108" s="308">
        <v>2</v>
      </c>
      <c r="G108" s="41"/>
      <c r="H108" s="47"/>
    </row>
    <row r="109" s="2" customFormat="1" ht="16.8" customHeight="1">
      <c r="A109" s="41"/>
      <c r="B109" s="47"/>
      <c r="C109" s="307" t="s">
        <v>767</v>
      </c>
      <c r="D109" s="307" t="s">
        <v>1516</v>
      </c>
      <c r="E109" s="20" t="s">
        <v>204</v>
      </c>
      <c r="F109" s="308">
        <v>33.802999999999997</v>
      </c>
      <c r="G109" s="41"/>
      <c r="H109" s="47"/>
    </row>
    <row r="110" s="2" customFormat="1" ht="16.8" customHeight="1">
      <c r="A110" s="41"/>
      <c r="B110" s="47"/>
      <c r="C110" s="307" t="s">
        <v>773</v>
      </c>
      <c r="D110" s="307" t="s">
        <v>1522</v>
      </c>
      <c r="E110" s="20" t="s">
        <v>204</v>
      </c>
      <c r="F110" s="308">
        <v>17</v>
      </c>
      <c r="G110" s="41"/>
      <c r="H110" s="47"/>
    </row>
    <row r="111" s="2" customFormat="1" ht="7.44" customHeight="1">
      <c r="A111" s="41"/>
      <c r="B111" s="159"/>
      <c r="C111" s="160"/>
      <c r="D111" s="160"/>
      <c r="E111" s="160"/>
      <c r="F111" s="160"/>
      <c r="G111" s="160"/>
      <c r="H111" s="47"/>
    </row>
    <row r="112" s="2" customFormat="1">
      <c r="A112" s="41"/>
      <c r="B112" s="41"/>
      <c r="C112" s="41"/>
      <c r="D112" s="41"/>
      <c r="E112" s="41"/>
      <c r="F112" s="41"/>
      <c r="G112" s="41"/>
      <c r="H112" s="41"/>
    </row>
  </sheetData>
  <sheetProtection sheet="1" formatColumns="0" formatRows="0" objects="1" scenarios="1" spinCount="100000" saltValue="IMe1F2armHn0XENEYBGSHjMV2aP4P22vJK6uti7BLdACvz+ggvLs0ckOkTkwnLzBLDFDqyo2opEm9drQ8A/4vw==" hashValue="mbA4fmYD9uOXC1Wkcq/8oECiztEBeYXRSjIlEbftSy/7nycYZuD7utzMwkWFVWo19M+enFwAvgPrIldbVSPT1A==" algorithmName="SHA-512" password="CC35"/>
  <mergeCells count="2">
    <mergeCell ref="D5:F5"/>
    <mergeCell ref="D6:F6"/>
  </mergeCells>
  <pageSetup paperSize="9" orientation="landscape" blackAndWhite="1" fitToHeight="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10" customWidth="1"/>
    <col min="2" max="2" width="1.667969" style="310" customWidth="1"/>
    <col min="3" max="4" width="5" style="310" customWidth="1"/>
    <col min="5" max="5" width="11.66016" style="310" customWidth="1"/>
    <col min="6" max="6" width="9.160156" style="310" customWidth="1"/>
    <col min="7" max="7" width="5" style="310" customWidth="1"/>
    <col min="8" max="8" width="77.83203" style="310" customWidth="1"/>
    <col min="9" max="10" width="20" style="310" customWidth="1"/>
    <col min="11" max="11" width="1.667969" style="310" customWidth="1"/>
  </cols>
  <sheetData>
    <row r="1" s="1" customFormat="1" ht="37.5" customHeight="1"/>
    <row r="2" s="1" customFormat="1" ht="7.5" customHeight="1">
      <c r="B2" s="311"/>
      <c r="C2" s="312"/>
      <c r="D2" s="312"/>
      <c r="E2" s="312"/>
      <c r="F2" s="312"/>
      <c r="G2" s="312"/>
      <c r="H2" s="312"/>
      <c r="I2" s="312"/>
      <c r="J2" s="312"/>
      <c r="K2" s="313"/>
    </row>
    <row r="3" s="17" customFormat="1" ht="45" customHeight="1">
      <c r="B3" s="314"/>
      <c r="C3" s="315" t="s">
        <v>1524</v>
      </c>
      <c r="D3" s="315"/>
      <c r="E3" s="315"/>
      <c r="F3" s="315"/>
      <c r="G3" s="315"/>
      <c r="H3" s="315"/>
      <c r="I3" s="315"/>
      <c r="J3" s="315"/>
      <c r="K3" s="316"/>
    </row>
    <row r="4" s="1" customFormat="1" ht="25.5" customHeight="1">
      <c r="B4" s="317"/>
      <c r="C4" s="318" t="s">
        <v>1525</v>
      </c>
      <c r="D4" s="318"/>
      <c r="E4" s="318"/>
      <c r="F4" s="318"/>
      <c r="G4" s="318"/>
      <c r="H4" s="318"/>
      <c r="I4" s="318"/>
      <c r="J4" s="318"/>
      <c r="K4" s="319"/>
    </row>
    <row r="5" s="1" customFormat="1" ht="5.25" customHeight="1">
      <c r="B5" s="317"/>
      <c r="C5" s="320"/>
      <c r="D5" s="320"/>
      <c r="E5" s="320"/>
      <c r="F5" s="320"/>
      <c r="G5" s="320"/>
      <c r="H5" s="320"/>
      <c r="I5" s="320"/>
      <c r="J5" s="320"/>
      <c r="K5" s="319"/>
    </row>
    <row r="6" s="1" customFormat="1" ht="15" customHeight="1">
      <c r="B6" s="317"/>
      <c r="C6" s="321" t="s">
        <v>1526</v>
      </c>
      <c r="D6" s="321"/>
      <c r="E6" s="321"/>
      <c r="F6" s="321"/>
      <c r="G6" s="321"/>
      <c r="H6" s="321"/>
      <c r="I6" s="321"/>
      <c r="J6" s="321"/>
      <c r="K6" s="319"/>
    </row>
    <row r="7" s="1" customFormat="1" ht="15" customHeight="1">
      <c r="B7" s="322"/>
      <c r="C7" s="321" t="s">
        <v>1527</v>
      </c>
      <c r="D7" s="321"/>
      <c r="E7" s="321"/>
      <c r="F7" s="321"/>
      <c r="G7" s="321"/>
      <c r="H7" s="321"/>
      <c r="I7" s="321"/>
      <c r="J7" s="321"/>
      <c r="K7" s="319"/>
    </row>
    <row r="8" s="1" customFormat="1" ht="12.75" customHeight="1">
      <c r="B8" s="322"/>
      <c r="C8" s="321"/>
      <c r="D8" s="321"/>
      <c r="E8" s="321"/>
      <c r="F8" s="321"/>
      <c r="G8" s="321"/>
      <c r="H8" s="321"/>
      <c r="I8" s="321"/>
      <c r="J8" s="321"/>
      <c r="K8" s="319"/>
    </row>
    <row r="9" s="1" customFormat="1" ht="15" customHeight="1">
      <c r="B9" s="322"/>
      <c r="C9" s="321" t="s">
        <v>1528</v>
      </c>
      <c r="D9" s="321"/>
      <c r="E9" s="321"/>
      <c r="F9" s="321"/>
      <c r="G9" s="321"/>
      <c r="H9" s="321"/>
      <c r="I9" s="321"/>
      <c r="J9" s="321"/>
      <c r="K9" s="319"/>
    </row>
    <row r="10" s="1" customFormat="1" ht="15" customHeight="1">
      <c r="B10" s="322"/>
      <c r="C10" s="321"/>
      <c r="D10" s="321" t="s">
        <v>1529</v>
      </c>
      <c r="E10" s="321"/>
      <c r="F10" s="321"/>
      <c r="G10" s="321"/>
      <c r="H10" s="321"/>
      <c r="I10" s="321"/>
      <c r="J10" s="321"/>
      <c r="K10" s="319"/>
    </row>
    <row r="11" s="1" customFormat="1" ht="15" customHeight="1">
      <c r="B11" s="322"/>
      <c r="C11" s="323"/>
      <c r="D11" s="321" t="s">
        <v>1530</v>
      </c>
      <c r="E11" s="321"/>
      <c r="F11" s="321"/>
      <c r="G11" s="321"/>
      <c r="H11" s="321"/>
      <c r="I11" s="321"/>
      <c r="J11" s="321"/>
      <c r="K11" s="319"/>
    </row>
    <row r="12" s="1" customFormat="1" ht="15" customHeight="1">
      <c r="B12" s="322"/>
      <c r="C12" s="323"/>
      <c r="D12" s="321"/>
      <c r="E12" s="321"/>
      <c r="F12" s="321"/>
      <c r="G12" s="321"/>
      <c r="H12" s="321"/>
      <c r="I12" s="321"/>
      <c r="J12" s="321"/>
      <c r="K12" s="319"/>
    </row>
    <row r="13" s="1" customFormat="1" ht="15" customHeight="1">
      <c r="B13" s="322"/>
      <c r="C13" s="323"/>
      <c r="D13" s="324" t="s">
        <v>1531</v>
      </c>
      <c r="E13" s="321"/>
      <c r="F13" s="321"/>
      <c r="G13" s="321"/>
      <c r="H13" s="321"/>
      <c r="I13" s="321"/>
      <c r="J13" s="321"/>
      <c r="K13" s="319"/>
    </row>
    <row r="14" s="1" customFormat="1" ht="12.75" customHeight="1">
      <c r="B14" s="322"/>
      <c r="C14" s="323"/>
      <c r="D14" s="323"/>
      <c r="E14" s="323"/>
      <c r="F14" s="323"/>
      <c r="G14" s="323"/>
      <c r="H14" s="323"/>
      <c r="I14" s="323"/>
      <c r="J14" s="323"/>
      <c r="K14" s="319"/>
    </row>
    <row r="15" s="1" customFormat="1" ht="15" customHeight="1">
      <c r="B15" s="322"/>
      <c r="C15" s="323"/>
      <c r="D15" s="321" t="s">
        <v>1532</v>
      </c>
      <c r="E15" s="321"/>
      <c r="F15" s="321"/>
      <c r="G15" s="321"/>
      <c r="H15" s="321"/>
      <c r="I15" s="321"/>
      <c r="J15" s="321"/>
      <c r="K15" s="319"/>
    </row>
    <row r="16" s="1" customFormat="1" ht="15" customHeight="1">
      <c r="B16" s="322"/>
      <c r="C16" s="323"/>
      <c r="D16" s="321" t="s">
        <v>1533</v>
      </c>
      <c r="E16" s="321"/>
      <c r="F16" s="321"/>
      <c r="G16" s="321"/>
      <c r="H16" s="321"/>
      <c r="I16" s="321"/>
      <c r="J16" s="321"/>
      <c r="K16" s="319"/>
    </row>
    <row r="17" s="1" customFormat="1" ht="15" customHeight="1">
      <c r="B17" s="322"/>
      <c r="C17" s="323"/>
      <c r="D17" s="321" t="s">
        <v>1534</v>
      </c>
      <c r="E17" s="321"/>
      <c r="F17" s="321"/>
      <c r="G17" s="321"/>
      <c r="H17" s="321"/>
      <c r="I17" s="321"/>
      <c r="J17" s="321"/>
      <c r="K17" s="319"/>
    </row>
    <row r="18" s="1" customFormat="1" ht="15" customHeight="1">
      <c r="B18" s="322"/>
      <c r="C18" s="323"/>
      <c r="D18" s="323"/>
      <c r="E18" s="325" t="s">
        <v>80</v>
      </c>
      <c r="F18" s="321" t="s">
        <v>1535</v>
      </c>
      <c r="G18" s="321"/>
      <c r="H18" s="321"/>
      <c r="I18" s="321"/>
      <c r="J18" s="321"/>
      <c r="K18" s="319"/>
    </row>
    <row r="19" s="1" customFormat="1" ht="15" customHeight="1">
      <c r="B19" s="322"/>
      <c r="C19" s="323"/>
      <c r="D19" s="323"/>
      <c r="E19" s="325" t="s">
        <v>1536</v>
      </c>
      <c r="F19" s="321" t="s">
        <v>1537</v>
      </c>
      <c r="G19" s="321"/>
      <c r="H19" s="321"/>
      <c r="I19" s="321"/>
      <c r="J19" s="321"/>
      <c r="K19" s="319"/>
    </row>
    <row r="20" s="1" customFormat="1" ht="15" customHeight="1">
      <c r="B20" s="322"/>
      <c r="C20" s="323"/>
      <c r="D20" s="323"/>
      <c r="E20" s="325" t="s">
        <v>1538</v>
      </c>
      <c r="F20" s="321" t="s">
        <v>1539</v>
      </c>
      <c r="G20" s="321"/>
      <c r="H20" s="321"/>
      <c r="I20" s="321"/>
      <c r="J20" s="321"/>
      <c r="K20" s="319"/>
    </row>
    <row r="21" s="1" customFormat="1" ht="15" customHeight="1">
      <c r="B21" s="322"/>
      <c r="C21" s="323"/>
      <c r="D21" s="323"/>
      <c r="E21" s="325" t="s">
        <v>1540</v>
      </c>
      <c r="F21" s="321" t="s">
        <v>1541</v>
      </c>
      <c r="G21" s="321"/>
      <c r="H21" s="321"/>
      <c r="I21" s="321"/>
      <c r="J21" s="321"/>
      <c r="K21" s="319"/>
    </row>
    <row r="22" s="1" customFormat="1" ht="15" customHeight="1">
      <c r="B22" s="322"/>
      <c r="C22" s="323"/>
      <c r="D22" s="323"/>
      <c r="E22" s="325" t="s">
        <v>1542</v>
      </c>
      <c r="F22" s="321" t="s">
        <v>1453</v>
      </c>
      <c r="G22" s="321"/>
      <c r="H22" s="321"/>
      <c r="I22" s="321"/>
      <c r="J22" s="321"/>
      <c r="K22" s="319"/>
    </row>
    <row r="23" s="1" customFormat="1" ht="15" customHeight="1">
      <c r="B23" s="322"/>
      <c r="C23" s="323"/>
      <c r="D23" s="323"/>
      <c r="E23" s="325" t="s">
        <v>1543</v>
      </c>
      <c r="F23" s="321" t="s">
        <v>1544</v>
      </c>
      <c r="G23" s="321"/>
      <c r="H23" s="321"/>
      <c r="I23" s="321"/>
      <c r="J23" s="321"/>
      <c r="K23" s="319"/>
    </row>
    <row r="24" s="1" customFormat="1" ht="12.75" customHeight="1">
      <c r="B24" s="322"/>
      <c r="C24" s="323"/>
      <c r="D24" s="323"/>
      <c r="E24" s="323"/>
      <c r="F24" s="323"/>
      <c r="G24" s="323"/>
      <c r="H24" s="323"/>
      <c r="I24" s="323"/>
      <c r="J24" s="323"/>
      <c r="K24" s="319"/>
    </row>
    <row r="25" s="1" customFormat="1" ht="15" customHeight="1">
      <c r="B25" s="322"/>
      <c r="C25" s="321" t="s">
        <v>1545</v>
      </c>
      <c r="D25" s="321"/>
      <c r="E25" s="321"/>
      <c r="F25" s="321"/>
      <c r="G25" s="321"/>
      <c r="H25" s="321"/>
      <c r="I25" s="321"/>
      <c r="J25" s="321"/>
      <c r="K25" s="319"/>
    </row>
    <row r="26" s="1" customFormat="1" ht="15" customHeight="1">
      <c r="B26" s="322"/>
      <c r="C26" s="321" t="s">
        <v>1546</v>
      </c>
      <c r="D26" s="321"/>
      <c r="E26" s="321"/>
      <c r="F26" s="321"/>
      <c r="G26" s="321"/>
      <c r="H26" s="321"/>
      <c r="I26" s="321"/>
      <c r="J26" s="321"/>
      <c r="K26" s="319"/>
    </row>
    <row r="27" s="1" customFormat="1" ht="15" customHeight="1">
      <c r="B27" s="322"/>
      <c r="C27" s="321"/>
      <c r="D27" s="321" t="s">
        <v>1547</v>
      </c>
      <c r="E27" s="321"/>
      <c r="F27" s="321"/>
      <c r="G27" s="321"/>
      <c r="H27" s="321"/>
      <c r="I27" s="321"/>
      <c r="J27" s="321"/>
      <c r="K27" s="319"/>
    </row>
    <row r="28" s="1" customFormat="1" ht="15" customHeight="1">
      <c r="B28" s="322"/>
      <c r="C28" s="323"/>
      <c r="D28" s="321" t="s">
        <v>1548</v>
      </c>
      <c r="E28" s="321"/>
      <c r="F28" s="321"/>
      <c r="G28" s="321"/>
      <c r="H28" s="321"/>
      <c r="I28" s="321"/>
      <c r="J28" s="321"/>
      <c r="K28" s="319"/>
    </row>
    <row r="29" s="1" customFormat="1" ht="12.75" customHeight="1">
      <c r="B29" s="322"/>
      <c r="C29" s="323"/>
      <c r="D29" s="323"/>
      <c r="E29" s="323"/>
      <c r="F29" s="323"/>
      <c r="G29" s="323"/>
      <c r="H29" s="323"/>
      <c r="I29" s="323"/>
      <c r="J29" s="323"/>
      <c r="K29" s="319"/>
    </row>
    <row r="30" s="1" customFormat="1" ht="15" customHeight="1">
      <c r="B30" s="322"/>
      <c r="C30" s="323"/>
      <c r="D30" s="321" t="s">
        <v>1549</v>
      </c>
      <c r="E30" s="321"/>
      <c r="F30" s="321"/>
      <c r="G30" s="321"/>
      <c r="H30" s="321"/>
      <c r="I30" s="321"/>
      <c r="J30" s="321"/>
      <c r="K30" s="319"/>
    </row>
    <row r="31" s="1" customFormat="1" ht="15" customHeight="1">
      <c r="B31" s="322"/>
      <c r="C31" s="323"/>
      <c r="D31" s="321" t="s">
        <v>1550</v>
      </c>
      <c r="E31" s="321"/>
      <c r="F31" s="321"/>
      <c r="G31" s="321"/>
      <c r="H31" s="321"/>
      <c r="I31" s="321"/>
      <c r="J31" s="321"/>
      <c r="K31" s="319"/>
    </row>
    <row r="32" s="1" customFormat="1" ht="12.75" customHeight="1">
      <c r="B32" s="322"/>
      <c r="C32" s="323"/>
      <c r="D32" s="323"/>
      <c r="E32" s="323"/>
      <c r="F32" s="323"/>
      <c r="G32" s="323"/>
      <c r="H32" s="323"/>
      <c r="I32" s="323"/>
      <c r="J32" s="323"/>
      <c r="K32" s="319"/>
    </row>
    <row r="33" s="1" customFormat="1" ht="15" customHeight="1">
      <c r="B33" s="322"/>
      <c r="C33" s="323"/>
      <c r="D33" s="321" t="s">
        <v>1551</v>
      </c>
      <c r="E33" s="321"/>
      <c r="F33" s="321"/>
      <c r="G33" s="321"/>
      <c r="H33" s="321"/>
      <c r="I33" s="321"/>
      <c r="J33" s="321"/>
      <c r="K33" s="319"/>
    </row>
    <row r="34" s="1" customFormat="1" ht="15" customHeight="1">
      <c r="B34" s="322"/>
      <c r="C34" s="323"/>
      <c r="D34" s="321" t="s">
        <v>1552</v>
      </c>
      <c r="E34" s="321"/>
      <c r="F34" s="321"/>
      <c r="G34" s="321"/>
      <c r="H34" s="321"/>
      <c r="I34" s="321"/>
      <c r="J34" s="321"/>
      <c r="K34" s="319"/>
    </row>
    <row r="35" s="1" customFormat="1" ht="15" customHeight="1">
      <c r="B35" s="322"/>
      <c r="C35" s="323"/>
      <c r="D35" s="321" t="s">
        <v>1553</v>
      </c>
      <c r="E35" s="321"/>
      <c r="F35" s="321"/>
      <c r="G35" s="321"/>
      <c r="H35" s="321"/>
      <c r="I35" s="321"/>
      <c r="J35" s="321"/>
      <c r="K35" s="319"/>
    </row>
    <row r="36" s="1" customFormat="1" ht="15" customHeight="1">
      <c r="B36" s="322"/>
      <c r="C36" s="323"/>
      <c r="D36" s="321"/>
      <c r="E36" s="324" t="s">
        <v>115</v>
      </c>
      <c r="F36" s="321"/>
      <c r="G36" s="321" t="s">
        <v>1554</v>
      </c>
      <c r="H36" s="321"/>
      <c r="I36" s="321"/>
      <c r="J36" s="321"/>
      <c r="K36" s="319"/>
    </row>
    <row r="37" s="1" customFormat="1" ht="30.75" customHeight="1">
      <c r="B37" s="322"/>
      <c r="C37" s="323"/>
      <c r="D37" s="321"/>
      <c r="E37" s="324" t="s">
        <v>1555</v>
      </c>
      <c r="F37" s="321"/>
      <c r="G37" s="321" t="s">
        <v>1556</v>
      </c>
      <c r="H37" s="321"/>
      <c r="I37" s="321"/>
      <c r="J37" s="321"/>
      <c r="K37" s="319"/>
    </row>
    <row r="38" s="1" customFormat="1" ht="15" customHeight="1">
      <c r="B38" s="322"/>
      <c r="C38" s="323"/>
      <c r="D38" s="321"/>
      <c r="E38" s="324" t="s">
        <v>54</v>
      </c>
      <c r="F38" s="321"/>
      <c r="G38" s="321" t="s">
        <v>1557</v>
      </c>
      <c r="H38" s="321"/>
      <c r="I38" s="321"/>
      <c r="J38" s="321"/>
      <c r="K38" s="319"/>
    </row>
    <row r="39" s="1" customFormat="1" ht="15" customHeight="1">
      <c r="B39" s="322"/>
      <c r="C39" s="323"/>
      <c r="D39" s="321"/>
      <c r="E39" s="324" t="s">
        <v>55</v>
      </c>
      <c r="F39" s="321"/>
      <c r="G39" s="321" t="s">
        <v>1558</v>
      </c>
      <c r="H39" s="321"/>
      <c r="I39" s="321"/>
      <c r="J39" s="321"/>
      <c r="K39" s="319"/>
    </row>
    <row r="40" s="1" customFormat="1" ht="15" customHeight="1">
      <c r="B40" s="322"/>
      <c r="C40" s="323"/>
      <c r="D40" s="321"/>
      <c r="E40" s="324" t="s">
        <v>116</v>
      </c>
      <c r="F40" s="321"/>
      <c r="G40" s="321" t="s">
        <v>1559</v>
      </c>
      <c r="H40" s="321"/>
      <c r="I40" s="321"/>
      <c r="J40" s="321"/>
      <c r="K40" s="319"/>
    </row>
    <row r="41" s="1" customFormat="1" ht="15" customHeight="1">
      <c r="B41" s="322"/>
      <c r="C41" s="323"/>
      <c r="D41" s="321"/>
      <c r="E41" s="324" t="s">
        <v>117</v>
      </c>
      <c r="F41" s="321"/>
      <c r="G41" s="321" t="s">
        <v>1560</v>
      </c>
      <c r="H41" s="321"/>
      <c r="I41" s="321"/>
      <c r="J41" s="321"/>
      <c r="K41" s="319"/>
    </row>
    <row r="42" s="1" customFormat="1" ht="15" customHeight="1">
      <c r="B42" s="322"/>
      <c r="C42" s="323"/>
      <c r="D42" s="321"/>
      <c r="E42" s="324" t="s">
        <v>1561</v>
      </c>
      <c r="F42" s="321"/>
      <c r="G42" s="321" t="s">
        <v>1562</v>
      </c>
      <c r="H42" s="321"/>
      <c r="I42" s="321"/>
      <c r="J42" s="321"/>
      <c r="K42" s="319"/>
    </row>
    <row r="43" s="1" customFormat="1" ht="15" customHeight="1">
      <c r="B43" s="322"/>
      <c r="C43" s="323"/>
      <c r="D43" s="321"/>
      <c r="E43" s="324"/>
      <c r="F43" s="321"/>
      <c r="G43" s="321" t="s">
        <v>1563</v>
      </c>
      <c r="H43" s="321"/>
      <c r="I43" s="321"/>
      <c r="J43" s="321"/>
      <c r="K43" s="319"/>
    </row>
    <row r="44" s="1" customFormat="1" ht="15" customHeight="1">
      <c r="B44" s="322"/>
      <c r="C44" s="323"/>
      <c r="D44" s="321"/>
      <c r="E44" s="324" t="s">
        <v>1564</v>
      </c>
      <c r="F44" s="321"/>
      <c r="G44" s="321" t="s">
        <v>1565</v>
      </c>
      <c r="H44" s="321"/>
      <c r="I44" s="321"/>
      <c r="J44" s="321"/>
      <c r="K44" s="319"/>
    </row>
    <row r="45" s="1" customFormat="1" ht="15" customHeight="1">
      <c r="B45" s="322"/>
      <c r="C45" s="323"/>
      <c r="D45" s="321"/>
      <c r="E45" s="324" t="s">
        <v>119</v>
      </c>
      <c r="F45" s="321"/>
      <c r="G45" s="321" t="s">
        <v>1566</v>
      </c>
      <c r="H45" s="321"/>
      <c r="I45" s="321"/>
      <c r="J45" s="321"/>
      <c r="K45" s="319"/>
    </row>
    <row r="46" s="1" customFormat="1" ht="12.75" customHeight="1">
      <c r="B46" s="322"/>
      <c r="C46" s="323"/>
      <c r="D46" s="321"/>
      <c r="E46" s="321"/>
      <c r="F46" s="321"/>
      <c r="G46" s="321"/>
      <c r="H46" s="321"/>
      <c r="I46" s="321"/>
      <c r="J46" s="321"/>
      <c r="K46" s="319"/>
    </row>
    <row r="47" s="1" customFormat="1" ht="15" customHeight="1">
      <c r="B47" s="322"/>
      <c r="C47" s="323"/>
      <c r="D47" s="321" t="s">
        <v>1567</v>
      </c>
      <c r="E47" s="321"/>
      <c r="F47" s="321"/>
      <c r="G47" s="321"/>
      <c r="H47" s="321"/>
      <c r="I47" s="321"/>
      <c r="J47" s="321"/>
      <c r="K47" s="319"/>
    </row>
    <row r="48" s="1" customFormat="1" ht="15" customHeight="1">
      <c r="B48" s="322"/>
      <c r="C48" s="323"/>
      <c r="D48" s="323"/>
      <c r="E48" s="321" t="s">
        <v>1568</v>
      </c>
      <c r="F48" s="321"/>
      <c r="G48" s="321"/>
      <c r="H48" s="321"/>
      <c r="I48" s="321"/>
      <c r="J48" s="321"/>
      <c r="K48" s="319"/>
    </row>
    <row r="49" s="1" customFormat="1" ht="15" customHeight="1">
      <c r="B49" s="322"/>
      <c r="C49" s="323"/>
      <c r="D49" s="323"/>
      <c r="E49" s="321" t="s">
        <v>1569</v>
      </c>
      <c r="F49" s="321"/>
      <c r="G49" s="321"/>
      <c r="H49" s="321"/>
      <c r="I49" s="321"/>
      <c r="J49" s="321"/>
      <c r="K49" s="319"/>
    </row>
    <row r="50" s="1" customFormat="1" ht="15" customHeight="1">
      <c r="B50" s="322"/>
      <c r="C50" s="323"/>
      <c r="D50" s="323"/>
      <c r="E50" s="321" t="s">
        <v>1570</v>
      </c>
      <c r="F50" s="321"/>
      <c r="G50" s="321"/>
      <c r="H50" s="321"/>
      <c r="I50" s="321"/>
      <c r="J50" s="321"/>
      <c r="K50" s="319"/>
    </row>
    <row r="51" s="1" customFormat="1" ht="15" customHeight="1">
      <c r="B51" s="322"/>
      <c r="C51" s="323"/>
      <c r="D51" s="321" t="s">
        <v>1571</v>
      </c>
      <c r="E51" s="321"/>
      <c r="F51" s="321"/>
      <c r="G51" s="321"/>
      <c r="H51" s="321"/>
      <c r="I51" s="321"/>
      <c r="J51" s="321"/>
      <c r="K51" s="319"/>
    </row>
    <row r="52" s="1" customFormat="1" ht="25.5" customHeight="1">
      <c r="B52" s="317"/>
      <c r="C52" s="318" t="s">
        <v>1572</v>
      </c>
      <c r="D52" s="318"/>
      <c r="E52" s="318"/>
      <c r="F52" s="318"/>
      <c r="G52" s="318"/>
      <c r="H52" s="318"/>
      <c r="I52" s="318"/>
      <c r="J52" s="318"/>
      <c r="K52" s="319"/>
    </row>
    <row r="53" s="1" customFormat="1" ht="5.25" customHeight="1">
      <c r="B53" s="317"/>
      <c r="C53" s="320"/>
      <c r="D53" s="320"/>
      <c r="E53" s="320"/>
      <c r="F53" s="320"/>
      <c r="G53" s="320"/>
      <c r="H53" s="320"/>
      <c r="I53" s="320"/>
      <c r="J53" s="320"/>
      <c r="K53" s="319"/>
    </row>
    <row r="54" s="1" customFormat="1" ht="15" customHeight="1">
      <c r="B54" s="317"/>
      <c r="C54" s="321" t="s">
        <v>1573</v>
      </c>
      <c r="D54" s="321"/>
      <c r="E54" s="321"/>
      <c r="F54" s="321"/>
      <c r="G54" s="321"/>
      <c r="H54" s="321"/>
      <c r="I54" s="321"/>
      <c r="J54" s="321"/>
      <c r="K54" s="319"/>
    </row>
    <row r="55" s="1" customFormat="1" ht="15" customHeight="1">
      <c r="B55" s="317"/>
      <c r="C55" s="321" t="s">
        <v>1574</v>
      </c>
      <c r="D55" s="321"/>
      <c r="E55" s="321"/>
      <c r="F55" s="321"/>
      <c r="G55" s="321"/>
      <c r="H55" s="321"/>
      <c r="I55" s="321"/>
      <c r="J55" s="321"/>
      <c r="K55" s="319"/>
    </row>
    <row r="56" s="1" customFormat="1" ht="12.75" customHeight="1">
      <c r="B56" s="317"/>
      <c r="C56" s="321"/>
      <c r="D56" s="321"/>
      <c r="E56" s="321"/>
      <c r="F56" s="321"/>
      <c r="G56" s="321"/>
      <c r="H56" s="321"/>
      <c r="I56" s="321"/>
      <c r="J56" s="321"/>
      <c r="K56" s="319"/>
    </row>
    <row r="57" s="1" customFormat="1" ht="15" customHeight="1">
      <c r="B57" s="317"/>
      <c r="C57" s="321" t="s">
        <v>1575</v>
      </c>
      <c r="D57" s="321"/>
      <c r="E57" s="321"/>
      <c r="F57" s="321"/>
      <c r="G57" s="321"/>
      <c r="H57" s="321"/>
      <c r="I57" s="321"/>
      <c r="J57" s="321"/>
      <c r="K57" s="319"/>
    </row>
    <row r="58" s="1" customFormat="1" ht="15" customHeight="1">
      <c r="B58" s="317"/>
      <c r="C58" s="323"/>
      <c r="D58" s="321" t="s">
        <v>1576</v>
      </c>
      <c r="E58" s="321"/>
      <c r="F58" s="321"/>
      <c r="G58" s="321"/>
      <c r="H58" s="321"/>
      <c r="I58" s="321"/>
      <c r="J58" s="321"/>
      <c r="K58" s="319"/>
    </row>
    <row r="59" s="1" customFormat="1" ht="15" customHeight="1">
      <c r="B59" s="317"/>
      <c r="C59" s="323"/>
      <c r="D59" s="321" t="s">
        <v>1577</v>
      </c>
      <c r="E59" s="321"/>
      <c r="F59" s="321"/>
      <c r="G59" s="321"/>
      <c r="H59" s="321"/>
      <c r="I59" s="321"/>
      <c r="J59" s="321"/>
      <c r="K59" s="319"/>
    </row>
    <row r="60" s="1" customFormat="1" ht="15" customHeight="1">
      <c r="B60" s="317"/>
      <c r="C60" s="323"/>
      <c r="D60" s="321" t="s">
        <v>1578</v>
      </c>
      <c r="E60" s="321"/>
      <c r="F60" s="321"/>
      <c r="G60" s="321"/>
      <c r="H60" s="321"/>
      <c r="I60" s="321"/>
      <c r="J60" s="321"/>
      <c r="K60" s="319"/>
    </row>
    <row r="61" s="1" customFormat="1" ht="15" customHeight="1">
      <c r="B61" s="317"/>
      <c r="C61" s="323"/>
      <c r="D61" s="321" t="s">
        <v>1579</v>
      </c>
      <c r="E61" s="321"/>
      <c r="F61" s="321"/>
      <c r="G61" s="321"/>
      <c r="H61" s="321"/>
      <c r="I61" s="321"/>
      <c r="J61" s="321"/>
      <c r="K61" s="319"/>
    </row>
    <row r="62" s="1" customFormat="1" ht="15" customHeight="1">
      <c r="B62" s="317"/>
      <c r="C62" s="323"/>
      <c r="D62" s="326" t="s">
        <v>1580</v>
      </c>
      <c r="E62" s="326"/>
      <c r="F62" s="326"/>
      <c r="G62" s="326"/>
      <c r="H62" s="326"/>
      <c r="I62" s="326"/>
      <c r="J62" s="326"/>
      <c r="K62" s="319"/>
    </row>
    <row r="63" s="1" customFormat="1" ht="15" customHeight="1">
      <c r="B63" s="317"/>
      <c r="C63" s="323"/>
      <c r="D63" s="321" t="s">
        <v>1581</v>
      </c>
      <c r="E63" s="321"/>
      <c r="F63" s="321"/>
      <c r="G63" s="321"/>
      <c r="H63" s="321"/>
      <c r="I63" s="321"/>
      <c r="J63" s="321"/>
      <c r="K63" s="319"/>
    </row>
    <row r="64" s="1" customFormat="1" ht="12.75" customHeight="1">
      <c r="B64" s="317"/>
      <c r="C64" s="323"/>
      <c r="D64" s="323"/>
      <c r="E64" s="327"/>
      <c r="F64" s="323"/>
      <c r="G64" s="323"/>
      <c r="H64" s="323"/>
      <c r="I64" s="323"/>
      <c r="J64" s="323"/>
      <c r="K64" s="319"/>
    </row>
    <row r="65" s="1" customFormat="1" ht="15" customHeight="1">
      <c r="B65" s="317"/>
      <c r="C65" s="323"/>
      <c r="D65" s="321" t="s">
        <v>1582</v>
      </c>
      <c r="E65" s="321"/>
      <c r="F65" s="321"/>
      <c r="G65" s="321"/>
      <c r="H65" s="321"/>
      <c r="I65" s="321"/>
      <c r="J65" s="321"/>
      <c r="K65" s="319"/>
    </row>
    <row r="66" s="1" customFormat="1" ht="15" customHeight="1">
      <c r="B66" s="317"/>
      <c r="C66" s="323"/>
      <c r="D66" s="326" t="s">
        <v>1583</v>
      </c>
      <c r="E66" s="326"/>
      <c r="F66" s="326"/>
      <c r="G66" s="326"/>
      <c r="H66" s="326"/>
      <c r="I66" s="326"/>
      <c r="J66" s="326"/>
      <c r="K66" s="319"/>
    </row>
    <row r="67" s="1" customFormat="1" ht="15" customHeight="1">
      <c r="B67" s="317"/>
      <c r="C67" s="323"/>
      <c r="D67" s="321" t="s">
        <v>1584</v>
      </c>
      <c r="E67" s="321"/>
      <c r="F67" s="321"/>
      <c r="G67" s="321"/>
      <c r="H67" s="321"/>
      <c r="I67" s="321"/>
      <c r="J67" s="321"/>
      <c r="K67" s="319"/>
    </row>
    <row r="68" s="1" customFormat="1" ht="15" customHeight="1">
      <c r="B68" s="317"/>
      <c r="C68" s="323"/>
      <c r="D68" s="321" t="s">
        <v>1585</v>
      </c>
      <c r="E68" s="321"/>
      <c r="F68" s="321"/>
      <c r="G68" s="321"/>
      <c r="H68" s="321"/>
      <c r="I68" s="321"/>
      <c r="J68" s="321"/>
      <c r="K68" s="319"/>
    </row>
    <row r="69" s="1" customFormat="1" ht="15" customHeight="1">
      <c r="B69" s="317"/>
      <c r="C69" s="323"/>
      <c r="D69" s="321" t="s">
        <v>1586</v>
      </c>
      <c r="E69" s="321"/>
      <c r="F69" s="321"/>
      <c r="G69" s="321"/>
      <c r="H69" s="321"/>
      <c r="I69" s="321"/>
      <c r="J69" s="321"/>
      <c r="K69" s="319"/>
    </row>
    <row r="70" s="1" customFormat="1" ht="15" customHeight="1">
      <c r="B70" s="317"/>
      <c r="C70" s="323"/>
      <c r="D70" s="321" t="s">
        <v>1587</v>
      </c>
      <c r="E70" s="321"/>
      <c r="F70" s="321"/>
      <c r="G70" s="321"/>
      <c r="H70" s="321"/>
      <c r="I70" s="321"/>
      <c r="J70" s="321"/>
      <c r="K70" s="319"/>
    </row>
    <row r="71" s="1" customFormat="1" ht="12.75" customHeight="1">
      <c r="B71" s="328"/>
      <c r="C71" s="329"/>
      <c r="D71" s="329"/>
      <c r="E71" s="329"/>
      <c r="F71" s="329"/>
      <c r="G71" s="329"/>
      <c r="H71" s="329"/>
      <c r="I71" s="329"/>
      <c r="J71" s="329"/>
      <c r="K71" s="330"/>
    </row>
    <row r="72" s="1" customFormat="1" ht="18.75" customHeight="1">
      <c r="B72" s="331"/>
      <c r="C72" s="331"/>
      <c r="D72" s="331"/>
      <c r="E72" s="331"/>
      <c r="F72" s="331"/>
      <c r="G72" s="331"/>
      <c r="H72" s="331"/>
      <c r="I72" s="331"/>
      <c r="J72" s="331"/>
      <c r="K72" s="332"/>
    </row>
    <row r="73" s="1" customFormat="1" ht="18.75" customHeight="1">
      <c r="B73" s="332"/>
      <c r="C73" s="332"/>
      <c r="D73" s="332"/>
      <c r="E73" s="332"/>
      <c r="F73" s="332"/>
      <c r="G73" s="332"/>
      <c r="H73" s="332"/>
      <c r="I73" s="332"/>
      <c r="J73" s="332"/>
      <c r="K73" s="332"/>
    </row>
    <row r="74" s="1" customFormat="1" ht="7.5" customHeight="1">
      <c r="B74" s="333"/>
      <c r="C74" s="334"/>
      <c r="D74" s="334"/>
      <c r="E74" s="334"/>
      <c r="F74" s="334"/>
      <c r="G74" s="334"/>
      <c r="H74" s="334"/>
      <c r="I74" s="334"/>
      <c r="J74" s="334"/>
      <c r="K74" s="335"/>
    </row>
    <row r="75" s="1" customFormat="1" ht="45" customHeight="1">
      <c r="B75" s="336"/>
      <c r="C75" s="337" t="s">
        <v>1588</v>
      </c>
      <c r="D75" s="337"/>
      <c r="E75" s="337"/>
      <c r="F75" s="337"/>
      <c r="G75" s="337"/>
      <c r="H75" s="337"/>
      <c r="I75" s="337"/>
      <c r="J75" s="337"/>
      <c r="K75" s="338"/>
    </row>
    <row r="76" s="1" customFormat="1" ht="17.25" customHeight="1">
      <c r="B76" s="336"/>
      <c r="C76" s="339" t="s">
        <v>1589</v>
      </c>
      <c r="D76" s="339"/>
      <c r="E76" s="339"/>
      <c r="F76" s="339" t="s">
        <v>1590</v>
      </c>
      <c r="G76" s="340"/>
      <c r="H76" s="339" t="s">
        <v>55</v>
      </c>
      <c r="I76" s="339" t="s">
        <v>58</v>
      </c>
      <c r="J76" s="339" t="s">
        <v>1591</v>
      </c>
      <c r="K76" s="338"/>
    </row>
    <row r="77" s="1" customFormat="1" ht="17.25" customHeight="1">
      <c r="B77" s="336"/>
      <c r="C77" s="341" t="s">
        <v>1592</v>
      </c>
      <c r="D77" s="341"/>
      <c r="E77" s="341"/>
      <c r="F77" s="342" t="s">
        <v>1593</v>
      </c>
      <c r="G77" s="343"/>
      <c r="H77" s="341"/>
      <c r="I77" s="341"/>
      <c r="J77" s="341" t="s">
        <v>1594</v>
      </c>
      <c r="K77" s="338"/>
    </row>
    <row r="78" s="1" customFormat="1" ht="5.25" customHeight="1">
      <c r="B78" s="336"/>
      <c r="C78" s="344"/>
      <c r="D78" s="344"/>
      <c r="E78" s="344"/>
      <c r="F78" s="344"/>
      <c r="G78" s="345"/>
      <c r="H78" s="344"/>
      <c r="I78" s="344"/>
      <c r="J78" s="344"/>
      <c r="K78" s="338"/>
    </row>
    <row r="79" s="1" customFormat="1" ht="15" customHeight="1">
      <c r="B79" s="336"/>
      <c r="C79" s="324" t="s">
        <v>54</v>
      </c>
      <c r="D79" s="346"/>
      <c r="E79" s="346"/>
      <c r="F79" s="347" t="s">
        <v>1595</v>
      </c>
      <c r="G79" s="348"/>
      <c r="H79" s="324" t="s">
        <v>1596</v>
      </c>
      <c r="I79" s="324" t="s">
        <v>1597</v>
      </c>
      <c r="J79" s="324">
        <v>20</v>
      </c>
      <c r="K79" s="338"/>
    </row>
    <row r="80" s="1" customFormat="1" ht="15" customHeight="1">
      <c r="B80" s="336"/>
      <c r="C80" s="324" t="s">
        <v>1598</v>
      </c>
      <c r="D80" s="324"/>
      <c r="E80" s="324"/>
      <c r="F80" s="347" t="s">
        <v>1595</v>
      </c>
      <c r="G80" s="348"/>
      <c r="H80" s="324" t="s">
        <v>1599</v>
      </c>
      <c r="I80" s="324" t="s">
        <v>1597</v>
      </c>
      <c r="J80" s="324">
        <v>120</v>
      </c>
      <c r="K80" s="338"/>
    </row>
    <row r="81" s="1" customFormat="1" ht="15" customHeight="1">
      <c r="B81" s="349"/>
      <c r="C81" s="324" t="s">
        <v>1600</v>
      </c>
      <c r="D81" s="324"/>
      <c r="E81" s="324"/>
      <c r="F81" s="347" t="s">
        <v>1601</v>
      </c>
      <c r="G81" s="348"/>
      <c r="H81" s="324" t="s">
        <v>1602</v>
      </c>
      <c r="I81" s="324" t="s">
        <v>1597</v>
      </c>
      <c r="J81" s="324">
        <v>50</v>
      </c>
      <c r="K81" s="338"/>
    </row>
    <row r="82" s="1" customFormat="1" ht="15" customHeight="1">
      <c r="B82" s="349"/>
      <c r="C82" s="324" t="s">
        <v>1603</v>
      </c>
      <c r="D82" s="324"/>
      <c r="E82" s="324"/>
      <c r="F82" s="347" t="s">
        <v>1595</v>
      </c>
      <c r="G82" s="348"/>
      <c r="H82" s="324" t="s">
        <v>1604</v>
      </c>
      <c r="I82" s="324" t="s">
        <v>1605</v>
      </c>
      <c r="J82" s="324"/>
      <c r="K82" s="338"/>
    </row>
    <row r="83" s="1" customFormat="1" ht="15" customHeight="1">
      <c r="B83" s="349"/>
      <c r="C83" s="350" t="s">
        <v>1606</v>
      </c>
      <c r="D83" s="350"/>
      <c r="E83" s="350"/>
      <c r="F83" s="351" t="s">
        <v>1601</v>
      </c>
      <c r="G83" s="350"/>
      <c r="H83" s="350" t="s">
        <v>1607</v>
      </c>
      <c r="I83" s="350" t="s">
        <v>1597</v>
      </c>
      <c r="J83" s="350">
        <v>15</v>
      </c>
      <c r="K83" s="338"/>
    </row>
    <row r="84" s="1" customFormat="1" ht="15" customHeight="1">
      <c r="B84" s="349"/>
      <c r="C84" s="350" t="s">
        <v>1608</v>
      </c>
      <c r="D84" s="350"/>
      <c r="E84" s="350"/>
      <c r="F84" s="351" t="s">
        <v>1601</v>
      </c>
      <c r="G84" s="350"/>
      <c r="H84" s="350" t="s">
        <v>1609</v>
      </c>
      <c r="I84" s="350" t="s">
        <v>1597</v>
      </c>
      <c r="J84" s="350">
        <v>15</v>
      </c>
      <c r="K84" s="338"/>
    </row>
    <row r="85" s="1" customFormat="1" ht="15" customHeight="1">
      <c r="B85" s="349"/>
      <c r="C85" s="350" t="s">
        <v>1610</v>
      </c>
      <c r="D85" s="350"/>
      <c r="E85" s="350"/>
      <c r="F85" s="351" t="s">
        <v>1601</v>
      </c>
      <c r="G85" s="350"/>
      <c r="H85" s="350" t="s">
        <v>1611</v>
      </c>
      <c r="I85" s="350" t="s">
        <v>1597</v>
      </c>
      <c r="J85" s="350">
        <v>20</v>
      </c>
      <c r="K85" s="338"/>
    </row>
    <row r="86" s="1" customFormat="1" ht="15" customHeight="1">
      <c r="B86" s="349"/>
      <c r="C86" s="350" t="s">
        <v>1612</v>
      </c>
      <c r="D86" s="350"/>
      <c r="E86" s="350"/>
      <c r="F86" s="351" t="s">
        <v>1601</v>
      </c>
      <c r="G86" s="350"/>
      <c r="H86" s="350" t="s">
        <v>1613</v>
      </c>
      <c r="I86" s="350" t="s">
        <v>1597</v>
      </c>
      <c r="J86" s="350">
        <v>20</v>
      </c>
      <c r="K86" s="338"/>
    </row>
    <row r="87" s="1" customFormat="1" ht="15" customHeight="1">
      <c r="B87" s="349"/>
      <c r="C87" s="324" t="s">
        <v>1614</v>
      </c>
      <c r="D87" s="324"/>
      <c r="E87" s="324"/>
      <c r="F87" s="347" t="s">
        <v>1601</v>
      </c>
      <c r="G87" s="348"/>
      <c r="H87" s="324" t="s">
        <v>1615</v>
      </c>
      <c r="I87" s="324" t="s">
        <v>1597</v>
      </c>
      <c r="J87" s="324">
        <v>50</v>
      </c>
      <c r="K87" s="338"/>
    </row>
    <row r="88" s="1" customFormat="1" ht="15" customHeight="1">
      <c r="B88" s="349"/>
      <c r="C88" s="324" t="s">
        <v>1616</v>
      </c>
      <c r="D88" s="324"/>
      <c r="E88" s="324"/>
      <c r="F88" s="347" t="s">
        <v>1601</v>
      </c>
      <c r="G88" s="348"/>
      <c r="H88" s="324" t="s">
        <v>1617</v>
      </c>
      <c r="I88" s="324" t="s">
        <v>1597</v>
      </c>
      <c r="J88" s="324">
        <v>20</v>
      </c>
      <c r="K88" s="338"/>
    </row>
    <row r="89" s="1" customFormat="1" ht="15" customHeight="1">
      <c r="B89" s="349"/>
      <c r="C89" s="324" t="s">
        <v>1618</v>
      </c>
      <c r="D89" s="324"/>
      <c r="E89" s="324"/>
      <c r="F89" s="347" t="s">
        <v>1601</v>
      </c>
      <c r="G89" s="348"/>
      <c r="H89" s="324" t="s">
        <v>1619</v>
      </c>
      <c r="I89" s="324" t="s">
        <v>1597</v>
      </c>
      <c r="J89" s="324">
        <v>20</v>
      </c>
      <c r="K89" s="338"/>
    </row>
    <row r="90" s="1" customFormat="1" ht="15" customHeight="1">
      <c r="B90" s="349"/>
      <c r="C90" s="324" t="s">
        <v>1620</v>
      </c>
      <c r="D90" s="324"/>
      <c r="E90" s="324"/>
      <c r="F90" s="347" t="s">
        <v>1601</v>
      </c>
      <c r="G90" s="348"/>
      <c r="H90" s="324" t="s">
        <v>1621</v>
      </c>
      <c r="I90" s="324" t="s">
        <v>1597</v>
      </c>
      <c r="J90" s="324">
        <v>50</v>
      </c>
      <c r="K90" s="338"/>
    </row>
    <row r="91" s="1" customFormat="1" ht="15" customHeight="1">
      <c r="B91" s="349"/>
      <c r="C91" s="324" t="s">
        <v>1622</v>
      </c>
      <c r="D91" s="324"/>
      <c r="E91" s="324"/>
      <c r="F91" s="347" t="s">
        <v>1601</v>
      </c>
      <c r="G91" s="348"/>
      <c r="H91" s="324" t="s">
        <v>1622</v>
      </c>
      <c r="I91" s="324" t="s">
        <v>1597</v>
      </c>
      <c r="J91" s="324">
        <v>50</v>
      </c>
      <c r="K91" s="338"/>
    </row>
    <row r="92" s="1" customFormat="1" ht="15" customHeight="1">
      <c r="B92" s="349"/>
      <c r="C92" s="324" t="s">
        <v>1623</v>
      </c>
      <c r="D92" s="324"/>
      <c r="E92" s="324"/>
      <c r="F92" s="347" t="s">
        <v>1601</v>
      </c>
      <c r="G92" s="348"/>
      <c r="H92" s="324" t="s">
        <v>1624</v>
      </c>
      <c r="I92" s="324" t="s">
        <v>1597</v>
      </c>
      <c r="J92" s="324">
        <v>255</v>
      </c>
      <c r="K92" s="338"/>
    </row>
    <row r="93" s="1" customFormat="1" ht="15" customHeight="1">
      <c r="B93" s="349"/>
      <c r="C93" s="324" t="s">
        <v>1625</v>
      </c>
      <c r="D93" s="324"/>
      <c r="E93" s="324"/>
      <c r="F93" s="347" t="s">
        <v>1595</v>
      </c>
      <c r="G93" s="348"/>
      <c r="H93" s="324" t="s">
        <v>1626</v>
      </c>
      <c r="I93" s="324" t="s">
        <v>1627</v>
      </c>
      <c r="J93" s="324"/>
      <c r="K93" s="338"/>
    </row>
    <row r="94" s="1" customFormat="1" ht="15" customHeight="1">
      <c r="B94" s="349"/>
      <c r="C94" s="324" t="s">
        <v>1628</v>
      </c>
      <c r="D94" s="324"/>
      <c r="E94" s="324"/>
      <c r="F94" s="347" t="s">
        <v>1595</v>
      </c>
      <c r="G94" s="348"/>
      <c r="H94" s="324" t="s">
        <v>1629</v>
      </c>
      <c r="I94" s="324" t="s">
        <v>1630</v>
      </c>
      <c r="J94" s="324"/>
      <c r="K94" s="338"/>
    </row>
    <row r="95" s="1" customFormat="1" ht="15" customHeight="1">
      <c r="B95" s="349"/>
      <c r="C95" s="324" t="s">
        <v>1631</v>
      </c>
      <c r="D95" s="324"/>
      <c r="E95" s="324"/>
      <c r="F95" s="347" t="s">
        <v>1595</v>
      </c>
      <c r="G95" s="348"/>
      <c r="H95" s="324" t="s">
        <v>1631</v>
      </c>
      <c r="I95" s="324" t="s">
        <v>1630</v>
      </c>
      <c r="J95" s="324"/>
      <c r="K95" s="338"/>
    </row>
    <row r="96" s="1" customFormat="1" ht="15" customHeight="1">
      <c r="B96" s="349"/>
      <c r="C96" s="324" t="s">
        <v>39</v>
      </c>
      <c r="D96" s="324"/>
      <c r="E96" s="324"/>
      <c r="F96" s="347" t="s">
        <v>1595</v>
      </c>
      <c r="G96" s="348"/>
      <c r="H96" s="324" t="s">
        <v>1632</v>
      </c>
      <c r="I96" s="324" t="s">
        <v>1630</v>
      </c>
      <c r="J96" s="324"/>
      <c r="K96" s="338"/>
    </row>
    <row r="97" s="1" customFormat="1" ht="15" customHeight="1">
      <c r="B97" s="349"/>
      <c r="C97" s="324" t="s">
        <v>49</v>
      </c>
      <c r="D97" s="324"/>
      <c r="E97" s="324"/>
      <c r="F97" s="347" t="s">
        <v>1595</v>
      </c>
      <c r="G97" s="348"/>
      <c r="H97" s="324" t="s">
        <v>1633</v>
      </c>
      <c r="I97" s="324" t="s">
        <v>1630</v>
      </c>
      <c r="J97" s="324"/>
      <c r="K97" s="338"/>
    </row>
    <row r="98" s="1" customFormat="1" ht="15" customHeight="1">
      <c r="B98" s="352"/>
      <c r="C98" s="353"/>
      <c r="D98" s="353"/>
      <c r="E98" s="353"/>
      <c r="F98" s="353"/>
      <c r="G98" s="353"/>
      <c r="H98" s="353"/>
      <c r="I98" s="353"/>
      <c r="J98" s="353"/>
      <c r="K98" s="354"/>
    </row>
    <row r="99" s="1" customFormat="1" ht="18.75" customHeight="1">
      <c r="B99" s="355"/>
      <c r="C99" s="356"/>
      <c r="D99" s="356"/>
      <c r="E99" s="356"/>
      <c r="F99" s="356"/>
      <c r="G99" s="356"/>
      <c r="H99" s="356"/>
      <c r="I99" s="356"/>
      <c r="J99" s="356"/>
      <c r="K99" s="355"/>
    </row>
    <row r="100" s="1" customFormat="1" ht="18.75" customHeight="1">
      <c r="B100" s="332"/>
      <c r="C100" s="332"/>
      <c r="D100" s="332"/>
      <c r="E100" s="332"/>
      <c r="F100" s="332"/>
      <c r="G100" s="332"/>
      <c r="H100" s="332"/>
      <c r="I100" s="332"/>
      <c r="J100" s="332"/>
      <c r="K100" s="332"/>
    </row>
    <row r="101" s="1" customFormat="1" ht="7.5" customHeight="1">
      <c r="B101" s="333"/>
      <c r="C101" s="334"/>
      <c r="D101" s="334"/>
      <c r="E101" s="334"/>
      <c r="F101" s="334"/>
      <c r="G101" s="334"/>
      <c r="H101" s="334"/>
      <c r="I101" s="334"/>
      <c r="J101" s="334"/>
      <c r="K101" s="335"/>
    </row>
    <row r="102" s="1" customFormat="1" ht="45" customHeight="1">
      <c r="B102" s="336"/>
      <c r="C102" s="337" t="s">
        <v>1634</v>
      </c>
      <c r="D102" s="337"/>
      <c r="E102" s="337"/>
      <c r="F102" s="337"/>
      <c r="G102" s="337"/>
      <c r="H102" s="337"/>
      <c r="I102" s="337"/>
      <c r="J102" s="337"/>
      <c r="K102" s="338"/>
    </row>
    <row r="103" s="1" customFormat="1" ht="17.25" customHeight="1">
      <c r="B103" s="336"/>
      <c r="C103" s="339" t="s">
        <v>1589</v>
      </c>
      <c r="D103" s="339"/>
      <c r="E103" s="339"/>
      <c r="F103" s="339" t="s">
        <v>1590</v>
      </c>
      <c r="G103" s="340"/>
      <c r="H103" s="339" t="s">
        <v>55</v>
      </c>
      <c r="I103" s="339" t="s">
        <v>58</v>
      </c>
      <c r="J103" s="339" t="s">
        <v>1591</v>
      </c>
      <c r="K103" s="338"/>
    </row>
    <row r="104" s="1" customFormat="1" ht="17.25" customHeight="1">
      <c r="B104" s="336"/>
      <c r="C104" s="341" t="s">
        <v>1592</v>
      </c>
      <c r="D104" s="341"/>
      <c r="E104" s="341"/>
      <c r="F104" s="342" t="s">
        <v>1593</v>
      </c>
      <c r="G104" s="343"/>
      <c r="H104" s="341"/>
      <c r="I104" s="341"/>
      <c r="J104" s="341" t="s">
        <v>1594</v>
      </c>
      <c r="K104" s="338"/>
    </row>
    <row r="105" s="1" customFormat="1" ht="5.25" customHeight="1">
      <c r="B105" s="336"/>
      <c r="C105" s="339"/>
      <c r="D105" s="339"/>
      <c r="E105" s="339"/>
      <c r="F105" s="339"/>
      <c r="G105" s="357"/>
      <c r="H105" s="339"/>
      <c r="I105" s="339"/>
      <c r="J105" s="339"/>
      <c r="K105" s="338"/>
    </row>
    <row r="106" s="1" customFormat="1" ht="15" customHeight="1">
      <c r="B106" s="336"/>
      <c r="C106" s="324" t="s">
        <v>54</v>
      </c>
      <c r="D106" s="346"/>
      <c r="E106" s="346"/>
      <c r="F106" s="347" t="s">
        <v>1595</v>
      </c>
      <c r="G106" s="324"/>
      <c r="H106" s="324" t="s">
        <v>1635</v>
      </c>
      <c r="I106" s="324" t="s">
        <v>1597</v>
      </c>
      <c r="J106" s="324">
        <v>20</v>
      </c>
      <c r="K106" s="338"/>
    </row>
    <row r="107" s="1" customFormat="1" ht="15" customHeight="1">
      <c r="B107" s="336"/>
      <c r="C107" s="324" t="s">
        <v>1598</v>
      </c>
      <c r="D107" s="324"/>
      <c r="E107" s="324"/>
      <c r="F107" s="347" t="s">
        <v>1595</v>
      </c>
      <c r="G107" s="324"/>
      <c r="H107" s="324" t="s">
        <v>1635</v>
      </c>
      <c r="I107" s="324" t="s">
        <v>1597</v>
      </c>
      <c r="J107" s="324">
        <v>120</v>
      </c>
      <c r="K107" s="338"/>
    </row>
    <row r="108" s="1" customFormat="1" ht="15" customHeight="1">
      <c r="B108" s="349"/>
      <c r="C108" s="324" t="s">
        <v>1600</v>
      </c>
      <c r="D108" s="324"/>
      <c r="E108" s="324"/>
      <c r="F108" s="347" t="s">
        <v>1601</v>
      </c>
      <c r="G108" s="324"/>
      <c r="H108" s="324" t="s">
        <v>1635</v>
      </c>
      <c r="I108" s="324" t="s">
        <v>1597</v>
      </c>
      <c r="J108" s="324">
        <v>50</v>
      </c>
      <c r="K108" s="338"/>
    </row>
    <row r="109" s="1" customFormat="1" ht="15" customHeight="1">
      <c r="B109" s="349"/>
      <c r="C109" s="324" t="s">
        <v>1603</v>
      </c>
      <c r="D109" s="324"/>
      <c r="E109" s="324"/>
      <c r="F109" s="347" t="s">
        <v>1595</v>
      </c>
      <c r="G109" s="324"/>
      <c r="H109" s="324" t="s">
        <v>1635</v>
      </c>
      <c r="I109" s="324" t="s">
        <v>1605</v>
      </c>
      <c r="J109" s="324"/>
      <c r="K109" s="338"/>
    </row>
    <row r="110" s="1" customFormat="1" ht="15" customHeight="1">
      <c r="B110" s="349"/>
      <c r="C110" s="324" t="s">
        <v>1614</v>
      </c>
      <c r="D110" s="324"/>
      <c r="E110" s="324"/>
      <c r="F110" s="347" t="s">
        <v>1601</v>
      </c>
      <c r="G110" s="324"/>
      <c r="H110" s="324" t="s">
        <v>1635</v>
      </c>
      <c r="I110" s="324" t="s">
        <v>1597</v>
      </c>
      <c r="J110" s="324">
        <v>50</v>
      </c>
      <c r="K110" s="338"/>
    </row>
    <row r="111" s="1" customFormat="1" ht="15" customHeight="1">
      <c r="B111" s="349"/>
      <c r="C111" s="324" t="s">
        <v>1622</v>
      </c>
      <c r="D111" s="324"/>
      <c r="E111" s="324"/>
      <c r="F111" s="347" t="s">
        <v>1601</v>
      </c>
      <c r="G111" s="324"/>
      <c r="H111" s="324" t="s">
        <v>1635</v>
      </c>
      <c r="I111" s="324" t="s">
        <v>1597</v>
      </c>
      <c r="J111" s="324">
        <v>50</v>
      </c>
      <c r="K111" s="338"/>
    </row>
    <row r="112" s="1" customFormat="1" ht="15" customHeight="1">
      <c r="B112" s="349"/>
      <c r="C112" s="324" t="s">
        <v>1620</v>
      </c>
      <c r="D112" s="324"/>
      <c r="E112" s="324"/>
      <c r="F112" s="347" t="s">
        <v>1601</v>
      </c>
      <c r="G112" s="324"/>
      <c r="H112" s="324" t="s">
        <v>1635</v>
      </c>
      <c r="I112" s="324" t="s">
        <v>1597</v>
      </c>
      <c r="J112" s="324">
        <v>50</v>
      </c>
      <c r="K112" s="338"/>
    </row>
    <row r="113" s="1" customFormat="1" ht="15" customHeight="1">
      <c r="B113" s="349"/>
      <c r="C113" s="324" t="s">
        <v>54</v>
      </c>
      <c r="D113" s="324"/>
      <c r="E113" s="324"/>
      <c r="F113" s="347" t="s">
        <v>1595</v>
      </c>
      <c r="G113" s="324"/>
      <c r="H113" s="324" t="s">
        <v>1636</v>
      </c>
      <c r="I113" s="324" t="s">
        <v>1597</v>
      </c>
      <c r="J113" s="324">
        <v>20</v>
      </c>
      <c r="K113" s="338"/>
    </row>
    <row r="114" s="1" customFormat="1" ht="15" customHeight="1">
      <c r="B114" s="349"/>
      <c r="C114" s="324" t="s">
        <v>1637</v>
      </c>
      <c r="D114" s="324"/>
      <c r="E114" s="324"/>
      <c r="F114" s="347" t="s">
        <v>1595</v>
      </c>
      <c r="G114" s="324"/>
      <c r="H114" s="324" t="s">
        <v>1638</v>
      </c>
      <c r="I114" s="324" t="s">
        <v>1597</v>
      </c>
      <c r="J114" s="324">
        <v>120</v>
      </c>
      <c r="K114" s="338"/>
    </row>
    <row r="115" s="1" customFormat="1" ht="15" customHeight="1">
      <c r="B115" s="349"/>
      <c r="C115" s="324" t="s">
        <v>39</v>
      </c>
      <c r="D115" s="324"/>
      <c r="E115" s="324"/>
      <c r="F115" s="347" t="s">
        <v>1595</v>
      </c>
      <c r="G115" s="324"/>
      <c r="H115" s="324" t="s">
        <v>1639</v>
      </c>
      <c r="I115" s="324" t="s">
        <v>1630</v>
      </c>
      <c r="J115" s="324"/>
      <c r="K115" s="338"/>
    </row>
    <row r="116" s="1" customFormat="1" ht="15" customHeight="1">
      <c r="B116" s="349"/>
      <c r="C116" s="324" t="s">
        <v>49</v>
      </c>
      <c r="D116" s="324"/>
      <c r="E116" s="324"/>
      <c r="F116" s="347" t="s">
        <v>1595</v>
      </c>
      <c r="G116" s="324"/>
      <c r="H116" s="324" t="s">
        <v>1640</v>
      </c>
      <c r="I116" s="324" t="s">
        <v>1630</v>
      </c>
      <c r="J116" s="324"/>
      <c r="K116" s="338"/>
    </row>
    <row r="117" s="1" customFormat="1" ht="15" customHeight="1">
      <c r="B117" s="349"/>
      <c r="C117" s="324" t="s">
        <v>58</v>
      </c>
      <c r="D117" s="324"/>
      <c r="E117" s="324"/>
      <c r="F117" s="347" t="s">
        <v>1595</v>
      </c>
      <c r="G117" s="324"/>
      <c r="H117" s="324" t="s">
        <v>1641</v>
      </c>
      <c r="I117" s="324" t="s">
        <v>1642</v>
      </c>
      <c r="J117" s="324"/>
      <c r="K117" s="338"/>
    </row>
    <row r="118" s="1" customFormat="1" ht="15" customHeight="1">
      <c r="B118" s="352"/>
      <c r="C118" s="358"/>
      <c r="D118" s="358"/>
      <c r="E118" s="358"/>
      <c r="F118" s="358"/>
      <c r="G118" s="358"/>
      <c r="H118" s="358"/>
      <c r="I118" s="358"/>
      <c r="J118" s="358"/>
      <c r="K118" s="354"/>
    </row>
    <row r="119" s="1" customFormat="1" ht="18.75" customHeight="1">
      <c r="B119" s="359"/>
      <c r="C119" s="360"/>
      <c r="D119" s="360"/>
      <c r="E119" s="360"/>
      <c r="F119" s="361"/>
      <c r="G119" s="360"/>
      <c r="H119" s="360"/>
      <c r="I119" s="360"/>
      <c r="J119" s="360"/>
      <c r="K119" s="359"/>
    </row>
    <row r="120" s="1" customFormat="1" ht="18.75" customHeight="1">
      <c r="B120" s="332"/>
      <c r="C120" s="332"/>
      <c r="D120" s="332"/>
      <c r="E120" s="332"/>
      <c r="F120" s="332"/>
      <c r="G120" s="332"/>
      <c r="H120" s="332"/>
      <c r="I120" s="332"/>
      <c r="J120" s="332"/>
      <c r="K120" s="332"/>
    </row>
    <row r="121" s="1" customFormat="1" ht="7.5" customHeight="1">
      <c r="B121" s="362"/>
      <c r="C121" s="363"/>
      <c r="D121" s="363"/>
      <c r="E121" s="363"/>
      <c r="F121" s="363"/>
      <c r="G121" s="363"/>
      <c r="H121" s="363"/>
      <c r="I121" s="363"/>
      <c r="J121" s="363"/>
      <c r="K121" s="364"/>
    </row>
    <row r="122" s="1" customFormat="1" ht="45" customHeight="1">
      <c r="B122" s="365"/>
      <c r="C122" s="315" t="s">
        <v>1643</v>
      </c>
      <c r="D122" s="315"/>
      <c r="E122" s="315"/>
      <c r="F122" s="315"/>
      <c r="G122" s="315"/>
      <c r="H122" s="315"/>
      <c r="I122" s="315"/>
      <c r="J122" s="315"/>
      <c r="K122" s="366"/>
    </row>
    <row r="123" s="1" customFormat="1" ht="17.25" customHeight="1">
      <c r="B123" s="367"/>
      <c r="C123" s="339" t="s">
        <v>1589</v>
      </c>
      <c r="D123" s="339"/>
      <c r="E123" s="339"/>
      <c r="F123" s="339" t="s">
        <v>1590</v>
      </c>
      <c r="G123" s="340"/>
      <c r="H123" s="339" t="s">
        <v>55</v>
      </c>
      <c r="I123" s="339" t="s">
        <v>58</v>
      </c>
      <c r="J123" s="339" t="s">
        <v>1591</v>
      </c>
      <c r="K123" s="368"/>
    </row>
    <row r="124" s="1" customFormat="1" ht="17.25" customHeight="1">
      <c r="B124" s="367"/>
      <c r="C124" s="341" t="s">
        <v>1592</v>
      </c>
      <c r="D124" s="341"/>
      <c r="E124" s="341"/>
      <c r="F124" s="342" t="s">
        <v>1593</v>
      </c>
      <c r="G124" s="343"/>
      <c r="H124" s="341"/>
      <c r="I124" s="341"/>
      <c r="J124" s="341" t="s">
        <v>1594</v>
      </c>
      <c r="K124" s="368"/>
    </row>
    <row r="125" s="1" customFormat="1" ht="5.25" customHeight="1">
      <c r="B125" s="369"/>
      <c r="C125" s="344"/>
      <c r="D125" s="344"/>
      <c r="E125" s="344"/>
      <c r="F125" s="344"/>
      <c r="G125" s="370"/>
      <c r="H125" s="344"/>
      <c r="I125" s="344"/>
      <c r="J125" s="344"/>
      <c r="K125" s="371"/>
    </row>
    <row r="126" s="1" customFormat="1" ht="15" customHeight="1">
      <c r="B126" s="369"/>
      <c r="C126" s="324" t="s">
        <v>1598</v>
      </c>
      <c r="D126" s="346"/>
      <c r="E126" s="346"/>
      <c r="F126" s="347" t="s">
        <v>1595</v>
      </c>
      <c r="G126" s="324"/>
      <c r="H126" s="324" t="s">
        <v>1635</v>
      </c>
      <c r="I126" s="324" t="s">
        <v>1597</v>
      </c>
      <c r="J126" s="324">
        <v>120</v>
      </c>
      <c r="K126" s="372"/>
    </row>
    <row r="127" s="1" customFormat="1" ht="15" customHeight="1">
      <c r="B127" s="369"/>
      <c r="C127" s="324" t="s">
        <v>1644</v>
      </c>
      <c r="D127" s="324"/>
      <c r="E127" s="324"/>
      <c r="F127" s="347" t="s">
        <v>1595</v>
      </c>
      <c r="G127" s="324"/>
      <c r="H127" s="324" t="s">
        <v>1645</v>
      </c>
      <c r="I127" s="324" t="s">
        <v>1597</v>
      </c>
      <c r="J127" s="324" t="s">
        <v>1646</v>
      </c>
      <c r="K127" s="372"/>
    </row>
    <row r="128" s="1" customFormat="1" ht="15" customHeight="1">
      <c r="B128" s="369"/>
      <c r="C128" s="324" t="s">
        <v>1543</v>
      </c>
      <c r="D128" s="324"/>
      <c r="E128" s="324"/>
      <c r="F128" s="347" t="s">
        <v>1595</v>
      </c>
      <c r="G128" s="324"/>
      <c r="H128" s="324" t="s">
        <v>1647</v>
      </c>
      <c r="I128" s="324" t="s">
        <v>1597</v>
      </c>
      <c r="J128" s="324" t="s">
        <v>1646</v>
      </c>
      <c r="K128" s="372"/>
    </row>
    <row r="129" s="1" customFormat="1" ht="15" customHeight="1">
      <c r="B129" s="369"/>
      <c r="C129" s="324" t="s">
        <v>1606</v>
      </c>
      <c r="D129" s="324"/>
      <c r="E129" s="324"/>
      <c r="F129" s="347" t="s">
        <v>1601</v>
      </c>
      <c r="G129" s="324"/>
      <c r="H129" s="324" t="s">
        <v>1607</v>
      </c>
      <c r="I129" s="324" t="s">
        <v>1597</v>
      </c>
      <c r="J129" s="324">
        <v>15</v>
      </c>
      <c r="K129" s="372"/>
    </row>
    <row r="130" s="1" customFormat="1" ht="15" customHeight="1">
      <c r="B130" s="369"/>
      <c r="C130" s="350" t="s">
        <v>1608</v>
      </c>
      <c r="D130" s="350"/>
      <c r="E130" s="350"/>
      <c r="F130" s="351" t="s">
        <v>1601</v>
      </c>
      <c r="G130" s="350"/>
      <c r="H130" s="350" t="s">
        <v>1609</v>
      </c>
      <c r="I130" s="350" t="s">
        <v>1597</v>
      </c>
      <c r="J130" s="350">
        <v>15</v>
      </c>
      <c r="K130" s="372"/>
    </row>
    <row r="131" s="1" customFormat="1" ht="15" customHeight="1">
      <c r="B131" s="369"/>
      <c r="C131" s="350" t="s">
        <v>1610</v>
      </c>
      <c r="D131" s="350"/>
      <c r="E131" s="350"/>
      <c r="F131" s="351" t="s">
        <v>1601</v>
      </c>
      <c r="G131" s="350"/>
      <c r="H131" s="350" t="s">
        <v>1611</v>
      </c>
      <c r="I131" s="350" t="s">
        <v>1597</v>
      </c>
      <c r="J131" s="350">
        <v>20</v>
      </c>
      <c r="K131" s="372"/>
    </row>
    <row r="132" s="1" customFormat="1" ht="15" customHeight="1">
      <c r="B132" s="369"/>
      <c r="C132" s="350" t="s">
        <v>1612</v>
      </c>
      <c r="D132" s="350"/>
      <c r="E132" s="350"/>
      <c r="F132" s="351" t="s">
        <v>1601</v>
      </c>
      <c r="G132" s="350"/>
      <c r="H132" s="350" t="s">
        <v>1613</v>
      </c>
      <c r="I132" s="350" t="s">
        <v>1597</v>
      </c>
      <c r="J132" s="350">
        <v>20</v>
      </c>
      <c r="K132" s="372"/>
    </row>
    <row r="133" s="1" customFormat="1" ht="15" customHeight="1">
      <c r="B133" s="369"/>
      <c r="C133" s="324" t="s">
        <v>1600</v>
      </c>
      <c r="D133" s="324"/>
      <c r="E133" s="324"/>
      <c r="F133" s="347" t="s">
        <v>1601</v>
      </c>
      <c r="G133" s="324"/>
      <c r="H133" s="324" t="s">
        <v>1635</v>
      </c>
      <c r="I133" s="324" t="s">
        <v>1597</v>
      </c>
      <c r="J133" s="324">
        <v>50</v>
      </c>
      <c r="K133" s="372"/>
    </row>
    <row r="134" s="1" customFormat="1" ht="15" customHeight="1">
      <c r="B134" s="369"/>
      <c r="C134" s="324" t="s">
        <v>1614</v>
      </c>
      <c r="D134" s="324"/>
      <c r="E134" s="324"/>
      <c r="F134" s="347" t="s">
        <v>1601</v>
      </c>
      <c r="G134" s="324"/>
      <c r="H134" s="324" t="s">
        <v>1635</v>
      </c>
      <c r="I134" s="324" t="s">
        <v>1597</v>
      </c>
      <c r="J134" s="324">
        <v>50</v>
      </c>
      <c r="K134" s="372"/>
    </row>
    <row r="135" s="1" customFormat="1" ht="15" customHeight="1">
      <c r="B135" s="369"/>
      <c r="C135" s="324" t="s">
        <v>1620</v>
      </c>
      <c r="D135" s="324"/>
      <c r="E135" s="324"/>
      <c r="F135" s="347" t="s">
        <v>1601</v>
      </c>
      <c r="G135" s="324"/>
      <c r="H135" s="324" t="s">
        <v>1635</v>
      </c>
      <c r="I135" s="324" t="s">
        <v>1597</v>
      </c>
      <c r="J135" s="324">
        <v>50</v>
      </c>
      <c r="K135" s="372"/>
    </row>
    <row r="136" s="1" customFormat="1" ht="15" customHeight="1">
      <c r="B136" s="369"/>
      <c r="C136" s="324" t="s">
        <v>1622</v>
      </c>
      <c r="D136" s="324"/>
      <c r="E136" s="324"/>
      <c r="F136" s="347" t="s">
        <v>1601</v>
      </c>
      <c r="G136" s="324"/>
      <c r="H136" s="324" t="s">
        <v>1635</v>
      </c>
      <c r="I136" s="324" t="s">
        <v>1597</v>
      </c>
      <c r="J136" s="324">
        <v>50</v>
      </c>
      <c r="K136" s="372"/>
    </row>
    <row r="137" s="1" customFormat="1" ht="15" customHeight="1">
      <c r="B137" s="369"/>
      <c r="C137" s="324" t="s">
        <v>1623</v>
      </c>
      <c r="D137" s="324"/>
      <c r="E137" s="324"/>
      <c r="F137" s="347" t="s">
        <v>1601</v>
      </c>
      <c r="G137" s="324"/>
      <c r="H137" s="324" t="s">
        <v>1648</v>
      </c>
      <c r="I137" s="324" t="s">
        <v>1597</v>
      </c>
      <c r="J137" s="324">
        <v>255</v>
      </c>
      <c r="K137" s="372"/>
    </row>
    <row r="138" s="1" customFormat="1" ht="15" customHeight="1">
      <c r="B138" s="369"/>
      <c r="C138" s="324" t="s">
        <v>1625</v>
      </c>
      <c r="D138" s="324"/>
      <c r="E138" s="324"/>
      <c r="F138" s="347" t="s">
        <v>1595</v>
      </c>
      <c r="G138" s="324"/>
      <c r="H138" s="324" t="s">
        <v>1649</v>
      </c>
      <c r="I138" s="324" t="s">
        <v>1627</v>
      </c>
      <c r="J138" s="324"/>
      <c r="K138" s="372"/>
    </row>
    <row r="139" s="1" customFormat="1" ht="15" customHeight="1">
      <c r="B139" s="369"/>
      <c r="C139" s="324" t="s">
        <v>1628</v>
      </c>
      <c r="D139" s="324"/>
      <c r="E139" s="324"/>
      <c r="F139" s="347" t="s">
        <v>1595</v>
      </c>
      <c r="G139" s="324"/>
      <c r="H139" s="324" t="s">
        <v>1650</v>
      </c>
      <c r="I139" s="324" t="s">
        <v>1630</v>
      </c>
      <c r="J139" s="324"/>
      <c r="K139" s="372"/>
    </row>
    <row r="140" s="1" customFormat="1" ht="15" customHeight="1">
      <c r="B140" s="369"/>
      <c r="C140" s="324" t="s">
        <v>1631</v>
      </c>
      <c r="D140" s="324"/>
      <c r="E140" s="324"/>
      <c r="F140" s="347" t="s">
        <v>1595</v>
      </c>
      <c r="G140" s="324"/>
      <c r="H140" s="324" t="s">
        <v>1631</v>
      </c>
      <c r="I140" s="324" t="s">
        <v>1630</v>
      </c>
      <c r="J140" s="324"/>
      <c r="K140" s="372"/>
    </row>
    <row r="141" s="1" customFormat="1" ht="15" customHeight="1">
      <c r="B141" s="369"/>
      <c r="C141" s="324" t="s">
        <v>39</v>
      </c>
      <c r="D141" s="324"/>
      <c r="E141" s="324"/>
      <c r="F141" s="347" t="s">
        <v>1595</v>
      </c>
      <c r="G141" s="324"/>
      <c r="H141" s="324" t="s">
        <v>1651</v>
      </c>
      <c r="I141" s="324" t="s">
        <v>1630</v>
      </c>
      <c r="J141" s="324"/>
      <c r="K141" s="372"/>
    </row>
    <row r="142" s="1" customFormat="1" ht="15" customHeight="1">
      <c r="B142" s="369"/>
      <c r="C142" s="324" t="s">
        <v>1652</v>
      </c>
      <c r="D142" s="324"/>
      <c r="E142" s="324"/>
      <c r="F142" s="347" t="s">
        <v>1595</v>
      </c>
      <c r="G142" s="324"/>
      <c r="H142" s="324" t="s">
        <v>1653</v>
      </c>
      <c r="I142" s="324" t="s">
        <v>1630</v>
      </c>
      <c r="J142" s="324"/>
      <c r="K142" s="372"/>
    </row>
    <row r="143" s="1" customFormat="1" ht="15" customHeight="1">
      <c r="B143" s="373"/>
      <c r="C143" s="374"/>
      <c r="D143" s="374"/>
      <c r="E143" s="374"/>
      <c r="F143" s="374"/>
      <c r="G143" s="374"/>
      <c r="H143" s="374"/>
      <c r="I143" s="374"/>
      <c r="J143" s="374"/>
      <c r="K143" s="375"/>
    </row>
    <row r="144" s="1" customFormat="1" ht="18.75" customHeight="1">
      <c r="B144" s="360"/>
      <c r="C144" s="360"/>
      <c r="D144" s="360"/>
      <c r="E144" s="360"/>
      <c r="F144" s="361"/>
      <c r="G144" s="360"/>
      <c r="H144" s="360"/>
      <c r="I144" s="360"/>
      <c r="J144" s="360"/>
      <c r="K144" s="360"/>
    </row>
    <row r="145" s="1" customFormat="1" ht="18.75" customHeight="1">
      <c r="B145" s="332"/>
      <c r="C145" s="332"/>
      <c r="D145" s="332"/>
      <c r="E145" s="332"/>
      <c r="F145" s="332"/>
      <c r="G145" s="332"/>
      <c r="H145" s="332"/>
      <c r="I145" s="332"/>
      <c r="J145" s="332"/>
      <c r="K145" s="332"/>
    </row>
    <row r="146" s="1" customFormat="1" ht="7.5" customHeight="1">
      <c r="B146" s="333"/>
      <c r="C146" s="334"/>
      <c r="D146" s="334"/>
      <c r="E146" s="334"/>
      <c r="F146" s="334"/>
      <c r="G146" s="334"/>
      <c r="H146" s="334"/>
      <c r="I146" s="334"/>
      <c r="J146" s="334"/>
      <c r="K146" s="335"/>
    </row>
    <row r="147" s="1" customFormat="1" ht="45" customHeight="1">
      <c r="B147" s="336"/>
      <c r="C147" s="337" t="s">
        <v>1654</v>
      </c>
      <c r="D147" s="337"/>
      <c r="E147" s="337"/>
      <c r="F147" s="337"/>
      <c r="G147" s="337"/>
      <c r="H147" s="337"/>
      <c r="I147" s="337"/>
      <c r="J147" s="337"/>
      <c r="K147" s="338"/>
    </row>
    <row r="148" s="1" customFormat="1" ht="17.25" customHeight="1">
      <c r="B148" s="336"/>
      <c r="C148" s="339" t="s">
        <v>1589</v>
      </c>
      <c r="D148" s="339"/>
      <c r="E148" s="339"/>
      <c r="F148" s="339" t="s">
        <v>1590</v>
      </c>
      <c r="G148" s="340"/>
      <c r="H148" s="339" t="s">
        <v>55</v>
      </c>
      <c r="I148" s="339" t="s">
        <v>58</v>
      </c>
      <c r="J148" s="339" t="s">
        <v>1591</v>
      </c>
      <c r="K148" s="338"/>
    </row>
    <row r="149" s="1" customFormat="1" ht="17.25" customHeight="1">
      <c r="B149" s="336"/>
      <c r="C149" s="341" t="s">
        <v>1592</v>
      </c>
      <c r="D149" s="341"/>
      <c r="E149" s="341"/>
      <c r="F149" s="342" t="s">
        <v>1593</v>
      </c>
      <c r="G149" s="343"/>
      <c r="H149" s="341"/>
      <c r="I149" s="341"/>
      <c r="J149" s="341" t="s">
        <v>1594</v>
      </c>
      <c r="K149" s="338"/>
    </row>
    <row r="150" s="1" customFormat="1" ht="5.25" customHeight="1">
      <c r="B150" s="349"/>
      <c r="C150" s="344"/>
      <c r="D150" s="344"/>
      <c r="E150" s="344"/>
      <c r="F150" s="344"/>
      <c r="G150" s="345"/>
      <c r="H150" s="344"/>
      <c r="I150" s="344"/>
      <c r="J150" s="344"/>
      <c r="K150" s="372"/>
    </row>
    <row r="151" s="1" customFormat="1" ht="15" customHeight="1">
      <c r="B151" s="349"/>
      <c r="C151" s="376" t="s">
        <v>1598</v>
      </c>
      <c r="D151" s="324"/>
      <c r="E151" s="324"/>
      <c r="F151" s="377" t="s">
        <v>1595</v>
      </c>
      <c r="G151" s="324"/>
      <c r="H151" s="376" t="s">
        <v>1635</v>
      </c>
      <c r="I151" s="376" t="s">
        <v>1597</v>
      </c>
      <c r="J151" s="376">
        <v>120</v>
      </c>
      <c r="K151" s="372"/>
    </row>
    <row r="152" s="1" customFormat="1" ht="15" customHeight="1">
      <c r="B152" s="349"/>
      <c r="C152" s="376" t="s">
        <v>1644</v>
      </c>
      <c r="D152" s="324"/>
      <c r="E152" s="324"/>
      <c r="F152" s="377" t="s">
        <v>1595</v>
      </c>
      <c r="G152" s="324"/>
      <c r="H152" s="376" t="s">
        <v>1655</v>
      </c>
      <c r="I152" s="376" t="s">
        <v>1597</v>
      </c>
      <c r="J152" s="376" t="s">
        <v>1646</v>
      </c>
      <c r="K152" s="372"/>
    </row>
    <row r="153" s="1" customFormat="1" ht="15" customHeight="1">
      <c r="B153" s="349"/>
      <c r="C153" s="376" t="s">
        <v>1543</v>
      </c>
      <c r="D153" s="324"/>
      <c r="E153" s="324"/>
      <c r="F153" s="377" t="s">
        <v>1595</v>
      </c>
      <c r="G153" s="324"/>
      <c r="H153" s="376" t="s">
        <v>1656</v>
      </c>
      <c r="I153" s="376" t="s">
        <v>1597</v>
      </c>
      <c r="J153" s="376" t="s">
        <v>1646</v>
      </c>
      <c r="K153" s="372"/>
    </row>
    <row r="154" s="1" customFormat="1" ht="15" customHeight="1">
      <c r="B154" s="349"/>
      <c r="C154" s="376" t="s">
        <v>1600</v>
      </c>
      <c r="D154" s="324"/>
      <c r="E154" s="324"/>
      <c r="F154" s="377" t="s">
        <v>1601</v>
      </c>
      <c r="G154" s="324"/>
      <c r="H154" s="376" t="s">
        <v>1635</v>
      </c>
      <c r="I154" s="376" t="s">
        <v>1597</v>
      </c>
      <c r="J154" s="376">
        <v>50</v>
      </c>
      <c r="K154" s="372"/>
    </row>
    <row r="155" s="1" customFormat="1" ht="15" customHeight="1">
      <c r="B155" s="349"/>
      <c r="C155" s="376" t="s">
        <v>1603</v>
      </c>
      <c r="D155" s="324"/>
      <c r="E155" s="324"/>
      <c r="F155" s="377" t="s">
        <v>1595</v>
      </c>
      <c r="G155" s="324"/>
      <c r="H155" s="376" t="s">
        <v>1635</v>
      </c>
      <c r="I155" s="376" t="s">
        <v>1605</v>
      </c>
      <c r="J155" s="376"/>
      <c r="K155" s="372"/>
    </row>
    <row r="156" s="1" customFormat="1" ht="15" customHeight="1">
      <c r="B156" s="349"/>
      <c r="C156" s="376" t="s">
        <v>1614</v>
      </c>
      <c r="D156" s="324"/>
      <c r="E156" s="324"/>
      <c r="F156" s="377" t="s">
        <v>1601</v>
      </c>
      <c r="G156" s="324"/>
      <c r="H156" s="376" t="s">
        <v>1635</v>
      </c>
      <c r="I156" s="376" t="s">
        <v>1597</v>
      </c>
      <c r="J156" s="376">
        <v>50</v>
      </c>
      <c r="K156" s="372"/>
    </row>
    <row r="157" s="1" customFormat="1" ht="15" customHeight="1">
      <c r="B157" s="349"/>
      <c r="C157" s="376" t="s">
        <v>1622</v>
      </c>
      <c r="D157" s="324"/>
      <c r="E157" s="324"/>
      <c r="F157" s="377" t="s">
        <v>1601</v>
      </c>
      <c r="G157" s="324"/>
      <c r="H157" s="376" t="s">
        <v>1635</v>
      </c>
      <c r="I157" s="376" t="s">
        <v>1597</v>
      </c>
      <c r="J157" s="376">
        <v>50</v>
      </c>
      <c r="K157" s="372"/>
    </row>
    <row r="158" s="1" customFormat="1" ht="15" customHeight="1">
      <c r="B158" s="349"/>
      <c r="C158" s="376" t="s">
        <v>1620</v>
      </c>
      <c r="D158" s="324"/>
      <c r="E158" s="324"/>
      <c r="F158" s="377" t="s">
        <v>1601</v>
      </c>
      <c r="G158" s="324"/>
      <c r="H158" s="376" t="s">
        <v>1635</v>
      </c>
      <c r="I158" s="376" t="s">
        <v>1597</v>
      </c>
      <c r="J158" s="376">
        <v>50</v>
      </c>
      <c r="K158" s="372"/>
    </row>
    <row r="159" s="1" customFormat="1" ht="15" customHeight="1">
      <c r="B159" s="349"/>
      <c r="C159" s="376" t="s">
        <v>100</v>
      </c>
      <c r="D159" s="324"/>
      <c r="E159" s="324"/>
      <c r="F159" s="377" t="s">
        <v>1595</v>
      </c>
      <c r="G159" s="324"/>
      <c r="H159" s="376" t="s">
        <v>1657</v>
      </c>
      <c r="I159" s="376" t="s">
        <v>1597</v>
      </c>
      <c r="J159" s="376" t="s">
        <v>1658</v>
      </c>
      <c r="K159" s="372"/>
    </row>
    <row r="160" s="1" customFormat="1" ht="15" customHeight="1">
      <c r="B160" s="349"/>
      <c r="C160" s="376" t="s">
        <v>1659</v>
      </c>
      <c r="D160" s="324"/>
      <c r="E160" s="324"/>
      <c r="F160" s="377" t="s">
        <v>1595</v>
      </c>
      <c r="G160" s="324"/>
      <c r="H160" s="376" t="s">
        <v>1660</v>
      </c>
      <c r="I160" s="376" t="s">
        <v>1630</v>
      </c>
      <c r="J160" s="376"/>
      <c r="K160" s="372"/>
    </row>
    <row r="161" s="1" customFormat="1" ht="15" customHeight="1">
      <c r="B161" s="378"/>
      <c r="C161" s="358"/>
      <c r="D161" s="358"/>
      <c r="E161" s="358"/>
      <c r="F161" s="358"/>
      <c r="G161" s="358"/>
      <c r="H161" s="358"/>
      <c r="I161" s="358"/>
      <c r="J161" s="358"/>
      <c r="K161" s="379"/>
    </row>
    <row r="162" s="1" customFormat="1" ht="18.75" customHeight="1">
      <c r="B162" s="360"/>
      <c r="C162" s="370"/>
      <c r="D162" s="370"/>
      <c r="E162" s="370"/>
      <c r="F162" s="380"/>
      <c r="G162" s="370"/>
      <c r="H162" s="370"/>
      <c r="I162" s="370"/>
      <c r="J162" s="370"/>
      <c r="K162" s="360"/>
    </row>
    <row r="163" s="1" customFormat="1" ht="18.75" customHeight="1"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</row>
    <row r="164" s="1" customFormat="1" ht="7.5" customHeight="1">
      <c r="B164" s="311"/>
      <c r="C164" s="312"/>
      <c r="D164" s="312"/>
      <c r="E164" s="312"/>
      <c r="F164" s="312"/>
      <c r="G164" s="312"/>
      <c r="H164" s="312"/>
      <c r="I164" s="312"/>
      <c r="J164" s="312"/>
      <c r="K164" s="313"/>
    </row>
    <row r="165" s="1" customFormat="1" ht="45" customHeight="1">
      <c r="B165" s="314"/>
      <c r="C165" s="315" t="s">
        <v>1661</v>
      </c>
      <c r="D165" s="315"/>
      <c r="E165" s="315"/>
      <c r="F165" s="315"/>
      <c r="G165" s="315"/>
      <c r="H165" s="315"/>
      <c r="I165" s="315"/>
      <c r="J165" s="315"/>
      <c r="K165" s="316"/>
    </row>
    <row r="166" s="1" customFormat="1" ht="17.25" customHeight="1">
      <c r="B166" s="314"/>
      <c r="C166" s="339" t="s">
        <v>1589</v>
      </c>
      <c r="D166" s="339"/>
      <c r="E166" s="339"/>
      <c r="F166" s="339" t="s">
        <v>1590</v>
      </c>
      <c r="G166" s="381"/>
      <c r="H166" s="382" t="s">
        <v>55</v>
      </c>
      <c r="I166" s="382" t="s">
        <v>58</v>
      </c>
      <c r="J166" s="339" t="s">
        <v>1591</v>
      </c>
      <c r="K166" s="316"/>
    </row>
    <row r="167" s="1" customFormat="1" ht="17.25" customHeight="1">
      <c r="B167" s="317"/>
      <c r="C167" s="341" t="s">
        <v>1592</v>
      </c>
      <c r="D167" s="341"/>
      <c r="E167" s="341"/>
      <c r="F167" s="342" t="s">
        <v>1593</v>
      </c>
      <c r="G167" s="383"/>
      <c r="H167" s="384"/>
      <c r="I167" s="384"/>
      <c r="J167" s="341" t="s">
        <v>1594</v>
      </c>
      <c r="K167" s="319"/>
    </row>
    <row r="168" s="1" customFormat="1" ht="5.25" customHeight="1">
      <c r="B168" s="349"/>
      <c r="C168" s="344"/>
      <c r="D168" s="344"/>
      <c r="E168" s="344"/>
      <c r="F168" s="344"/>
      <c r="G168" s="345"/>
      <c r="H168" s="344"/>
      <c r="I168" s="344"/>
      <c r="J168" s="344"/>
      <c r="K168" s="372"/>
    </row>
    <row r="169" s="1" customFormat="1" ht="15" customHeight="1">
      <c r="B169" s="349"/>
      <c r="C169" s="324" t="s">
        <v>1598</v>
      </c>
      <c r="D169" s="324"/>
      <c r="E169" s="324"/>
      <c r="F169" s="347" t="s">
        <v>1595</v>
      </c>
      <c r="G169" s="324"/>
      <c r="H169" s="324" t="s">
        <v>1635</v>
      </c>
      <c r="I169" s="324" t="s">
        <v>1597</v>
      </c>
      <c r="J169" s="324">
        <v>120</v>
      </c>
      <c r="K169" s="372"/>
    </row>
    <row r="170" s="1" customFormat="1" ht="15" customHeight="1">
      <c r="B170" s="349"/>
      <c r="C170" s="324" t="s">
        <v>1644</v>
      </c>
      <c r="D170" s="324"/>
      <c r="E170" s="324"/>
      <c r="F170" s="347" t="s">
        <v>1595</v>
      </c>
      <c r="G170" s="324"/>
      <c r="H170" s="324" t="s">
        <v>1645</v>
      </c>
      <c r="I170" s="324" t="s">
        <v>1597</v>
      </c>
      <c r="J170" s="324" t="s">
        <v>1646</v>
      </c>
      <c r="K170" s="372"/>
    </row>
    <row r="171" s="1" customFormat="1" ht="15" customHeight="1">
      <c r="B171" s="349"/>
      <c r="C171" s="324" t="s">
        <v>1543</v>
      </c>
      <c r="D171" s="324"/>
      <c r="E171" s="324"/>
      <c r="F171" s="347" t="s">
        <v>1595</v>
      </c>
      <c r="G171" s="324"/>
      <c r="H171" s="324" t="s">
        <v>1662</v>
      </c>
      <c r="I171" s="324" t="s">
        <v>1597</v>
      </c>
      <c r="J171" s="324" t="s">
        <v>1646</v>
      </c>
      <c r="K171" s="372"/>
    </row>
    <row r="172" s="1" customFormat="1" ht="15" customHeight="1">
      <c r="B172" s="349"/>
      <c r="C172" s="324" t="s">
        <v>1600</v>
      </c>
      <c r="D172" s="324"/>
      <c r="E172" s="324"/>
      <c r="F172" s="347" t="s">
        <v>1601</v>
      </c>
      <c r="G172" s="324"/>
      <c r="H172" s="324" t="s">
        <v>1662</v>
      </c>
      <c r="I172" s="324" t="s">
        <v>1597</v>
      </c>
      <c r="J172" s="324">
        <v>50</v>
      </c>
      <c r="K172" s="372"/>
    </row>
    <row r="173" s="1" customFormat="1" ht="15" customHeight="1">
      <c r="B173" s="349"/>
      <c r="C173" s="324" t="s">
        <v>1603</v>
      </c>
      <c r="D173" s="324"/>
      <c r="E173" s="324"/>
      <c r="F173" s="347" t="s">
        <v>1595</v>
      </c>
      <c r="G173" s="324"/>
      <c r="H173" s="324" t="s">
        <v>1662</v>
      </c>
      <c r="I173" s="324" t="s">
        <v>1605</v>
      </c>
      <c r="J173" s="324"/>
      <c r="K173" s="372"/>
    </row>
    <row r="174" s="1" customFormat="1" ht="15" customHeight="1">
      <c r="B174" s="349"/>
      <c r="C174" s="324" t="s">
        <v>1614</v>
      </c>
      <c r="D174" s="324"/>
      <c r="E174" s="324"/>
      <c r="F174" s="347" t="s">
        <v>1601</v>
      </c>
      <c r="G174" s="324"/>
      <c r="H174" s="324" t="s">
        <v>1662</v>
      </c>
      <c r="I174" s="324" t="s">
        <v>1597</v>
      </c>
      <c r="J174" s="324">
        <v>50</v>
      </c>
      <c r="K174" s="372"/>
    </row>
    <row r="175" s="1" customFormat="1" ht="15" customHeight="1">
      <c r="B175" s="349"/>
      <c r="C175" s="324" t="s">
        <v>1622</v>
      </c>
      <c r="D175" s="324"/>
      <c r="E175" s="324"/>
      <c r="F175" s="347" t="s">
        <v>1601</v>
      </c>
      <c r="G175" s="324"/>
      <c r="H175" s="324" t="s">
        <v>1662</v>
      </c>
      <c r="I175" s="324" t="s">
        <v>1597</v>
      </c>
      <c r="J175" s="324">
        <v>50</v>
      </c>
      <c r="K175" s="372"/>
    </row>
    <row r="176" s="1" customFormat="1" ht="15" customHeight="1">
      <c r="B176" s="349"/>
      <c r="C176" s="324" t="s">
        <v>1620</v>
      </c>
      <c r="D176" s="324"/>
      <c r="E176" s="324"/>
      <c r="F176" s="347" t="s">
        <v>1601</v>
      </c>
      <c r="G176" s="324"/>
      <c r="H176" s="324" t="s">
        <v>1662</v>
      </c>
      <c r="I176" s="324" t="s">
        <v>1597</v>
      </c>
      <c r="J176" s="324">
        <v>50</v>
      </c>
      <c r="K176" s="372"/>
    </row>
    <row r="177" s="1" customFormat="1" ht="15" customHeight="1">
      <c r="B177" s="349"/>
      <c r="C177" s="324" t="s">
        <v>115</v>
      </c>
      <c r="D177" s="324"/>
      <c r="E177" s="324"/>
      <c r="F177" s="347" t="s">
        <v>1595</v>
      </c>
      <c r="G177" s="324"/>
      <c r="H177" s="324" t="s">
        <v>1663</v>
      </c>
      <c r="I177" s="324" t="s">
        <v>1664</v>
      </c>
      <c r="J177" s="324"/>
      <c r="K177" s="372"/>
    </row>
    <row r="178" s="1" customFormat="1" ht="15" customHeight="1">
      <c r="B178" s="349"/>
      <c r="C178" s="324" t="s">
        <v>58</v>
      </c>
      <c r="D178" s="324"/>
      <c r="E178" s="324"/>
      <c r="F178" s="347" t="s">
        <v>1595</v>
      </c>
      <c r="G178" s="324"/>
      <c r="H178" s="324" t="s">
        <v>1665</v>
      </c>
      <c r="I178" s="324" t="s">
        <v>1666</v>
      </c>
      <c r="J178" s="324">
        <v>1</v>
      </c>
      <c r="K178" s="372"/>
    </row>
    <row r="179" s="1" customFormat="1" ht="15" customHeight="1">
      <c r="B179" s="349"/>
      <c r="C179" s="324" t="s">
        <v>54</v>
      </c>
      <c r="D179" s="324"/>
      <c r="E179" s="324"/>
      <c r="F179" s="347" t="s">
        <v>1595</v>
      </c>
      <c r="G179" s="324"/>
      <c r="H179" s="324" t="s">
        <v>1667</v>
      </c>
      <c r="I179" s="324" t="s">
        <v>1597</v>
      </c>
      <c r="J179" s="324">
        <v>20</v>
      </c>
      <c r="K179" s="372"/>
    </row>
    <row r="180" s="1" customFormat="1" ht="15" customHeight="1">
      <c r="B180" s="349"/>
      <c r="C180" s="324" t="s">
        <v>55</v>
      </c>
      <c r="D180" s="324"/>
      <c r="E180" s="324"/>
      <c r="F180" s="347" t="s">
        <v>1595</v>
      </c>
      <c r="G180" s="324"/>
      <c r="H180" s="324" t="s">
        <v>1668</v>
      </c>
      <c r="I180" s="324" t="s">
        <v>1597</v>
      </c>
      <c r="J180" s="324">
        <v>255</v>
      </c>
      <c r="K180" s="372"/>
    </row>
    <row r="181" s="1" customFormat="1" ht="15" customHeight="1">
      <c r="B181" s="349"/>
      <c r="C181" s="324" t="s">
        <v>116</v>
      </c>
      <c r="D181" s="324"/>
      <c r="E181" s="324"/>
      <c r="F181" s="347" t="s">
        <v>1595</v>
      </c>
      <c r="G181" s="324"/>
      <c r="H181" s="324" t="s">
        <v>1559</v>
      </c>
      <c r="I181" s="324" t="s">
        <v>1597</v>
      </c>
      <c r="J181" s="324">
        <v>10</v>
      </c>
      <c r="K181" s="372"/>
    </row>
    <row r="182" s="1" customFormat="1" ht="15" customHeight="1">
      <c r="B182" s="349"/>
      <c r="C182" s="324" t="s">
        <v>117</v>
      </c>
      <c r="D182" s="324"/>
      <c r="E182" s="324"/>
      <c r="F182" s="347" t="s">
        <v>1595</v>
      </c>
      <c r="G182" s="324"/>
      <c r="H182" s="324" t="s">
        <v>1669</v>
      </c>
      <c r="I182" s="324" t="s">
        <v>1630</v>
      </c>
      <c r="J182" s="324"/>
      <c r="K182" s="372"/>
    </row>
    <row r="183" s="1" customFormat="1" ht="15" customHeight="1">
      <c r="B183" s="349"/>
      <c r="C183" s="324" t="s">
        <v>1670</v>
      </c>
      <c r="D183" s="324"/>
      <c r="E183" s="324"/>
      <c r="F183" s="347" t="s">
        <v>1595</v>
      </c>
      <c r="G183" s="324"/>
      <c r="H183" s="324" t="s">
        <v>1671</v>
      </c>
      <c r="I183" s="324" t="s">
        <v>1630</v>
      </c>
      <c r="J183" s="324"/>
      <c r="K183" s="372"/>
    </row>
    <row r="184" s="1" customFormat="1" ht="15" customHeight="1">
      <c r="B184" s="349"/>
      <c r="C184" s="324" t="s">
        <v>1659</v>
      </c>
      <c r="D184" s="324"/>
      <c r="E184" s="324"/>
      <c r="F184" s="347" t="s">
        <v>1595</v>
      </c>
      <c r="G184" s="324"/>
      <c r="H184" s="324" t="s">
        <v>1672</v>
      </c>
      <c r="I184" s="324" t="s">
        <v>1630</v>
      </c>
      <c r="J184" s="324"/>
      <c r="K184" s="372"/>
    </row>
    <row r="185" s="1" customFormat="1" ht="15" customHeight="1">
      <c r="B185" s="349"/>
      <c r="C185" s="324" t="s">
        <v>119</v>
      </c>
      <c r="D185" s="324"/>
      <c r="E185" s="324"/>
      <c r="F185" s="347" t="s">
        <v>1601</v>
      </c>
      <c r="G185" s="324"/>
      <c r="H185" s="324" t="s">
        <v>1673</v>
      </c>
      <c r="I185" s="324" t="s">
        <v>1597</v>
      </c>
      <c r="J185" s="324">
        <v>50</v>
      </c>
      <c r="K185" s="372"/>
    </row>
    <row r="186" s="1" customFormat="1" ht="15" customHeight="1">
      <c r="B186" s="349"/>
      <c r="C186" s="324" t="s">
        <v>1674</v>
      </c>
      <c r="D186" s="324"/>
      <c r="E186" s="324"/>
      <c r="F186" s="347" t="s">
        <v>1601</v>
      </c>
      <c r="G186" s="324"/>
      <c r="H186" s="324" t="s">
        <v>1675</v>
      </c>
      <c r="I186" s="324" t="s">
        <v>1676</v>
      </c>
      <c r="J186" s="324"/>
      <c r="K186" s="372"/>
    </row>
    <row r="187" s="1" customFormat="1" ht="15" customHeight="1">
      <c r="B187" s="349"/>
      <c r="C187" s="324" t="s">
        <v>1677</v>
      </c>
      <c r="D187" s="324"/>
      <c r="E187" s="324"/>
      <c r="F187" s="347" t="s">
        <v>1601</v>
      </c>
      <c r="G187" s="324"/>
      <c r="H187" s="324" t="s">
        <v>1678</v>
      </c>
      <c r="I187" s="324" t="s">
        <v>1676</v>
      </c>
      <c r="J187" s="324"/>
      <c r="K187" s="372"/>
    </row>
    <row r="188" s="1" customFormat="1" ht="15" customHeight="1">
      <c r="B188" s="349"/>
      <c r="C188" s="324" t="s">
        <v>1679</v>
      </c>
      <c r="D188" s="324"/>
      <c r="E188" s="324"/>
      <c r="F188" s="347" t="s">
        <v>1601</v>
      </c>
      <c r="G188" s="324"/>
      <c r="H188" s="324" t="s">
        <v>1680</v>
      </c>
      <c r="I188" s="324" t="s">
        <v>1676</v>
      </c>
      <c r="J188" s="324"/>
      <c r="K188" s="372"/>
    </row>
    <row r="189" s="1" customFormat="1" ht="15" customHeight="1">
      <c r="B189" s="349"/>
      <c r="C189" s="385" t="s">
        <v>1681</v>
      </c>
      <c r="D189" s="324"/>
      <c r="E189" s="324"/>
      <c r="F189" s="347" t="s">
        <v>1601</v>
      </c>
      <c r="G189" s="324"/>
      <c r="H189" s="324" t="s">
        <v>1682</v>
      </c>
      <c r="I189" s="324" t="s">
        <v>1683</v>
      </c>
      <c r="J189" s="386" t="s">
        <v>1684</v>
      </c>
      <c r="K189" s="372"/>
    </row>
    <row r="190" s="18" customFormat="1" ht="15" customHeight="1">
      <c r="B190" s="387"/>
      <c r="C190" s="388" t="s">
        <v>1685</v>
      </c>
      <c r="D190" s="389"/>
      <c r="E190" s="389"/>
      <c r="F190" s="390" t="s">
        <v>1601</v>
      </c>
      <c r="G190" s="389"/>
      <c r="H190" s="389" t="s">
        <v>1686</v>
      </c>
      <c r="I190" s="389" t="s">
        <v>1683</v>
      </c>
      <c r="J190" s="391" t="s">
        <v>1684</v>
      </c>
      <c r="K190" s="392"/>
    </row>
    <row r="191" s="1" customFormat="1" ht="15" customHeight="1">
      <c r="B191" s="349"/>
      <c r="C191" s="385" t="s">
        <v>43</v>
      </c>
      <c r="D191" s="324"/>
      <c r="E191" s="324"/>
      <c r="F191" s="347" t="s">
        <v>1595</v>
      </c>
      <c r="G191" s="324"/>
      <c r="H191" s="321" t="s">
        <v>1687</v>
      </c>
      <c r="I191" s="324" t="s">
        <v>1688</v>
      </c>
      <c r="J191" s="324"/>
      <c r="K191" s="372"/>
    </row>
    <row r="192" s="1" customFormat="1" ht="15" customHeight="1">
      <c r="B192" s="349"/>
      <c r="C192" s="385" t="s">
        <v>1689</v>
      </c>
      <c r="D192" s="324"/>
      <c r="E192" s="324"/>
      <c r="F192" s="347" t="s">
        <v>1595</v>
      </c>
      <c r="G192" s="324"/>
      <c r="H192" s="324" t="s">
        <v>1690</v>
      </c>
      <c r="I192" s="324" t="s">
        <v>1630</v>
      </c>
      <c r="J192" s="324"/>
      <c r="K192" s="372"/>
    </row>
    <row r="193" s="1" customFormat="1" ht="15" customHeight="1">
      <c r="B193" s="349"/>
      <c r="C193" s="385" t="s">
        <v>1691</v>
      </c>
      <c r="D193" s="324"/>
      <c r="E193" s="324"/>
      <c r="F193" s="347" t="s">
        <v>1595</v>
      </c>
      <c r="G193" s="324"/>
      <c r="H193" s="324" t="s">
        <v>1692</v>
      </c>
      <c r="I193" s="324" t="s">
        <v>1630</v>
      </c>
      <c r="J193" s="324"/>
      <c r="K193" s="372"/>
    </row>
    <row r="194" s="1" customFormat="1" ht="15" customHeight="1">
      <c r="B194" s="349"/>
      <c r="C194" s="385" t="s">
        <v>1693</v>
      </c>
      <c r="D194" s="324"/>
      <c r="E194" s="324"/>
      <c r="F194" s="347" t="s">
        <v>1601</v>
      </c>
      <c r="G194" s="324"/>
      <c r="H194" s="324" t="s">
        <v>1694</v>
      </c>
      <c r="I194" s="324" t="s">
        <v>1630</v>
      </c>
      <c r="J194" s="324"/>
      <c r="K194" s="372"/>
    </row>
    <row r="195" s="1" customFormat="1" ht="15" customHeight="1">
      <c r="B195" s="378"/>
      <c r="C195" s="393"/>
      <c r="D195" s="358"/>
      <c r="E195" s="358"/>
      <c r="F195" s="358"/>
      <c r="G195" s="358"/>
      <c r="H195" s="358"/>
      <c r="I195" s="358"/>
      <c r="J195" s="358"/>
      <c r="K195" s="379"/>
    </row>
    <row r="196" s="1" customFormat="1" ht="18.75" customHeight="1">
      <c r="B196" s="360"/>
      <c r="C196" s="370"/>
      <c r="D196" s="370"/>
      <c r="E196" s="370"/>
      <c r="F196" s="380"/>
      <c r="G196" s="370"/>
      <c r="H196" s="370"/>
      <c r="I196" s="370"/>
      <c r="J196" s="370"/>
      <c r="K196" s="360"/>
    </row>
    <row r="197" s="1" customFormat="1" ht="18.75" customHeight="1">
      <c r="B197" s="360"/>
      <c r="C197" s="370"/>
      <c r="D197" s="370"/>
      <c r="E197" s="370"/>
      <c r="F197" s="380"/>
      <c r="G197" s="370"/>
      <c r="H197" s="370"/>
      <c r="I197" s="370"/>
      <c r="J197" s="370"/>
      <c r="K197" s="360"/>
    </row>
    <row r="198" s="1" customFormat="1" ht="18.75" customHeight="1">
      <c r="B198" s="332"/>
      <c r="C198" s="332"/>
      <c r="D198" s="332"/>
      <c r="E198" s="332"/>
      <c r="F198" s="332"/>
      <c r="G198" s="332"/>
      <c r="H198" s="332"/>
      <c r="I198" s="332"/>
      <c r="J198" s="332"/>
      <c r="K198" s="332"/>
    </row>
    <row r="199" s="1" customFormat="1" ht="13.5">
      <c r="B199" s="311"/>
      <c r="C199" s="312"/>
      <c r="D199" s="312"/>
      <c r="E199" s="312"/>
      <c r="F199" s="312"/>
      <c r="G199" s="312"/>
      <c r="H199" s="312"/>
      <c r="I199" s="312"/>
      <c r="J199" s="312"/>
      <c r="K199" s="313"/>
    </row>
    <row r="200" s="1" customFormat="1" ht="21">
      <c r="B200" s="314"/>
      <c r="C200" s="315" t="s">
        <v>1695</v>
      </c>
      <c r="D200" s="315"/>
      <c r="E200" s="315"/>
      <c r="F200" s="315"/>
      <c r="G200" s="315"/>
      <c r="H200" s="315"/>
      <c r="I200" s="315"/>
      <c r="J200" s="315"/>
      <c r="K200" s="316"/>
    </row>
    <row r="201" s="1" customFormat="1" ht="25.5" customHeight="1">
      <c r="B201" s="314"/>
      <c r="C201" s="394" t="s">
        <v>1696</v>
      </c>
      <c r="D201" s="394"/>
      <c r="E201" s="394"/>
      <c r="F201" s="394" t="s">
        <v>1697</v>
      </c>
      <c r="G201" s="395"/>
      <c r="H201" s="394" t="s">
        <v>1698</v>
      </c>
      <c r="I201" s="394"/>
      <c r="J201" s="394"/>
      <c r="K201" s="316"/>
    </row>
    <row r="202" s="1" customFormat="1" ht="5.25" customHeight="1">
      <c r="B202" s="349"/>
      <c r="C202" s="344"/>
      <c r="D202" s="344"/>
      <c r="E202" s="344"/>
      <c r="F202" s="344"/>
      <c r="G202" s="370"/>
      <c r="H202" s="344"/>
      <c r="I202" s="344"/>
      <c r="J202" s="344"/>
      <c r="K202" s="372"/>
    </row>
    <row r="203" s="1" customFormat="1" ht="15" customHeight="1">
      <c r="B203" s="349"/>
      <c r="C203" s="324" t="s">
        <v>1688</v>
      </c>
      <c r="D203" s="324"/>
      <c r="E203" s="324"/>
      <c r="F203" s="347" t="s">
        <v>44</v>
      </c>
      <c r="G203" s="324"/>
      <c r="H203" s="324" t="s">
        <v>1699</v>
      </c>
      <c r="I203" s="324"/>
      <c r="J203" s="324"/>
      <c r="K203" s="372"/>
    </row>
    <row r="204" s="1" customFormat="1" ht="15" customHeight="1">
      <c r="B204" s="349"/>
      <c r="C204" s="324"/>
      <c r="D204" s="324"/>
      <c r="E204" s="324"/>
      <c r="F204" s="347" t="s">
        <v>45</v>
      </c>
      <c r="G204" s="324"/>
      <c r="H204" s="324" t="s">
        <v>1700</v>
      </c>
      <c r="I204" s="324"/>
      <c r="J204" s="324"/>
      <c r="K204" s="372"/>
    </row>
    <row r="205" s="1" customFormat="1" ht="15" customHeight="1">
      <c r="B205" s="349"/>
      <c r="C205" s="324"/>
      <c r="D205" s="324"/>
      <c r="E205" s="324"/>
      <c r="F205" s="347" t="s">
        <v>48</v>
      </c>
      <c r="G205" s="324"/>
      <c r="H205" s="324" t="s">
        <v>1701</v>
      </c>
      <c r="I205" s="324"/>
      <c r="J205" s="324"/>
      <c r="K205" s="372"/>
    </row>
    <row r="206" s="1" customFormat="1" ht="15" customHeight="1">
      <c r="B206" s="349"/>
      <c r="C206" s="324"/>
      <c r="D206" s="324"/>
      <c r="E206" s="324"/>
      <c r="F206" s="347" t="s">
        <v>46</v>
      </c>
      <c r="G206" s="324"/>
      <c r="H206" s="324" t="s">
        <v>1702</v>
      </c>
      <c r="I206" s="324"/>
      <c r="J206" s="324"/>
      <c r="K206" s="372"/>
    </row>
    <row r="207" s="1" customFormat="1" ht="15" customHeight="1">
      <c r="B207" s="349"/>
      <c r="C207" s="324"/>
      <c r="D207" s="324"/>
      <c r="E207" s="324"/>
      <c r="F207" s="347" t="s">
        <v>47</v>
      </c>
      <c r="G207" s="324"/>
      <c r="H207" s="324" t="s">
        <v>1703</v>
      </c>
      <c r="I207" s="324"/>
      <c r="J207" s="324"/>
      <c r="K207" s="372"/>
    </row>
    <row r="208" s="1" customFormat="1" ht="15" customHeight="1">
      <c r="B208" s="349"/>
      <c r="C208" s="324"/>
      <c r="D208" s="324"/>
      <c r="E208" s="324"/>
      <c r="F208" s="347"/>
      <c r="G208" s="324"/>
      <c r="H208" s="324"/>
      <c r="I208" s="324"/>
      <c r="J208" s="324"/>
      <c r="K208" s="372"/>
    </row>
    <row r="209" s="1" customFormat="1" ht="15" customHeight="1">
      <c r="B209" s="349"/>
      <c r="C209" s="324" t="s">
        <v>1642</v>
      </c>
      <c r="D209" s="324"/>
      <c r="E209" s="324"/>
      <c r="F209" s="347" t="s">
        <v>80</v>
      </c>
      <c r="G209" s="324"/>
      <c r="H209" s="324" t="s">
        <v>1704</v>
      </c>
      <c r="I209" s="324"/>
      <c r="J209" s="324"/>
      <c r="K209" s="372"/>
    </row>
    <row r="210" s="1" customFormat="1" ht="15" customHeight="1">
      <c r="B210" s="349"/>
      <c r="C210" s="324"/>
      <c r="D210" s="324"/>
      <c r="E210" s="324"/>
      <c r="F210" s="347" t="s">
        <v>1538</v>
      </c>
      <c r="G210" s="324"/>
      <c r="H210" s="324" t="s">
        <v>1539</v>
      </c>
      <c r="I210" s="324"/>
      <c r="J210" s="324"/>
      <c r="K210" s="372"/>
    </row>
    <row r="211" s="1" customFormat="1" ht="15" customHeight="1">
      <c r="B211" s="349"/>
      <c r="C211" s="324"/>
      <c r="D211" s="324"/>
      <c r="E211" s="324"/>
      <c r="F211" s="347" t="s">
        <v>1536</v>
      </c>
      <c r="G211" s="324"/>
      <c r="H211" s="324" t="s">
        <v>1705</v>
      </c>
      <c r="I211" s="324"/>
      <c r="J211" s="324"/>
      <c r="K211" s="372"/>
    </row>
    <row r="212" s="1" customFormat="1" ht="15" customHeight="1">
      <c r="B212" s="396"/>
      <c r="C212" s="324"/>
      <c r="D212" s="324"/>
      <c r="E212" s="324"/>
      <c r="F212" s="347" t="s">
        <v>1540</v>
      </c>
      <c r="G212" s="385"/>
      <c r="H212" s="376" t="s">
        <v>1541</v>
      </c>
      <c r="I212" s="376"/>
      <c r="J212" s="376"/>
      <c r="K212" s="397"/>
    </row>
    <row r="213" s="1" customFormat="1" ht="15" customHeight="1">
      <c r="B213" s="396"/>
      <c r="C213" s="324"/>
      <c r="D213" s="324"/>
      <c r="E213" s="324"/>
      <c r="F213" s="347" t="s">
        <v>1542</v>
      </c>
      <c r="G213" s="385"/>
      <c r="H213" s="376" t="s">
        <v>1706</v>
      </c>
      <c r="I213" s="376"/>
      <c r="J213" s="376"/>
      <c r="K213" s="397"/>
    </row>
    <row r="214" s="1" customFormat="1" ht="15" customHeight="1">
      <c r="B214" s="396"/>
      <c r="C214" s="324"/>
      <c r="D214" s="324"/>
      <c r="E214" s="324"/>
      <c r="F214" s="347"/>
      <c r="G214" s="385"/>
      <c r="H214" s="376"/>
      <c r="I214" s="376"/>
      <c r="J214" s="376"/>
      <c r="K214" s="397"/>
    </row>
    <row r="215" s="1" customFormat="1" ht="15" customHeight="1">
      <c r="B215" s="396"/>
      <c r="C215" s="324" t="s">
        <v>1666</v>
      </c>
      <c r="D215" s="324"/>
      <c r="E215" s="324"/>
      <c r="F215" s="347">
        <v>1</v>
      </c>
      <c r="G215" s="385"/>
      <c r="H215" s="376" t="s">
        <v>1707</v>
      </c>
      <c r="I215" s="376"/>
      <c r="J215" s="376"/>
      <c r="K215" s="397"/>
    </row>
    <row r="216" s="1" customFormat="1" ht="15" customHeight="1">
      <c r="B216" s="396"/>
      <c r="C216" s="324"/>
      <c r="D216" s="324"/>
      <c r="E216" s="324"/>
      <c r="F216" s="347">
        <v>2</v>
      </c>
      <c r="G216" s="385"/>
      <c r="H216" s="376" t="s">
        <v>1708</v>
      </c>
      <c r="I216" s="376"/>
      <c r="J216" s="376"/>
      <c r="K216" s="397"/>
    </row>
    <row r="217" s="1" customFormat="1" ht="15" customHeight="1">
      <c r="B217" s="396"/>
      <c r="C217" s="324"/>
      <c r="D217" s="324"/>
      <c r="E217" s="324"/>
      <c r="F217" s="347">
        <v>3</v>
      </c>
      <c r="G217" s="385"/>
      <c r="H217" s="376" t="s">
        <v>1709</v>
      </c>
      <c r="I217" s="376"/>
      <c r="J217" s="376"/>
      <c r="K217" s="397"/>
    </row>
    <row r="218" s="1" customFormat="1" ht="15" customHeight="1">
      <c r="B218" s="396"/>
      <c r="C218" s="324"/>
      <c r="D218" s="324"/>
      <c r="E218" s="324"/>
      <c r="F218" s="347">
        <v>4</v>
      </c>
      <c r="G218" s="385"/>
      <c r="H218" s="376" t="s">
        <v>1710</v>
      </c>
      <c r="I218" s="376"/>
      <c r="J218" s="376"/>
      <c r="K218" s="397"/>
    </row>
    <row r="219" s="1" customFormat="1" ht="12.75" customHeight="1">
      <c r="B219" s="398"/>
      <c r="C219" s="399"/>
      <c r="D219" s="399"/>
      <c r="E219" s="399"/>
      <c r="F219" s="399"/>
      <c r="G219" s="399"/>
      <c r="H219" s="399"/>
      <c r="I219" s="399"/>
      <c r="J219" s="399"/>
      <c r="K219" s="400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Marie</dc:creator>
  <cp:lastModifiedBy>Marie</cp:lastModifiedBy>
  <dcterms:created xsi:type="dcterms:W3CDTF">2026-04-02T15:11:36Z</dcterms:created>
  <dcterms:modified xsi:type="dcterms:W3CDTF">2026-04-02T15:11:42Z</dcterms:modified>
</cp:coreProperties>
</file>